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6.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180" windowWidth="15480" windowHeight="9705" tabRatio="767" firstSheet="4" activeTab="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state="hidden"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ESPECIALES'!$F$12:$H$3084</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P11" i="33" l="1"/>
  <c r="Q33" i="21" l="1"/>
  <c r="J2720" i="12" l="1"/>
  <c r="I2720" i="12"/>
  <c r="F2720" i="12"/>
  <c r="J2719" i="12"/>
  <c r="I2719" i="12"/>
  <c r="F2719" i="12"/>
  <c r="J2718" i="12"/>
  <c r="I2718" i="12"/>
  <c r="F2718" i="12"/>
  <c r="J2717" i="12"/>
  <c r="I2717" i="12"/>
  <c r="F2717" i="12"/>
  <c r="J2716" i="12"/>
  <c r="I2716" i="12"/>
  <c r="F2716" i="12"/>
  <c r="J2715" i="12"/>
  <c r="I2715" i="12"/>
  <c r="F2715" i="12"/>
  <c r="J2714" i="12"/>
  <c r="I2714" i="12"/>
  <c r="F2714" i="12"/>
  <c r="I2713" i="12"/>
  <c r="F2713" i="12"/>
  <c r="I2712" i="12"/>
  <c r="E2712" i="12"/>
  <c r="F2712" i="12" s="1"/>
  <c r="C2709" i="12"/>
  <c r="J2663" i="12"/>
  <c r="I2663" i="12"/>
  <c r="F2663" i="12"/>
  <c r="J2662" i="12"/>
  <c r="I2662" i="12"/>
  <c r="F2662" i="12"/>
  <c r="J2661" i="12"/>
  <c r="I2661" i="12"/>
  <c r="F2661" i="12"/>
  <c r="J2660" i="12"/>
  <c r="I2660" i="12"/>
  <c r="F2660" i="12"/>
  <c r="J2659" i="12"/>
  <c r="I2659" i="12"/>
  <c r="F2659" i="12"/>
  <c r="J2658" i="12"/>
  <c r="I2658" i="12"/>
  <c r="F2658" i="12"/>
  <c r="J2657" i="12"/>
  <c r="I2657" i="12"/>
  <c r="F2657" i="12"/>
  <c r="I2656" i="12"/>
  <c r="F2656" i="12"/>
  <c r="I2655" i="12"/>
  <c r="E2655" i="12"/>
  <c r="F2655" i="12" s="1"/>
  <c r="C2652" i="12"/>
  <c r="J3210" i="12"/>
  <c r="I3210" i="12"/>
  <c r="F3210" i="12"/>
  <c r="J3209" i="12"/>
  <c r="I3209" i="12"/>
  <c r="F3209" i="12"/>
  <c r="J3208" i="12"/>
  <c r="I3208" i="12"/>
  <c r="F3208" i="12"/>
  <c r="J3207" i="12"/>
  <c r="I3207" i="12"/>
  <c r="F3207" i="12"/>
  <c r="J3206" i="12"/>
  <c r="I3206" i="12"/>
  <c r="F3206" i="12"/>
  <c r="J3205" i="12"/>
  <c r="I3205" i="12"/>
  <c r="F3205" i="12"/>
  <c r="J3204" i="12"/>
  <c r="I3204" i="12"/>
  <c r="F3204" i="12"/>
  <c r="J3203" i="12"/>
  <c r="I3203" i="12"/>
  <c r="F3203" i="12"/>
  <c r="I3202" i="12"/>
  <c r="E3202" i="12"/>
  <c r="F3202" i="12" s="1"/>
  <c r="C3199" i="12"/>
  <c r="J3192" i="12"/>
  <c r="I3192" i="12"/>
  <c r="F3192" i="12"/>
  <c r="J3191" i="12"/>
  <c r="I3191" i="12"/>
  <c r="F3191" i="12"/>
  <c r="J3190" i="12"/>
  <c r="I3190" i="12"/>
  <c r="F3190" i="12"/>
  <c r="J3189" i="12"/>
  <c r="I3189" i="12"/>
  <c r="F3189" i="12"/>
  <c r="J3188" i="12"/>
  <c r="I3188" i="12"/>
  <c r="F3188" i="12"/>
  <c r="J3187" i="12"/>
  <c r="I3187" i="12"/>
  <c r="F3187" i="12"/>
  <c r="J3186" i="12"/>
  <c r="I3186" i="12"/>
  <c r="F3186" i="12"/>
  <c r="J3185" i="12"/>
  <c r="I3185" i="12"/>
  <c r="F3185" i="12"/>
  <c r="I3184" i="12"/>
  <c r="E3184" i="12"/>
  <c r="F3184" i="12" s="1"/>
  <c r="C3181" i="12"/>
  <c r="J3174" i="12"/>
  <c r="I3174" i="12"/>
  <c r="F3174" i="12"/>
  <c r="J3173" i="12"/>
  <c r="I3173" i="12"/>
  <c r="F3173" i="12"/>
  <c r="J3172" i="12"/>
  <c r="I3172" i="12"/>
  <c r="F3172" i="12"/>
  <c r="J3171" i="12"/>
  <c r="I3171" i="12"/>
  <c r="F3171" i="12"/>
  <c r="J3170" i="12"/>
  <c r="I3170" i="12"/>
  <c r="F3170" i="12"/>
  <c r="J3169" i="12"/>
  <c r="I3169" i="12"/>
  <c r="F3169" i="12"/>
  <c r="J3168" i="12"/>
  <c r="I3168" i="12"/>
  <c r="F3168" i="12"/>
  <c r="J3167" i="12"/>
  <c r="I3167" i="12"/>
  <c r="F3167" i="12"/>
  <c r="I3166" i="12"/>
  <c r="E3166" i="12"/>
  <c r="F3166" i="12" s="1"/>
  <c r="C3163" i="12"/>
  <c r="J3156" i="12"/>
  <c r="I3156" i="12"/>
  <c r="F3156" i="12"/>
  <c r="J3155" i="12"/>
  <c r="I3155" i="12"/>
  <c r="F3155" i="12"/>
  <c r="J3154" i="12"/>
  <c r="I3154" i="12"/>
  <c r="F3154" i="12"/>
  <c r="J3153" i="12"/>
  <c r="I3153" i="12"/>
  <c r="F3153" i="12"/>
  <c r="J3152" i="12"/>
  <c r="I3152" i="12"/>
  <c r="F3152" i="12"/>
  <c r="J3151" i="12"/>
  <c r="I3151" i="12"/>
  <c r="F3151" i="12"/>
  <c r="J3150" i="12"/>
  <c r="I3150" i="12"/>
  <c r="F3150" i="12"/>
  <c r="J3149" i="12"/>
  <c r="I3149" i="12"/>
  <c r="F3149" i="12"/>
  <c r="I3148" i="12"/>
  <c r="E3148" i="12"/>
  <c r="F3148" i="12" s="1"/>
  <c r="C3145" i="12"/>
  <c r="J3138" i="12"/>
  <c r="I3138" i="12"/>
  <c r="F3138" i="12"/>
  <c r="J3137" i="12"/>
  <c r="I3137" i="12"/>
  <c r="F3137" i="12"/>
  <c r="J3136" i="12"/>
  <c r="I3136" i="12"/>
  <c r="F3136" i="12"/>
  <c r="J3135" i="12"/>
  <c r="I3135" i="12"/>
  <c r="F3135" i="12"/>
  <c r="J3134" i="12"/>
  <c r="I3134" i="12"/>
  <c r="F3134" i="12"/>
  <c r="J3133" i="12"/>
  <c r="I3133" i="12"/>
  <c r="F3133" i="12"/>
  <c r="J3132" i="12"/>
  <c r="I3132" i="12"/>
  <c r="F3132" i="12"/>
  <c r="J3131" i="12"/>
  <c r="I3131" i="12"/>
  <c r="F3131" i="12"/>
  <c r="I3130" i="12"/>
  <c r="E3130" i="12"/>
  <c r="F3130" i="12" s="1"/>
  <c r="C3127" i="12"/>
  <c r="J3120" i="12"/>
  <c r="I3120" i="12"/>
  <c r="F3120" i="12"/>
  <c r="J3119" i="12"/>
  <c r="I3119" i="12"/>
  <c r="F3119" i="12"/>
  <c r="J3118" i="12"/>
  <c r="I3118" i="12"/>
  <c r="F3118" i="12"/>
  <c r="J3117" i="12"/>
  <c r="I3117" i="12"/>
  <c r="F3117" i="12"/>
  <c r="J3116" i="12"/>
  <c r="I3116" i="12"/>
  <c r="F3116" i="12"/>
  <c r="J3115" i="12"/>
  <c r="I3115" i="12"/>
  <c r="F3115" i="12"/>
  <c r="J3114" i="12"/>
  <c r="I3114" i="12"/>
  <c r="F3114" i="12"/>
  <c r="J3113" i="12"/>
  <c r="I3113" i="12"/>
  <c r="F3113" i="12"/>
  <c r="I3112" i="12"/>
  <c r="E3112" i="12"/>
  <c r="F3112" i="12" s="1"/>
  <c r="C3109" i="12"/>
  <c r="J3102" i="12"/>
  <c r="I3102" i="12"/>
  <c r="F3102" i="12"/>
  <c r="J3101" i="12"/>
  <c r="I3101" i="12"/>
  <c r="F3101" i="12"/>
  <c r="J3100" i="12"/>
  <c r="I3100" i="12"/>
  <c r="F3100" i="12"/>
  <c r="J3099" i="12"/>
  <c r="I3099" i="12"/>
  <c r="F3099" i="12"/>
  <c r="J3098" i="12"/>
  <c r="I3098" i="12"/>
  <c r="F3098" i="12"/>
  <c r="J3097" i="12"/>
  <c r="I3097" i="12"/>
  <c r="F3097" i="12"/>
  <c r="J3096" i="12"/>
  <c r="I3096" i="12"/>
  <c r="F3096" i="12"/>
  <c r="J3095" i="12"/>
  <c r="I3095" i="12"/>
  <c r="F3095" i="12"/>
  <c r="I3094" i="12"/>
  <c r="E3094" i="12"/>
  <c r="F3094" i="12" s="1"/>
  <c r="C3091" i="12"/>
  <c r="J3084" i="12"/>
  <c r="I3084" i="12"/>
  <c r="F3084" i="12"/>
  <c r="J3083" i="12"/>
  <c r="I3083" i="12"/>
  <c r="F3083" i="12"/>
  <c r="J3082" i="12"/>
  <c r="I3082" i="12"/>
  <c r="F3082" i="12"/>
  <c r="J3081" i="12"/>
  <c r="I3081" i="12"/>
  <c r="F3081" i="12"/>
  <c r="J3080" i="12"/>
  <c r="I3080" i="12"/>
  <c r="F3080" i="12"/>
  <c r="J3079" i="12"/>
  <c r="I3079" i="12"/>
  <c r="F3079" i="12"/>
  <c r="J3078" i="12"/>
  <c r="I3078" i="12"/>
  <c r="F3078" i="12"/>
  <c r="I3077" i="12"/>
  <c r="F3077" i="12"/>
  <c r="I3076" i="12"/>
  <c r="E3076" i="12"/>
  <c r="F3076" i="12" s="1"/>
  <c r="C3073" i="12"/>
  <c r="J3066" i="12"/>
  <c r="I3066" i="12"/>
  <c r="F3066" i="12"/>
  <c r="J3065" i="12"/>
  <c r="I3065" i="12"/>
  <c r="F3065" i="12"/>
  <c r="J3064" i="12"/>
  <c r="I3064" i="12"/>
  <c r="F3064" i="12"/>
  <c r="J3063" i="12"/>
  <c r="I3063" i="12"/>
  <c r="F3063" i="12"/>
  <c r="J3062" i="12"/>
  <c r="I3062" i="12"/>
  <c r="F3062" i="12"/>
  <c r="J3061" i="12"/>
  <c r="I3061" i="12"/>
  <c r="F3061" i="12"/>
  <c r="J3060" i="12"/>
  <c r="I3060" i="12"/>
  <c r="F3060" i="12"/>
  <c r="I3059" i="12"/>
  <c r="F3059" i="12"/>
  <c r="I3058" i="12"/>
  <c r="E3058" i="12"/>
  <c r="F3058" i="12" s="1"/>
  <c r="C3055" i="12"/>
  <c r="J3048" i="12"/>
  <c r="I3048" i="12"/>
  <c r="F3048" i="12"/>
  <c r="J3047" i="12"/>
  <c r="I3047" i="12"/>
  <c r="F3047" i="12"/>
  <c r="J3046" i="12"/>
  <c r="I3046" i="12"/>
  <c r="F3046" i="12"/>
  <c r="J3045" i="12"/>
  <c r="I3045" i="12"/>
  <c r="F3045" i="12"/>
  <c r="J3044" i="12"/>
  <c r="I3044" i="12"/>
  <c r="F3044" i="12"/>
  <c r="J3043" i="12"/>
  <c r="I3043" i="12"/>
  <c r="F3043" i="12"/>
  <c r="J3042" i="12"/>
  <c r="I3042" i="12"/>
  <c r="F3042" i="12"/>
  <c r="I3041" i="12"/>
  <c r="F3041" i="12"/>
  <c r="I3040" i="12"/>
  <c r="E3040" i="12"/>
  <c r="F3040" i="12" s="1"/>
  <c r="C3037" i="12"/>
  <c r="J3030" i="12"/>
  <c r="I3030" i="12"/>
  <c r="F3030" i="12"/>
  <c r="J3029" i="12"/>
  <c r="I3029" i="12"/>
  <c r="F3029" i="12"/>
  <c r="J3028" i="12"/>
  <c r="I3028" i="12"/>
  <c r="F3028" i="12"/>
  <c r="J3027" i="12"/>
  <c r="I3027" i="12"/>
  <c r="F3027" i="12"/>
  <c r="J3026" i="12"/>
  <c r="I3026" i="12"/>
  <c r="F3026" i="12"/>
  <c r="J3025" i="12"/>
  <c r="I3025" i="12"/>
  <c r="F3025" i="12"/>
  <c r="J3024" i="12"/>
  <c r="I3024" i="12"/>
  <c r="F3024" i="12"/>
  <c r="I3023" i="12"/>
  <c r="F3023" i="12"/>
  <c r="I3022" i="12"/>
  <c r="E3022" i="12"/>
  <c r="F3022" i="12" s="1"/>
  <c r="C3019" i="12"/>
  <c r="J3012" i="12"/>
  <c r="I3012" i="12"/>
  <c r="F3012" i="12"/>
  <c r="J3011" i="12"/>
  <c r="I3011" i="12"/>
  <c r="F3011" i="12"/>
  <c r="J3010" i="12"/>
  <c r="I3010" i="12"/>
  <c r="F3010" i="12"/>
  <c r="J3009" i="12"/>
  <c r="I3009" i="12"/>
  <c r="F3009" i="12"/>
  <c r="J3008" i="12"/>
  <c r="I3008" i="12"/>
  <c r="F3008" i="12"/>
  <c r="J3007" i="12"/>
  <c r="I3007" i="12"/>
  <c r="F3007" i="12"/>
  <c r="J3006" i="12"/>
  <c r="I3006" i="12"/>
  <c r="F3006" i="12"/>
  <c r="I3005" i="12"/>
  <c r="F3005" i="12"/>
  <c r="I3004" i="12"/>
  <c r="E3004" i="12"/>
  <c r="F3004" i="12" s="1"/>
  <c r="C3001" i="12"/>
  <c r="J2994" i="12"/>
  <c r="I2994" i="12"/>
  <c r="F2994" i="12"/>
  <c r="J2993" i="12"/>
  <c r="I2993" i="12"/>
  <c r="F2993" i="12"/>
  <c r="J2992" i="12"/>
  <c r="I2992" i="12"/>
  <c r="F2992" i="12"/>
  <c r="J2991" i="12"/>
  <c r="I2991" i="12"/>
  <c r="F2991" i="12"/>
  <c r="J2990" i="12"/>
  <c r="I2990" i="12"/>
  <c r="F2990" i="12"/>
  <c r="J2989" i="12"/>
  <c r="I2989" i="12"/>
  <c r="F2989" i="12"/>
  <c r="J2988" i="12"/>
  <c r="I2988" i="12"/>
  <c r="F2988" i="12"/>
  <c r="I2987" i="12"/>
  <c r="F2987" i="12"/>
  <c r="I2986" i="12"/>
  <c r="E2986" i="12"/>
  <c r="F2986" i="12" s="1"/>
  <c r="C2983" i="12"/>
  <c r="J2976" i="12"/>
  <c r="I2976" i="12"/>
  <c r="F2976" i="12"/>
  <c r="J2975" i="12"/>
  <c r="I2975" i="12"/>
  <c r="F2975" i="12"/>
  <c r="J2974" i="12"/>
  <c r="I2974" i="12"/>
  <c r="F2974" i="12"/>
  <c r="J2973" i="12"/>
  <c r="I2973" i="12"/>
  <c r="F2973" i="12"/>
  <c r="J2972" i="12"/>
  <c r="I2972" i="12"/>
  <c r="F2972" i="12"/>
  <c r="J2971" i="12"/>
  <c r="I2971" i="12"/>
  <c r="F2971" i="12"/>
  <c r="J2970" i="12"/>
  <c r="I2970" i="12"/>
  <c r="F2970" i="12"/>
  <c r="I2969" i="12"/>
  <c r="F2969" i="12"/>
  <c r="I2968" i="12"/>
  <c r="E2968" i="12"/>
  <c r="F2968" i="12" s="1"/>
  <c r="C2965" i="12"/>
  <c r="J2958" i="12"/>
  <c r="I2958" i="12"/>
  <c r="F2958" i="12"/>
  <c r="J2957" i="12"/>
  <c r="I2957" i="12"/>
  <c r="F2957" i="12"/>
  <c r="J2956" i="12"/>
  <c r="I2956" i="12"/>
  <c r="F2956" i="12"/>
  <c r="J2955" i="12"/>
  <c r="I2955" i="12"/>
  <c r="F2955" i="12"/>
  <c r="J2954" i="12"/>
  <c r="I2954" i="12"/>
  <c r="F2954" i="12"/>
  <c r="J2953" i="12"/>
  <c r="I2953" i="12"/>
  <c r="F2953" i="12"/>
  <c r="J2952" i="12"/>
  <c r="I2952" i="12"/>
  <c r="F2952" i="12"/>
  <c r="I2951" i="12"/>
  <c r="F2951" i="12"/>
  <c r="I2950" i="12"/>
  <c r="E2950" i="12"/>
  <c r="F2950" i="12" s="1"/>
  <c r="C2947" i="12"/>
  <c r="J2940" i="12"/>
  <c r="I2940" i="12"/>
  <c r="F2940" i="12"/>
  <c r="J2939" i="12"/>
  <c r="I2939" i="12"/>
  <c r="F2939" i="12"/>
  <c r="J2938" i="12"/>
  <c r="I2938" i="12"/>
  <c r="F2938" i="12"/>
  <c r="J2937" i="12"/>
  <c r="I2937" i="12"/>
  <c r="F2937" i="12"/>
  <c r="J2936" i="12"/>
  <c r="I2936" i="12"/>
  <c r="F2936" i="12"/>
  <c r="J2935" i="12"/>
  <c r="I2935" i="12"/>
  <c r="F2935" i="12"/>
  <c r="J2934" i="12"/>
  <c r="I2934" i="12"/>
  <c r="F2934" i="12"/>
  <c r="I2933" i="12"/>
  <c r="F2933" i="12"/>
  <c r="I2932" i="12"/>
  <c r="E2932" i="12"/>
  <c r="F2932" i="12" s="1"/>
  <c r="C2929" i="12"/>
  <c r="J2922" i="12"/>
  <c r="I2922" i="12"/>
  <c r="F2922" i="12"/>
  <c r="J2921" i="12"/>
  <c r="I2921" i="12"/>
  <c r="F2921" i="12"/>
  <c r="J2920" i="12"/>
  <c r="I2920" i="12"/>
  <c r="F2920" i="12"/>
  <c r="J2919" i="12"/>
  <c r="I2919" i="12"/>
  <c r="F2919" i="12"/>
  <c r="J2918" i="12"/>
  <c r="I2918" i="12"/>
  <c r="F2918" i="12"/>
  <c r="J2917" i="12"/>
  <c r="I2917" i="12"/>
  <c r="F2917" i="12"/>
  <c r="J2916" i="12"/>
  <c r="I2916" i="12"/>
  <c r="F2916" i="12"/>
  <c r="I2915" i="12"/>
  <c r="F2915" i="12"/>
  <c r="I2914" i="12"/>
  <c r="E2914" i="12"/>
  <c r="F2914" i="12" s="1"/>
  <c r="C2911" i="12"/>
  <c r="J2904" i="12"/>
  <c r="I2904" i="12"/>
  <c r="F2904" i="12"/>
  <c r="J2903" i="12"/>
  <c r="I2903" i="12"/>
  <c r="F2903" i="12"/>
  <c r="J2902" i="12"/>
  <c r="I2902" i="12"/>
  <c r="F2902" i="12"/>
  <c r="J2901" i="12"/>
  <c r="I2901" i="12"/>
  <c r="F2901" i="12"/>
  <c r="J2900" i="12"/>
  <c r="I2900" i="12"/>
  <c r="F2900" i="12"/>
  <c r="J2899" i="12"/>
  <c r="I2899" i="12"/>
  <c r="F2899" i="12"/>
  <c r="J2898" i="12"/>
  <c r="I2898" i="12"/>
  <c r="F2898" i="12"/>
  <c r="I2897" i="12"/>
  <c r="F2897" i="12"/>
  <c r="I2896" i="12"/>
  <c r="E2896" i="12"/>
  <c r="F2896" i="12" s="1"/>
  <c r="C2893" i="12"/>
  <c r="J2886" i="12"/>
  <c r="I2886" i="12"/>
  <c r="F2886" i="12"/>
  <c r="J2885" i="12"/>
  <c r="I2885" i="12"/>
  <c r="F2885" i="12"/>
  <c r="J2884" i="12"/>
  <c r="I2884" i="12"/>
  <c r="F2884" i="12"/>
  <c r="J2883" i="12"/>
  <c r="I2883" i="12"/>
  <c r="F2883" i="12"/>
  <c r="J2882" i="12"/>
  <c r="I2882" i="12"/>
  <c r="F2882" i="12"/>
  <c r="J2881" i="12"/>
  <c r="I2881" i="12"/>
  <c r="F2881" i="12"/>
  <c r="J2880" i="12"/>
  <c r="I2880" i="12"/>
  <c r="F2880" i="12"/>
  <c r="I2879" i="12"/>
  <c r="F2879" i="12"/>
  <c r="I2878" i="12"/>
  <c r="E2878" i="12"/>
  <c r="F2878" i="12" s="1"/>
  <c r="C2875" i="12"/>
  <c r="J2868" i="12"/>
  <c r="I2868" i="12"/>
  <c r="F2868" i="12"/>
  <c r="J2867" i="12"/>
  <c r="I2867" i="12"/>
  <c r="F2867" i="12"/>
  <c r="J2866" i="12"/>
  <c r="I2866" i="12"/>
  <c r="F2866" i="12"/>
  <c r="J2865" i="12"/>
  <c r="I2865" i="12"/>
  <c r="F2865" i="12"/>
  <c r="J2864" i="12"/>
  <c r="I2864" i="12"/>
  <c r="F2864" i="12"/>
  <c r="J2863" i="12"/>
  <c r="I2863" i="12"/>
  <c r="F2863" i="12"/>
  <c r="J2862" i="12"/>
  <c r="I2862" i="12"/>
  <c r="F2862" i="12"/>
  <c r="I2861" i="12"/>
  <c r="F2861" i="12"/>
  <c r="I2860" i="12"/>
  <c r="E2860" i="12"/>
  <c r="F2860" i="12" s="1"/>
  <c r="C2857" i="12"/>
  <c r="J2850" i="12"/>
  <c r="I2850" i="12"/>
  <c r="F2850" i="12"/>
  <c r="J2849" i="12"/>
  <c r="I2849" i="12"/>
  <c r="F2849" i="12"/>
  <c r="J2848" i="12"/>
  <c r="I2848" i="12"/>
  <c r="F2848" i="12"/>
  <c r="J2847" i="12"/>
  <c r="I2847" i="12"/>
  <c r="F2847" i="12"/>
  <c r="J2846" i="12"/>
  <c r="I2846" i="12"/>
  <c r="F2846" i="12"/>
  <c r="J2845" i="12"/>
  <c r="I2845" i="12"/>
  <c r="F2845" i="12"/>
  <c r="J2844" i="12"/>
  <c r="I2844" i="12"/>
  <c r="F2844" i="12"/>
  <c r="I2843" i="12"/>
  <c r="F2843" i="12"/>
  <c r="I2842" i="12"/>
  <c r="E2842" i="12"/>
  <c r="F2842" i="12" s="1"/>
  <c r="C2839" i="12"/>
  <c r="J2832" i="12"/>
  <c r="I2832" i="12"/>
  <c r="F2832" i="12"/>
  <c r="J2831" i="12"/>
  <c r="I2831" i="12"/>
  <c r="F2831" i="12"/>
  <c r="J2830" i="12"/>
  <c r="I2830" i="12"/>
  <c r="F2830" i="12"/>
  <c r="J2829" i="12"/>
  <c r="I2829" i="12"/>
  <c r="F2829" i="12"/>
  <c r="J2828" i="12"/>
  <c r="I2828" i="12"/>
  <c r="F2828" i="12"/>
  <c r="J2827" i="12"/>
  <c r="I2827" i="12"/>
  <c r="F2827" i="12"/>
  <c r="J2826" i="12"/>
  <c r="I2826" i="12"/>
  <c r="F2826" i="12"/>
  <c r="I2825" i="12"/>
  <c r="F2825" i="12"/>
  <c r="I2824" i="12"/>
  <c r="E2824" i="12"/>
  <c r="F2824" i="12" s="1"/>
  <c r="C2821" i="12"/>
  <c r="J2814" i="12"/>
  <c r="I2814" i="12"/>
  <c r="F2814" i="12"/>
  <c r="J2813" i="12"/>
  <c r="I2813" i="12"/>
  <c r="F2813" i="12"/>
  <c r="J2812" i="12"/>
  <c r="I2812" i="12"/>
  <c r="F2812" i="12"/>
  <c r="J2811" i="12"/>
  <c r="I2811" i="12"/>
  <c r="F2811" i="12"/>
  <c r="J2810" i="12"/>
  <c r="I2810" i="12"/>
  <c r="F2810" i="12"/>
  <c r="J2809" i="12"/>
  <c r="I2809" i="12"/>
  <c r="F2809" i="12"/>
  <c r="J2808" i="12"/>
  <c r="I2808" i="12"/>
  <c r="F2808" i="12"/>
  <c r="I2807" i="12"/>
  <c r="F2807" i="12"/>
  <c r="I2806" i="12"/>
  <c r="E2806" i="12"/>
  <c r="F2806" i="12" s="1"/>
  <c r="C2803" i="12"/>
  <c r="J2796" i="12"/>
  <c r="I2796" i="12"/>
  <c r="F2796" i="12"/>
  <c r="J2795" i="12"/>
  <c r="I2795" i="12"/>
  <c r="F2795" i="12"/>
  <c r="J2794" i="12"/>
  <c r="I2794" i="12"/>
  <c r="F2794" i="12"/>
  <c r="J2793" i="12"/>
  <c r="I2793" i="12"/>
  <c r="F2793" i="12"/>
  <c r="J2792" i="12"/>
  <c r="I2792" i="12"/>
  <c r="F2792" i="12"/>
  <c r="J2791" i="12"/>
  <c r="I2791" i="12"/>
  <c r="F2791" i="12"/>
  <c r="J2790" i="12"/>
  <c r="I2790" i="12"/>
  <c r="F2790" i="12"/>
  <c r="I2789" i="12"/>
  <c r="F2789" i="12"/>
  <c r="I2788" i="12"/>
  <c r="E2788" i="12"/>
  <c r="F2788" i="12" s="1"/>
  <c r="C2785" i="12"/>
  <c r="J2778" i="12"/>
  <c r="I2778" i="12"/>
  <c r="F2778" i="12"/>
  <c r="J2777" i="12"/>
  <c r="I2777" i="12"/>
  <c r="F2777" i="12"/>
  <c r="J2776" i="12"/>
  <c r="I2776" i="12"/>
  <c r="F2776" i="12"/>
  <c r="J2775" i="12"/>
  <c r="I2775" i="12"/>
  <c r="F2775" i="12"/>
  <c r="J2774" i="12"/>
  <c r="I2774" i="12"/>
  <c r="F2774" i="12"/>
  <c r="J2773" i="12"/>
  <c r="I2773" i="12"/>
  <c r="F2773" i="12"/>
  <c r="J2772" i="12"/>
  <c r="I2772" i="12"/>
  <c r="F2772" i="12"/>
  <c r="I2771" i="12"/>
  <c r="F2771" i="12"/>
  <c r="I2770" i="12"/>
  <c r="E2770" i="12"/>
  <c r="F2770" i="12" s="1"/>
  <c r="C2767" i="12"/>
  <c r="J2760" i="12"/>
  <c r="I2760" i="12"/>
  <c r="F2760" i="12"/>
  <c r="J2759" i="12"/>
  <c r="I2759" i="12"/>
  <c r="F2759" i="12"/>
  <c r="J2758" i="12"/>
  <c r="I2758" i="12"/>
  <c r="F2758" i="12"/>
  <c r="J2757" i="12"/>
  <c r="I2757" i="12"/>
  <c r="F2757" i="12"/>
  <c r="J2756" i="12"/>
  <c r="I2756" i="12"/>
  <c r="F2756" i="12"/>
  <c r="J2755" i="12"/>
  <c r="I2755" i="12"/>
  <c r="F2755" i="12"/>
  <c r="J2754" i="12"/>
  <c r="I2754" i="12"/>
  <c r="F2754" i="12"/>
  <c r="I2753" i="12"/>
  <c r="F2753" i="12"/>
  <c r="I2752" i="12"/>
  <c r="E2752" i="12"/>
  <c r="F2752" i="12" s="1"/>
  <c r="C2749" i="12"/>
  <c r="J2742" i="12"/>
  <c r="I2742" i="12"/>
  <c r="F2742" i="12"/>
  <c r="J2741" i="12"/>
  <c r="I2741" i="12"/>
  <c r="F2741" i="12"/>
  <c r="J2740" i="12"/>
  <c r="I2740" i="12"/>
  <c r="F2740" i="12"/>
  <c r="J2739" i="12"/>
  <c r="I2739" i="12"/>
  <c r="F2739" i="12"/>
  <c r="J2738" i="12"/>
  <c r="I2738" i="12"/>
  <c r="F2738" i="12"/>
  <c r="J2737" i="12"/>
  <c r="I2737" i="12"/>
  <c r="F2737" i="12"/>
  <c r="J2736" i="12"/>
  <c r="I2736" i="12"/>
  <c r="F2736" i="12"/>
  <c r="I2735" i="12"/>
  <c r="F2735" i="12"/>
  <c r="I2734" i="12"/>
  <c r="E2734" i="12"/>
  <c r="F2734" i="12" s="1"/>
  <c r="C2731" i="12"/>
  <c r="J2702" i="12"/>
  <c r="I2702" i="12"/>
  <c r="F2702" i="12"/>
  <c r="J2701" i="12"/>
  <c r="I2701" i="12"/>
  <c r="F2701" i="12"/>
  <c r="J2700" i="12"/>
  <c r="I2700" i="12"/>
  <c r="F2700" i="12"/>
  <c r="J2699" i="12"/>
  <c r="I2699" i="12"/>
  <c r="F2699" i="12"/>
  <c r="J2698" i="12"/>
  <c r="I2698" i="12"/>
  <c r="F2698" i="12"/>
  <c r="J2697" i="12"/>
  <c r="I2697" i="12"/>
  <c r="F2697" i="12"/>
  <c r="J2696" i="12"/>
  <c r="I2696" i="12"/>
  <c r="F2696" i="12"/>
  <c r="I2695" i="12"/>
  <c r="F2695" i="12"/>
  <c r="I2694" i="12"/>
  <c r="E2694" i="12"/>
  <c r="F2694" i="12" s="1"/>
  <c r="C2691" i="12"/>
  <c r="J2684" i="12"/>
  <c r="I2684" i="12"/>
  <c r="F2684" i="12"/>
  <c r="J2683" i="12"/>
  <c r="I2683" i="12"/>
  <c r="F2683" i="12"/>
  <c r="J2682" i="12"/>
  <c r="I2682" i="12"/>
  <c r="F2682" i="12"/>
  <c r="J2681" i="12"/>
  <c r="I2681" i="12"/>
  <c r="F2681" i="12"/>
  <c r="J2680" i="12"/>
  <c r="I2680" i="12"/>
  <c r="F2680" i="12"/>
  <c r="J2679" i="12"/>
  <c r="I2679" i="12"/>
  <c r="F2679" i="12"/>
  <c r="J2678" i="12"/>
  <c r="I2678" i="12"/>
  <c r="F2678" i="12"/>
  <c r="I2677" i="12"/>
  <c r="F2677" i="12"/>
  <c r="I2676" i="12"/>
  <c r="E2676" i="12"/>
  <c r="F2676" i="12" s="1"/>
  <c r="C2673" i="12"/>
  <c r="J2645" i="12"/>
  <c r="I2645" i="12"/>
  <c r="F2645" i="12"/>
  <c r="J2644" i="12"/>
  <c r="I2644" i="12"/>
  <c r="F2644" i="12"/>
  <c r="J2643" i="12"/>
  <c r="I2643" i="12"/>
  <c r="F2643" i="12"/>
  <c r="J2642" i="12"/>
  <c r="I2642" i="12"/>
  <c r="F2642" i="12"/>
  <c r="J2641" i="12"/>
  <c r="I2641" i="12"/>
  <c r="F2641" i="12"/>
  <c r="J2640" i="12"/>
  <c r="I2640" i="12"/>
  <c r="F2640" i="12"/>
  <c r="J2639" i="12"/>
  <c r="I2639" i="12"/>
  <c r="F2639" i="12"/>
  <c r="I2638" i="12"/>
  <c r="F2638" i="12"/>
  <c r="I2637" i="12"/>
  <c r="E2637" i="12"/>
  <c r="F2637" i="12" s="1"/>
  <c r="C2634" i="12"/>
  <c r="J2627" i="12"/>
  <c r="I2627" i="12"/>
  <c r="F2627" i="12"/>
  <c r="J2626" i="12"/>
  <c r="I2626" i="12"/>
  <c r="F2626" i="12"/>
  <c r="J2625" i="12"/>
  <c r="I2625" i="12"/>
  <c r="F2625" i="12"/>
  <c r="J2624" i="12"/>
  <c r="I2624" i="12"/>
  <c r="F2624" i="12"/>
  <c r="J2623" i="12"/>
  <c r="I2623" i="12"/>
  <c r="F2623" i="12"/>
  <c r="J2622" i="12"/>
  <c r="I2622" i="12"/>
  <c r="F2622" i="12"/>
  <c r="J2621" i="12"/>
  <c r="I2621" i="12"/>
  <c r="F2621" i="12"/>
  <c r="I2620" i="12"/>
  <c r="F2620" i="12"/>
  <c r="I2619" i="12"/>
  <c r="E2619" i="12"/>
  <c r="F2619" i="12" s="1"/>
  <c r="C2616" i="12"/>
  <c r="J2609" i="12"/>
  <c r="I2609" i="12"/>
  <c r="F2609" i="12"/>
  <c r="J2608" i="12"/>
  <c r="I2608" i="12"/>
  <c r="F2608" i="12"/>
  <c r="J2607" i="12"/>
  <c r="I2607" i="12"/>
  <c r="F2607" i="12"/>
  <c r="J2606" i="12"/>
  <c r="I2606" i="12"/>
  <c r="F2606" i="12"/>
  <c r="J2605" i="12"/>
  <c r="I2605" i="12"/>
  <c r="F2605" i="12"/>
  <c r="J2604" i="12"/>
  <c r="I2604" i="12"/>
  <c r="F2604" i="12"/>
  <c r="J2603" i="12"/>
  <c r="I2603" i="12"/>
  <c r="F2603" i="12"/>
  <c r="I2602" i="12"/>
  <c r="F2602" i="12"/>
  <c r="I2601" i="12"/>
  <c r="E2601" i="12"/>
  <c r="F2601" i="12" s="1"/>
  <c r="C2598" i="12"/>
  <c r="J2591" i="12"/>
  <c r="I2591" i="12"/>
  <c r="F2591" i="12"/>
  <c r="J2590" i="12"/>
  <c r="I2590" i="12"/>
  <c r="F2590" i="12"/>
  <c r="J2589" i="12"/>
  <c r="I2589" i="12"/>
  <c r="F2589" i="12"/>
  <c r="J2588" i="12"/>
  <c r="I2588" i="12"/>
  <c r="F2588" i="12"/>
  <c r="J2587" i="12"/>
  <c r="I2587" i="12"/>
  <c r="F2587" i="12"/>
  <c r="J2586" i="12"/>
  <c r="I2586" i="12"/>
  <c r="F2586" i="12"/>
  <c r="J2585" i="12"/>
  <c r="I2585" i="12"/>
  <c r="F2585" i="12"/>
  <c r="I2584" i="12"/>
  <c r="F2584" i="12"/>
  <c r="I2583" i="12"/>
  <c r="E2583" i="12"/>
  <c r="F2583" i="12" s="1"/>
  <c r="C2580" i="12"/>
  <c r="J2573" i="12"/>
  <c r="I2573" i="12"/>
  <c r="F2573" i="12"/>
  <c r="J2572" i="12"/>
  <c r="I2572" i="12"/>
  <c r="F2572" i="12"/>
  <c r="J2571" i="12"/>
  <c r="I2571" i="12"/>
  <c r="F2571" i="12"/>
  <c r="J2570" i="12"/>
  <c r="I2570" i="12"/>
  <c r="F2570" i="12"/>
  <c r="J2569" i="12"/>
  <c r="I2569" i="12"/>
  <c r="F2569" i="12"/>
  <c r="J2568" i="12"/>
  <c r="I2568" i="12"/>
  <c r="F2568" i="12"/>
  <c r="I2567" i="12"/>
  <c r="F2567" i="12"/>
  <c r="I2566" i="12"/>
  <c r="F2566" i="12"/>
  <c r="I2565" i="12"/>
  <c r="E2565" i="12"/>
  <c r="F2565" i="12" s="1"/>
  <c r="C2562" i="12"/>
  <c r="J2555" i="12"/>
  <c r="I2555" i="12"/>
  <c r="F2555" i="12"/>
  <c r="J2554" i="12"/>
  <c r="I2554" i="12"/>
  <c r="F2554" i="12"/>
  <c r="J2553" i="12"/>
  <c r="I2553" i="12"/>
  <c r="F2553" i="12"/>
  <c r="J2552" i="12"/>
  <c r="I2552" i="12"/>
  <c r="F2552" i="12"/>
  <c r="J2551" i="12"/>
  <c r="I2551" i="12"/>
  <c r="F2551" i="12"/>
  <c r="J2550" i="12"/>
  <c r="I2550" i="12"/>
  <c r="F2550" i="12"/>
  <c r="I2549" i="12"/>
  <c r="F2549" i="12"/>
  <c r="I2548" i="12"/>
  <c r="F2548" i="12"/>
  <c r="I2547" i="12"/>
  <c r="E2547" i="12"/>
  <c r="F2547" i="12" s="1"/>
  <c r="C2544" i="12"/>
  <c r="J2537" i="12"/>
  <c r="I2537" i="12"/>
  <c r="F2537" i="12"/>
  <c r="J2536" i="12"/>
  <c r="I2536" i="12"/>
  <c r="F2536" i="12"/>
  <c r="J2535" i="12"/>
  <c r="I2535" i="12"/>
  <c r="F2535" i="12"/>
  <c r="J2534" i="12"/>
  <c r="I2534" i="12"/>
  <c r="F2534" i="12"/>
  <c r="J2533" i="12"/>
  <c r="I2533" i="12"/>
  <c r="F2533" i="12"/>
  <c r="J2532" i="12"/>
  <c r="I2532" i="12"/>
  <c r="F2532" i="12"/>
  <c r="J2531" i="12"/>
  <c r="I2531" i="12"/>
  <c r="F2531" i="12"/>
  <c r="I2530" i="12"/>
  <c r="F2530" i="12"/>
  <c r="I2529" i="12"/>
  <c r="E2529" i="12"/>
  <c r="F2529" i="12" s="1"/>
  <c r="C2526" i="12"/>
  <c r="J2519" i="12"/>
  <c r="I2519" i="12"/>
  <c r="F2519" i="12"/>
  <c r="J2518" i="12"/>
  <c r="I2518" i="12"/>
  <c r="F2518" i="12"/>
  <c r="J2517" i="12"/>
  <c r="I2517" i="12"/>
  <c r="F2517" i="12"/>
  <c r="J2516" i="12"/>
  <c r="I2516" i="12"/>
  <c r="F2516" i="12"/>
  <c r="J2515" i="12"/>
  <c r="I2515" i="12"/>
  <c r="F2515" i="12"/>
  <c r="J2514" i="12"/>
  <c r="I2514" i="12"/>
  <c r="F2514" i="12"/>
  <c r="J2513" i="12"/>
  <c r="I2513" i="12"/>
  <c r="F2513" i="12"/>
  <c r="I2512" i="12"/>
  <c r="F2512" i="12"/>
  <c r="I2511" i="12"/>
  <c r="E2511" i="12"/>
  <c r="F2511" i="12" s="1"/>
  <c r="C2508" i="12"/>
  <c r="J2501" i="12"/>
  <c r="I2501" i="12"/>
  <c r="F2501" i="12"/>
  <c r="J2500" i="12"/>
  <c r="I2500" i="12"/>
  <c r="F2500" i="12"/>
  <c r="J2499" i="12"/>
  <c r="I2499" i="12"/>
  <c r="F2499" i="12"/>
  <c r="J2498" i="12"/>
  <c r="I2498" i="12"/>
  <c r="F2498" i="12"/>
  <c r="J2497" i="12"/>
  <c r="I2497" i="12"/>
  <c r="F2497" i="12"/>
  <c r="J2496" i="12"/>
  <c r="I2496" i="12"/>
  <c r="F2496" i="12"/>
  <c r="J2495" i="12"/>
  <c r="I2495" i="12"/>
  <c r="F2495" i="12"/>
  <c r="I2494" i="12"/>
  <c r="F2494" i="12"/>
  <c r="I2493" i="12"/>
  <c r="E2493" i="12"/>
  <c r="F2493" i="12" s="1"/>
  <c r="C2490" i="12"/>
  <c r="J2483" i="12"/>
  <c r="I2483" i="12"/>
  <c r="F2483" i="12"/>
  <c r="J2482" i="12"/>
  <c r="I2482" i="12"/>
  <c r="F2482" i="12"/>
  <c r="J2481" i="12"/>
  <c r="I2481" i="12"/>
  <c r="F2481" i="12"/>
  <c r="J2480" i="12"/>
  <c r="I2480" i="12"/>
  <c r="F2480" i="12"/>
  <c r="J2479" i="12"/>
  <c r="I2479" i="12"/>
  <c r="F2479" i="12"/>
  <c r="J2478" i="12"/>
  <c r="I2478" i="12"/>
  <c r="F2478" i="12"/>
  <c r="J2477" i="12"/>
  <c r="I2477" i="12"/>
  <c r="F2477" i="12"/>
  <c r="I2476" i="12"/>
  <c r="F2476" i="12"/>
  <c r="I2475" i="12"/>
  <c r="E2475" i="12"/>
  <c r="F2475" i="12" s="1"/>
  <c r="C2472" i="12"/>
  <c r="J2465" i="12"/>
  <c r="I2465" i="12"/>
  <c r="F2465" i="12"/>
  <c r="J2464" i="12"/>
  <c r="I2464" i="12"/>
  <c r="F2464" i="12"/>
  <c r="J2463" i="12"/>
  <c r="I2463" i="12"/>
  <c r="F2463" i="12"/>
  <c r="J2462" i="12"/>
  <c r="I2462" i="12"/>
  <c r="F2462" i="12"/>
  <c r="J2461" i="12"/>
  <c r="I2461" i="12"/>
  <c r="F2461" i="12"/>
  <c r="J2460" i="12"/>
  <c r="I2460" i="12"/>
  <c r="F2460" i="12"/>
  <c r="J2459" i="12"/>
  <c r="I2459" i="12"/>
  <c r="F2459" i="12"/>
  <c r="I2458" i="12"/>
  <c r="F2458" i="12"/>
  <c r="I2457" i="12"/>
  <c r="E2457" i="12"/>
  <c r="F2457" i="12" s="1"/>
  <c r="C2454" i="12"/>
  <c r="J2447" i="12"/>
  <c r="I2447" i="12"/>
  <c r="F2447" i="12"/>
  <c r="J2446" i="12"/>
  <c r="I2446" i="12"/>
  <c r="F2446" i="12"/>
  <c r="J2445" i="12"/>
  <c r="I2445" i="12"/>
  <c r="F2445" i="12"/>
  <c r="J2444" i="12"/>
  <c r="I2444" i="12"/>
  <c r="F2444" i="12"/>
  <c r="J2443" i="12"/>
  <c r="I2443" i="12"/>
  <c r="F2443" i="12"/>
  <c r="J2442" i="12"/>
  <c r="I2442" i="12"/>
  <c r="F2442" i="12"/>
  <c r="J2441" i="12"/>
  <c r="I2441" i="12"/>
  <c r="F2441" i="12"/>
  <c r="I2440" i="12"/>
  <c r="F2440" i="12"/>
  <c r="I2439" i="12"/>
  <c r="E2439" i="12"/>
  <c r="F2439" i="12" s="1"/>
  <c r="C2436" i="12"/>
  <c r="J2429" i="12"/>
  <c r="I2429" i="12"/>
  <c r="F2429" i="12"/>
  <c r="J2428" i="12"/>
  <c r="I2428" i="12"/>
  <c r="F2428" i="12"/>
  <c r="J2427" i="12"/>
  <c r="I2427" i="12"/>
  <c r="F2427" i="12"/>
  <c r="J2426" i="12"/>
  <c r="I2426" i="12"/>
  <c r="F2426" i="12"/>
  <c r="J2425" i="12"/>
  <c r="I2425" i="12"/>
  <c r="F2425" i="12"/>
  <c r="J2424" i="12"/>
  <c r="I2424" i="12"/>
  <c r="F2424" i="12"/>
  <c r="J2423" i="12"/>
  <c r="I2423" i="12"/>
  <c r="F2423" i="12"/>
  <c r="I2422" i="12"/>
  <c r="F2422" i="12"/>
  <c r="I2421" i="12"/>
  <c r="E2421" i="12"/>
  <c r="F2421" i="12" s="1"/>
  <c r="C2418" i="12"/>
  <c r="J2411" i="12"/>
  <c r="I2411" i="12"/>
  <c r="F2411" i="12"/>
  <c r="J2410" i="12"/>
  <c r="I2410" i="12"/>
  <c r="F2410" i="12"/>
  <c r="J2409" i="12"/>
  <c r="I2409" i="12"/>
  <c r="F2409" i="12"/>
  <c r="J2408" i="12"/>
  <c r="I2408" i="12"/>
  <c r="F2408" i="12"/>
  <c r="J2407" i="12"/>
  <c r="I2407" i="12"/>
  <c r="F2407" i="12"/>
  <c r="J2406" i="12"/>
  <c r="I2406" i="12"/>
  <c r="F2406" i="12"/>
  <c r="J2405" i="12"/>
  <c r="I2405" i="12"/>
  <c r="F2405" i="12"/>
  <c r="I2404" i="12"/>
  <c r="F2404" i="12"/>
  <c r="I2403" i="12"/>
  <c r="E2403" i="12"/>
  <c r="F2403" i="12" s="1"/>
  <c r="C2400" i="12"/>
  <c r="J2393" i="12"/>
  <c r="I2393" i="12"/>
  <c r="F2393" i="12"/>
  <c r="J2392" i="12"/>
  <c r="I2392" i="12"/>
  <c r="F2392" i="12"/>
  <c r="J2391" i="12"/>
  <c r="I2391" i="12"/>
  <c r="F2391" i="12"/>
  <c r="J2390" i="12"/>
  <c r="I2390" i="12"/>
  <c r="F2390" i="12"/>
  <c r="J2389" i="12"/>
  <c r="I2389" i="12"/>
  <c r="F2389" i="12"/>
  <c r="J2388" i="12"/>
  <c r="I2388" i="12"/>
  <c r="F2388" i="12"/>
  <c r="J2387" i="12"/>
  <c r="I2387" i="12"/>
  <c r="F2387" i="12"/>
  <c r="I2386" i="12"/>
  <c r="F2386" i="12"/>
  <c r="I2385" i="12"/>
  <c r="E2385" i="12"/>
  <c r="F2385" i="12" s="1"/>
  <c r="C2382" i="12"/>
  <c r="J2375" i="12"/>
  <c r="I2375" i="12"/>
  <c r="F2375" i="12"/>
  <c r="J2374" i="12"/>
  <c r="I2374" i="12"/>
  <c r="F2374" i="12"/>
  <c r="J2373" i="12"/>
  <c r="I2373" i="12"/>
  <c r="F2373" i="12"/>
  <c r="J2372" i="12"/>
  <c r="I2372" i="12"/>
  <c r="F2372" i="12"/>
  <c r="J2371" i="12"/>
  <c r="I2371" i="12"/>
  <c r="F2371" i="12"/>
  <c r="J2370" i="12"/>
  <c r="I2370" i="12"/>
  <c r="F2370" i="12"/>
  <c r="J2369" i="12"/>
  <c r="I2369" i="12"/>
  <c r="F2369" i="12"/>
  <c r="I2368" i="12"/>
  <c r="F2368" i="12"/>
  <c r="I2367" i="12"/>
  <c r="E2367" i="12"/>
  <c r="F2367" i="12" s="1"/>
  <c r="C2364" i="12"/>
  <c r="J2357" i="12"/>
  <c r="I2357" i="12"/>
  <c r="F2357" i="12"/>
  <c r="J2356" i="12"/>
  <c r="I2356" i="12"/>
  <c r="F2356" i="12"/>
  <c r="J2355" i="12"/>
  <c r="I2355" i="12"/>
  <c r="F2355" i="12"/>
  <c r="J2354" i="12"/>
  <c r="I2354" i="12"/>
  <c r="F2354" i="12"/>
  <c r="J2353" i="12"/>
  <c r="I2353" i="12"/>
  <c r="F2353" i="12"/>
  <c r="J2352" i="12"/>
  <c r="I2352" i="12"/>
  <c r="F2352" i="12"/>
  <c r="J2351" i="12"/>
  <c r="I2351" i="12"/>
  <c r="F2351" i="12"/>
  <c r="I2350" i="12"/>
  <c r="F2350" i="12"/>
  <c r="I2349" i="12"/>
  <c r="E2349" i="12"/>
  <c r="F2349" i="12" s="1"/>
  <c r="C2346" i="12"/>
  <c r="J2339" i="12"/>
  <c r="I2339" i="12"/>
  <c r="F2339" i="12"/>
  <c r="J2338" i="12"/>
  <c r="I2338" i="12"/>
  <c r="F2338" i="12"/>
  <c r="J2337" i="12"/>
  <c r="I2337" i="12"/>
  <c r="F2337" i="12"/>
  <c r="J2336" i="12"/>
  <c r="I2336" i="12"/>
  <c r="F2336" i="12"/>
  <c r="J2335" i="12"/>
  <c r="I2335" i="12"/>
  <c r="F2335" i="12"/>
  <c r="J2334" i="12"/>
  <c r="I2334" i="12"/>
  <c r="F2334" i="12"/>
  <c r="J2333" i="12"/>
  <c r="I2333" i="12"/>
  <c r="F2333" i="12"/>
  <c r="I2332" i="12"/>
  <c r="F2332" i="12"/>
  <c r="I2331" i="12"/>
  <c r="E2331" i="12"/>
  <c r="F2331" i="12" s="1"/>
  <c r="C2328" i="12"/>
  <c r="J2321" i="12"/>
  <c r="I2321" i="12"/>
  <c r="F2321" i="12"/>
  <c r="J2320" i="12"/>
  <c r="I2320" i="12"/>
  <c r="F2320" i="12"/>
  <c r="J2319" i="12"/>
  <c r="I2319" i="12"/>
  <c r="F2319" i="12"/>
  <c r="J2318" i="12"/>
  <c r="I2318" i="12"/>
  <c r="F2318" i="12"/>
  <c r="J2317" i="12"/>
  <c r="I2317" i="12"/>
  <c r="F2317" i="12"/>
  <c r="J2316" i="12"/>
  <c r="I2316" i="12"/>
  <c r="F2316" i="12"/>
  <c r="J2315" i="12"/>
  <c r="I2315" i="12"/>
  <c r="F2315" i="12"/>
  <c r="I2314" i="12"/>
  <c r="F2314" i="12"/>
  <c r="I2313" i="12"/>
  <c r="E2313" i="12"/>
  <c r="F2313" i="12" s="1"/>
  <c r="C2310" i="12"/>
  <c r="J2303" i="12"/>
  <c r="I2303" i="12"/>
  <c r="F2303" i="12"/>
  <c r="J2302" i="12"/>
  <c r="I2302" i="12"/>
  <c r="F2302" i="12"/>
  <c r="J2301" i="12"/>
  <c r="I2301" i="12"/>
  <c r="F2301" i="12"/>
  <c r="J2300" i="12"/>
  <c r="I2300" i="12"/>
  <c r="F2300" i="12"/>
  <c r="J2299" i="12"/>
  <c r="I2299" i="12"/>
  <c r="F2299" i="12"/>
  <c r="J2298" i="12"/>
  <c r="I2298" i="12"/>
  <c r="F2298" i="12"/>
  <c r="J2297" i="12"/>
  <c r="I2297" i="12"/>
  <c r="F2297" i="12"/>
  <c r="I2296" i="12"/>
  <c r="F2296" i="12"/>
  <c r="I2295" i="12"/>
  <c r="E2295" i="12"/>
  <c r="F2295" i="12" s="1"/>
  <c r="C2292" i="12"/>
  <c r="J2285" i="12"/>
  <c r="I2285" i="12"/>
  <c r="F2285" i="12"/>
  <c r="J2284" i="12"/>
  <c r="I2284" i="12"/>
  <c r="F2284" i="12"/>
  <c r="J2283" i="12"/>
  <c r="I2283" i="12"/>
  <c r="F2283" i="12"/>
  <c r="J2282" i="12"/>
  <c r="I2282" i="12"/>
  <c r="F2282" i="12"/>
  <c r="J2281" i="12"/>
  <c r="I2281" i="12"/>
  <c r="F2281" i="12"/>
  <c r="J2280" i="12"/>
  <c r="I2280" i="12"/>
  <c r="F2280" i="12"/>
  <c r="J2279" i="12"/>
  <c r="I2279" i="12"/>
  <c r="F2279" i="12"/>
  <c r="I2278" i="12"/>
  <c r="F2278" i="12"/>
  <c r="I2277" i="12"/>
  <c r="E2277" i="12"/>
  <c r="F2277" i="12" s="1"/>
  <c r="C2274" i="12"/>
  <c r="J2267" i="12"/>
  <c r="I2267" i="12"/>
  <c r="F2267" i="12"/>
  <c r="J2266" i="12"/>
  <c r="I2266" i="12"/>
  <c r="F2266" i="12"/>
  <c r="J2265" i="12"/>
  <c r="I2265" i="12"/>
  <c r="F2265" i="12"/>
  <c r="J2264" i="12"/>
  <c r="I2264" i="12"/>
  <c r="F2264" i="12"/>
  <c r="J2263" i="12"/>
  <c r="I2263" i="12"/>
  <c r="F2263" i="12"/>
  <c r="J2262" i="12"/>
  <c r="I2262" i="12"/>
  <c r="F2262" i="12"/>
  <c r="J2261" i="12"/>
  <c r="I2261" i="12"/>
  <c r="F2261" i="12"/>
  <c r="I2260" i="12"/>
  <c r="F2260" i="12"/>
  <c r="I2259" i="12"/>
  <c r="E2259" i="12"/>
  <c r="F2259" i="12" s="1"/>
  <c r="C2256" i="12"/>
  <c r="D2705" i="12" l="1"/>
  <c r="D3123" i="12"/>
  <c r="D3195" i="12"/>
  <c r="D3033" i="12"/>
  <c r="D3105" i="12"/>
  <c r="D2648" i="12"/>
  <c r="D2468" i="12"/>
  <c r="D2594" i="12"/>
  <c r="D2979" i="12"/>
  <c r="D2763" i="12"/>
  <c r="D2943" i="12"/>
  <c r="D2576" i="12"/>
  <c r="D2612" i="12"/>
  <c r="D2727" i="12"/>
  <c r="D2997" i="12"/>
  <c r="D3069" i="12"/>
  <c r="D3159" i="12"/>
  <c r="D2432" i="12"/>
  <c r="D2961" i="12"/>
  <c r="D3051" i="12"/>
  <c r="D3141" i="12"/>
  <c r="D2414" i="12"/>
  <c r="D2450" i="12"/>
  <c r="D2558" i="12"/>
  <c r="D2853" i="12"/>
  <c r="D2889" i="12"/>
  <c r="D3015" i="12"/>
  <c r="D3087" i="12"/>
  <c r="D3177" i="12"/>
  <c r="D2925" i="12"/>
  <c r="D2907" i="12"/>
  <c r="D2871" i="12"/>
  <c r="D2835" i="12"/>
  <c r="D2817" i="12"/>
  <c r="D2799" i="12"/>
  <c r="D2781" i="12"/>
  <c r="D2745" i="12"/>
  <c r="D2687" i="12"/>
  <c r="D2669" i="12"/>
  <c r="D2630" i="12"/>
  <c r="D2540" i="12"/>
  <c r="D2522" i="12"/>
  <c r="D2504" i="12"/>
  <c r="D2486" i="12"/>
  <c r="D2396" i="12"/>
  <c r="D2378" i="12"/>
  <c r="D2360" i="12"/>
  <c r="D2342" i="12"/>
  <c r="D2324" i="12"/>
  <c r="D2306" i="12"/>
  <c r="D2288" i="12"/>
  <c r="D2270" i="12"/>
  <c r="D2252" i="12"/>
  <c r="J2249" i="12"/>
  <c r="I2249" i="12"/>
  <c r="F2249" i="12"/>
  <c r="J2248" i="12"/>
  <c r="I2248" i="12"/>
  <c r="F2248" i="12"/>
  <c r="J2247" i="12"/>
  <c r="I2247" i="12"/>
  <c r="F2247" i="12"/>
  <c r="J2246" i="12"/>
  <c r="I2246" i="12"/>
  <c r="F2246" i="12"/>
  <c r="J2245" i="12"/>
  <c r="I2245" i="12"/>
  <c r="F2245" i="12"/>
  <c r="J2244" i="12"/>
  <c r="I2244" i="12"/>
  <c r="F2244" i="12"/>
  <c r="J2243" i="12"/>
  <c r="I2243" i="12"/>
  <c r="F2243" i="12"/>
  <c r="I2242" i="12"/>
  <c r="F2242" i="12"/>
  <c r="I2241" i="12"/>
  <c r="E2241" i="12"/>
  <c r="F2241" i="12" s="1"/>
  <c r="C2238" i="12"/>
  <c r="J2231" i="12"/>
  <c r="I2231" i="12"/>
  <c r="F2231" i="12"/>
  <c r="J2230" i="12"/>
  <c r="I2230" i="12"/>
  <c r="F2230" i="12"/>
  <c r="J2229" i="12"/>
  <c r="I2229" i="12"/>
  <c r="F2229" i="12"/>
  <c r="J2228" i="12"/>
  <c r="I2228" i="12"/>
  <c r="F2228" i="12"/>
  <c r="J2227" i="12"/>
  <c r="I2227" i="12"/>
  <c r="F2227" i="12"/>
  <c r="J2226" i="12"/>
  <c r="I2226" i="12"/>
  <c r="F2226" i="12"/>
  <c r="J2225" i="12"/>
  <c r="I2225" i="12"/>
  <c r="F2225" i="12"/>
  <c r="I2224" i="12"/>
  <c r="F2224" i="12"/>
  <c r="I2223" i="12"/>
  <c r="E2223" i="12"/>
  <c r="F2223" i="12" s="1"/>
  <c r="C2220" i="12"/>
  <c r="J2213" i="12"/>
  <c r="I2213" i="12"/>
  <c r="F2213" i="12"/>
  <c r="J2212" i="12"/>
  <c r="I2212" i="12"/>
  <c r="F2212" i="12"/>
  <c r="J2211" i="12"/>
  <c r="I2211" i="12"/>
  <c r="F2211" i="12"/>
  <c r="J2210" i="12"/>
  <c r="I2210" i="12"/>
  <c r="F2210" i="12"/>
  <c r="J2209" i="12"/>
  <c r="I2209" i="12"/>
  <c r="F2209" i="12"/>
  <c r="J2208" i="12"/>
  <c r="I2208" i="12"/>
  <c r="F2208" i="12"/>
  <c r="J2207" i="12"/>
  <c r="I2207" i="12"/>
  <c r="F2207" i="12"/>
  <c r="I2206" i="12"/>
  <c r="F2206" i="12"/>
  <c r="I2205" i="12"/>
  <c r="E2205" i="12"/>
  <c r="F2205" i="12" s="1"/>
  <c r="C2202" i="12"/>
  <c r="J2195" i="12"/>
  <c r="I2195" i="12"/>
  <c r="F2195" i="12"/>
  <c r="J2194" i="12"/>
  <c r="I2194" i="12"/>
  <c r="F2194" i="12"/>
  <c r="J2193" i="12"/>
  <c r="I2193" i="12"/>
  <c r="F2193" i="12"/>
  <c r="J2192" i="12"/>
  <c r="I2192" i="12"/>
  <c r="F2192" i="12"/>
  <c r="J2191" i="12"/>
  <c r="I2191" i="12"/>
  <c r="F2191" i="12"/>
  <c r="J2190" i="12"/>
  <c r="I2190" i="12"/>
  <c r="F2190" i="12"/>
  <c r="J2189" i="12"/>
  <c r="I2189" i="12"/>
  <c r="F2189" i="12"/>
  <c r="I2188" i="12"/>
  <c r="F2188" i="12"/>
  <c r="I2187" i="12"/>
  <c r="E2187" i="12"/>
  <c r="F2187" i="12" s="1"/>
  <c r="C2184" i="12"/>
  <c r="J2177" i="12"/>
  <c r="I2177" i="12"/>
  <c r="F2177" i="12"/>
  <c r="J2176" i="12"/>
  <c r="I2176" i="12"/>
  <c r="F2176" i="12"/>
  <c r="J2175" i="12"/>
  <c r="I2175" i="12"/>
  <c r="F2175" i="12"/>
  <c r="J2174" i="12"/>
  <c r="I2174" i="12"/>
  <c r="F2174" i="12"/>
  <c r="J2173" i="12"/>
  <c r="I2173" i="12"/>
  <c r="F2173" i="12"/>
  <c r="J2172" i="12"/>
  <c r="I2172" i="12"/>
  <c r="F2172" i="12"/>
  <c r="J2171" i="12"/>
  <c r="I2171" i="12"/>
  <c r="F2171" i="12"/>
  <c r="I2170" i="12"/>
  <c r="F2170" i="12"/>
  <c r="I2169" i="12"/>
  <c r="E2169" i="12"/>
  <c r="F2169" i="12" s="1"/>
  <c r="C2166" i="12"/>
  <c r="J2159" i="12"/>
  <c r="I2159" i="12"/>
  <c r="F2159" i="12"/>
  <c r="J2158" i="12"/>
  <c r="I2158" i="12"/>
  <c r="F2158" i="12"/>
  <c r="J2157" i="12"/>
  <c r="I2157" i="12"/>
  <c r="F2157" i="12"/>
  <c r="J2156" i="12"/>
  <c r="I2156" i="12"/>
  <c r="F2156" i="12"/>
  <c r="J2155" i="12"/>
  <c r="I2155" i="12"/>
  <c r="F2155" i="12"/>
  <c r="J2154" i="12"/>
  <c r="I2154" i="12"/>
  <c r="F2154" i="12"/>
  <c r="J2153" i="12"/>
  <c r="I2153" i="12"/>
  <c r="F2153" i="12"/>
  <c r="I2152" i="12"/>
  <c r="F2152" i="12"/>
  <c r="I2151" i="12"/>
  <c r="E2151" i="12"/>
  <c r="F2151" i="12" s="1"/>
  <c r="C2148" i="12"/>
  <c r="J2141" i="12"/>
  <c r="I2141" i="12"/>
  <c r="F2141" i="12"/>
  <c r="J2140" i="12"/>
  <c r="I2140" i="12"/>
  <c r="F2140" i="12"/>
  <c r="J2139" i="12"/>
  <c r="I2139" i="12"/>
  <c r="F2139" i="12"/>
  <c r="J2138" i="12"/>
  <c r="I2138" i="12"/>
  <c r="F2138" i="12"/>
  <c r="J2137" i="12"/>
  <c r="I2137" i="12"/>
  <c r="F2137" i="12"/>
  <c r="J2136" i="12"/>
  <c r="I2136" i="12"/>
  <c r="F2136" i="12"/>
  <c r="J2135" i="12"/>
  <c r="I2135" i="12"/>
  <c r="F2135" i="12"/>
  <c r="I2134" i="12"/>
  <c r="F2134" i="12"/>
  <c r="I2133" i="12"/>
  <c r="E2133" i="12"/>
  <c r="F2133" i="12" s="1"/>
  <c r="C2130" i="12"/>
  <c r="J2123" i="12"/>
  <c r="I2123" i="12"/>
  <c r="F2123" i="12"/>
  <c r="J2122" i="12"/>
  <c r="I2122" i="12"/>
  <c r="F2122" i="12"/>
  <c r="J2121" i="12"/>
  <c r="I2121" i="12"/>
  <c r="F2121" i="12"/>
  <c r="J2120" i="12"/>
  <c r="I2120" i="12"/>
  <c r="F2120" i="12"/>
  <c r="J2119" i="12"/>
  <c r="I2119" i="12"/>
  <c r="F2119" i="12"/>
  <c r="J2118" i="12"/>
  <c r="I2118" i="12"/>
  <c r="F2118" i="12"/>
  <c r="J2117" i="12"/>
  <c r="I2117" i="12"/>
  <c r="F2117" i="12"/>
  <c r="I2116" i="12"/>
  <c r="F2116" i="12"/>
  <c r="I2115" i="12"/>
  <c r="E2115" i="12"/>
  <c r="F2115" i="12" s="1"/>
  <c r="C2112" i="12"/>
  <c r="J2103" i="12"/>
  <c r="I2103" i="12"/>
  <c r="F2103" i="12"/>
  <c r="J2102" i="12"/>
  <c r="I2102" i="12"/>
  <c r="F2102" i="12"/>
  <c r="J2101" i="12"/>
  <c r="I2101" i="12"/>
  <c r="F2101" i="12"/>
  <c r="J2100" i="12"/>
  <c r="I2100" i="12"/>
  <c r="F2100" i="12"/>
  <c r="J2099" i="12"/>
  <c r="I2099" i="12"/>
  <c r="F2099" i="12"/>
  <c r="J2098" i="12"/>
  <c r="I2098" i="12"/>
  <c r="F2098" i="12"/>
  <c r="J2097" i="12"/>
  <c r="I2097" i="12"/>
  <c r="F2097" i="12"/>
  <c r="I2096" i="12"/>
  <c r="F2096" i="12"/>
  <c r="I2095" i="12"/>
  <c r="E2095" i="12"/>
  <c r="F2095" i="12" s="1"/>
  <c r="C2092" i="12"/>
  <c r="J2085" i="12"/>
  <c r="I2085" i="12"/>
  <c r="F2085" i="12"/>
  <c r="J2084" i="12"/>
  <c r="I2084" i="12"/>
  <c r="F2084" i="12"/>
  <c r="J2083" i="12"/>
  <c r="I2083" i="12"/>
  <c r="F2083" i="12"/>
  <c r="J2082" i="12"/>
  <c r="I2082" i="12"/>
  <c r="F2082" i="12"/>
  <c r="J2081" i="12"/>
  <c r="I2081" i="12"/>
  <c r="F2081" i="12"/>
  <c r="J2080" i="12"/>
  <c r="I2080" i="12"/>
  <c r="F2080" i="12"/>
  <c r="J2079" i="12"/>
  <c r="I2079" i="12"/>
  <c r="F2079" i="12"/>
  <c r="I2078" i="12"/>
  <c r="F2078" i="12"/>
  <c r="I2077" i="12"/>
  <c r="E2077" i="12"/>
  <c r="F2077" i="12" s="1"/>
  <c r="C2074" i="12"/>
  <c r="J1480" i="12"/>
  <c r="I1480" i="12"/>
  <c r="F1480" i="12"/>
  <c r="J1479" i="12"/>
  <c r="I1479" i="12"/>
  <c r="F1479" i="12"/>
  <c r="J1478" i="12"/>
  <c r="I1478" i="12"/>
  <c r="F1478" i="12"/>
  <c r="J1477" i="12"/>
  <c r="I1477" i="12"/>
  <c r="F1477" i="12"/>
  <c r="J1476" i="12"/>
  <c r="I1476" i="12"/>
  <c r="F1476" i="12"/>
  <c r="J1475" i="12"/>
  <c r="I1475" i="12"/>
  <c r="F1475" i="12"/>
  <c r="J1474" i="12"/>
  <c r="I1474" i="12"/>
  <c r="F1474" i="12"/>
  <c r="J1473" i="12"/>
  <c r="I1473" i="12"/>
  <c r="F1473" i="12"/>
  <c r="I1472" i="12"/>
  <c r="F1472" i="12"/>
  <c r="I1471" i="12"/>
  <c r="E1471" i="12"/>
  <c r="F1471" i="12" s="1"/>
  <c r="C1468" i="12"/>
  <c r="F1384" i="12"/>
  <c r="J2024" i="12"/>
  <c r="I2024" i="12"/>
  <c r="F2024" i="12"/>
  <c r="J2023" i="12"/>
  <c r="I2023" i="12"/>
  <c r="F2023" i="12"/>
  <c r="J2022" i="12"/>
  <c r="I2022" i="12"/>
  <c r="F2022" i="12"/>
  <c r="J2021" i="12"/>
  <c r="I2021" i="12"/>
  <c r="F2021" i="12"/>
  <c r="J2020" i="12"/>
  <c r="I2020" i="12"/>
  <c r="F2020" i="12"/>
  <c r="J2019" i="12"/>
  <c r="I2019" i="12"/>
  <c r="F2019" i="12"/>
  <c r="I2018" i="12"/>
  <c r="F2018" i="12"/>
  <c r="J2017" i="12"/>
  <c r="I2017" i="12"/>
  <c r="F2017" i="12"/>
  <c r="I2016" i="12"/>
  <c r="E2016" i="12"/>
  <c r="F2016" i="12" s="1"/>
  <c r="C2013" i="12"/>
  <c r="J2007" i="12"/>
  <c r="I2007" i="12"/>
  <c r="F2007" i="12"/>
  <c r="J2006" i="12"/>
  <c r="I2006" i="12"/>
  <c r="F2006" i="12"/>
  <c r="J2005" i="12"/>
  <c r="I2005" i="12"/>
  <c r="F2005" i="12"/>
  <c r="J2004" i="12"/>
  <c r="I2004" i="12"/>
  <c r="F2004" i="12"/>
  <c r="J2003" i="12"/>
  <c r="I2003" i="12"/>
  <c r="F2003" i="12"/>
  <c r="J2002" i="12"/>
  <c r="I2002" i="12"/>
  <c r="F2002" i="12"/>
  <c r="J2001" i="12"/>
  <c r="I2001" i="12"/>
  <c r="F2001" i="12"/>
  <c r="I2000" i="12"/>
  <c r="F2000" i="12"/>
  <c r="I1999" i="12"/>
  <c r="E1999" i="12"/>
  <c r="F1999" i="12" s="1"/>
  <c r="C1996" i="12"/>
  <c r="J1990" i="12"/>
  <c r="I1990" i="12"/>
  <c r="F1990" i="12"/>
  <c r="J1989" i="12"/>
  <c r="I1989" i="12"/>
  <c r="F1989" i="12"/>
  <c r="J1988" i="12"/>
  <c r="I1988" i="12"/>
  <c r="F1988" i="12"/>
  <c r="J1987" i="12"/>
  <c r="I1987" i="12"/>
  <c r="F1987" i="12"/>
  <c r="J1986" i="12"/>
  <c r="I1986" i="12"/>
  <c r="F1986" i="12"/>
  <c r="J1985" i="12"/>
  <c r="I1985" i="12"/>
  <c r="F1985" i="12"/>
  <c r="J1984" i="12"/>
  <c r="I1984" i="12"/>
  <c r="F1984" i="12"/>
  <c r="I1983" i="12"/>
  <c r="F1983" i="12"/>
  <c r="I1982" i="12"/>
  <c r="E1982" i="12"/>
  <c r="F1982" i="12" s="1"/>
  <c r="C1979" i="12"/>
  <c r="J1973" i="12"/>
  <c r="I1973" i="12"/>
  <c r="F1973" i="12"/>
  <c r="J1972" i="12"/>
  <c r="I1972" i="12"/>
  <c r="F1972" i="12"/>
  <c r="J1971" i="12"/>
  <c r="I1971" i="12"/>
  <c r="F1971" i="12"/>
  <c r="J1970" i="12"/>
  <c r="I1970" i="12"/>
  <c r="F1970" i="12"/>
  <c r="J1969" i="12"/>
  <c r="I1969" i="12"/>
  <c r="F1969" i="12"/>
  <c r="J1968" i="12"/>
  <c r="I1968" i="12"/>
  <c r="F1968" i="12"/>
  <c r="J1967" i="12"/>
  <c r="I1967" i="12"/>
  <c r="F1967" i="12"/>
  <c r="I1966" i="12"/>
  <c r="F1966" i="12"/>
  <c r="I1965" i="12"/>
  <c r="E1965" i="12"/>
  <c r="F1965" i="12" s="1"/>
  <c r="C1962" i="12"/>
  <c r="J1956" i="12"/>
  <c r="I1956" i="12"/>
  <c r="F1956" i="12"/>
  <c r="J1955" i="12"/>
  <c r="I1955" i="12"/>
  <c r="F1955" i="12"/>
  <c r="J1954" i="12"/>
  <c r="I1954" i="12"/>
  <c r="F1954" i="12"/>
  <c r="J1953" i="12"/>
  <c r="I1953" i="12"/>
  <c r="F1953" i="12"/>
  <c r="J1952" i="12"/>
  <c r="I1952" i="12"/>
  <c r="F1952" i="12"/>
  <c r="J1951" i="12"/>
  <c r="I1951" i="12"/>
  <c r="F1951" i="12"/>
  <c r="J1950" i="12"/>
  <c r="I1950" i="12"/>
  <c r="F1950" i="12"/>
  <c r="I1949" i="12"/>
  <c r="F1949" i="12"/>
  <c r="I1948" i="12"/>
  <c r="E1948" i="12"/>
  <c r="F1948" i="12" s="1"/>
  <c r="C1945" i="12"/>
  <c r="J1939" i="12"/>
  <c r="I1939" i="12"/>
  <c r="F1939" i="12"/>
  <c r="J1938" i="12"/>
  <c r="I1938" i="12"/>
  <c r="F1938" i="12"/>
  <c r="J1937" i="12"/>
  <c r="I1937" i="12"/>
  <c r="F1937" i="12"/>
  <c r="J1936" i="12"/>
  <c r="I1936" i="12"/>
  <c r="F1936" i="12"/>
  <c r="J1935" i="12"/>
  <c r="I1935" i="12"/>
  <c r="F1935" i="12"/>
  <c r="J1934" i="12"/>
  <c r="I1934" i="12"/>
  <c r="F1934" i="12"/>
  <c r="J1933" i="12"/>
  <c r="I1933" i="12"/>
  <c r="F1933" i="12"/>
  <c r="I1932" i="12"/>
  <c r="F1932" i="12"/>
  <c r="I1931" i="12"/>
  <c r="E1931" i="12"/>
  <c r="F1931" i="12" s="1"/>
  <c r="C1928" i="12"/>
  <c r="J1922" i="12"/>
  <c r="I1922" i="12"/>
  <c r="F1922" i="12"/>
  <c r="J1921" i="12"/>
  <c r="I1921" i="12"/>
  <c r="F1921" i="12"/>
  <c r="J1920" i="12"/>
  <c r="I1920" i="12"/>
  <c r="F1920" i="12"/>
  <c r="J1919" i="12"/>
  <c r="I1919" i="12"/>
  <c r="F1919" i="12"/>
  <c r="J1918" i="12"/>
  <c r="I1918" i="12"/>
  <c r="F1918" i="12"/>
  <c r="J1917" i="12"/>
  <c r="I1917" i="12"/>
  <c r="F1917" i="12"/>
  <c r="J1916" i="12"/>
  <c r="I1916" i="12"/>
  <c r="F1916" i="12"/>
  <c r="I1915" i="12"/>
  <c r="F1915" i="12"/>
  <c r="I1914" i="12"/>
  <c r="E1914" i="12"/>
  <c r="F1914" i="12" s="1"/>
  <c r="C1911" i="12"/>
  <c r="J1905" i="12"/>
  <c r="I1905" i="12"/>
  <c r="F1905" i="12"/>
  <c r="J1904" i="12"/>
  <c r="I1904" i="12"/>
  <c r="F1904" i="12"/>
  <c r="J1903" i="12"/>
  <c r="I1903" i="12"/>
  <c r="F1903" i="12"/>
  <c r="J1902" i="12"/>
  <c r="I1902" i="12"/>
  <c r="F1902" i="12"/>
  <c r="J1901" i="12"/>
  <c r="I1901" i="12"/>
  <c r="F1901" i="12"/>
  <c r="J1900" i="12"/>
  <c r="I1900" i="12"/>
  <c r="F1900" i="12"/>
  <c r="J1899" i="12"/>
  <c r="I1899" i="12"/>
  <c r="F1899" i="12"/>
  <c r="I1898" i="12"/>
  <c r="F1898" i="12"/>
  <c r="I1897" i="12"/>
  <c r="E1897" i="12"/>
  <c r="F1897" i="12" s="1"/>
  <c r="C1894" i="12"/>
  <c r="J1888" i="12"/>
  <c r="I1888" i="12"/>
  <c r="F1888" i="12"/>
  <c r="J1887" i="12"/>
  <c r="I1887" i="12"/>
  <c r="F1887" i="12"/>
  <c r="J1886" i="12"/>
  <c r="I1886" i="12"/>
  <c r="F1886" i="12"/>
  <c r="J1885" i="12"/>
  <c r="I1885" i="12"/>
  <c r="F1885" i="12"/>
  <c r="J1884" i="12"/>
  <c r="I1884" i="12"/>
  <c r="F1884" i="12"/>
  <c r="J1883" i="12"/>
  <c r="I1883" i="12"/>
  <c r="F1883" i="12"/>
  <c r="J1882" i="12"/>
  <c r="I1882" i="12"/>
  <c r="F1882" i="12"/>
  <c r="I1881" i="12"/>
  <c r="F1881" i="12"/>
  <c r="I1880" i="12"/>
  <c r="E1880" i="12"/>
  <c r="F1880" i="12" s="1"/>
  <c r="C1877" i="12"/>
  <c r="J1871" i="12"/>
  <c r="I1871" i="12"/>
  <c r="F1871" i="12"/>
  <c r="J1870" i="12"/>
  <c r="I1870" i="12"/>
  <c r="F1870" i="12"/>
  <c r="J1869" i="12"/>
  <c r="I1869" i="12"/>
  <c r="F1869" i="12"/>
  <c r="J1868" i="12"/>
  <c r="I1868" i="12"/>
  <c r="F1868" i="12"/>
  <c r="J1867" i="12"/>
  <c r="I1867" i="12"/>
  <c r="F1867" i="12"/>
  <c r="J1866" i="12"/>
  <c r="I1866" i="12"/>
  <c r="F1866" i="12"/>
  <c r="J1865" i="12"/>
  <c r="I1865" i="12"/>
  <c r="F1865" i="12"/>
  <c r="I1864" i="12"/>
  <c r="F1864" i="12"/>
  <c r="I1863" i="12"/>
  <c r="E1863" i="12"/>
  <c r="F1863" i="12" s="1"/>
  <c r="C1860" i="12"/>
  <c r="J1854" i="12"/>
  <c r="I1854" i="12"/>
  <c r="F1854" i="12"/>
  <c r="J1853" i="12"/>
  <c r="I1853" i="12"/>
  <c r="F1853" i="12"/>
  <c r="J1852" i="12"/>
  <c r="I1852" i="12"/>
  <c r="F1852" i="12"/>
  <c r="J1851" i="12"/>
  <c r="I1851" i="12"/>
  <c r="F1851" i="12"/>
  <c r="J1850" i="12"/>
  <c r="I1850" i="12"/>
  <c r="F1850" i="12"/>
  <c r="J1849" i="12"/>
  <c r="I1849" i="12"/>
  <c r="F1849" i="12"/>
  <c r="J1848" i="12"/>
  <c r="I1848" i="12"/>
  <c r="F1848" i="12"/>
  <c r="I1847" i="12"/>
  <c r="F1847" i="12"/>
  <c r="I1846" i="12"/>
  <c r="E1846" i="12"/>
  <c r="F1846" i="12" s="1"/>
  <c r="C1843" i="12"/>
  <c r="J1837" i="12"/>
  <c r="I1837" i="12"/>
  <c r="F1837" i="12"/>
  <c r="J1836" i="12"/>
  <c r="I1836" i="12"/>
  <c r="F1836" i="12"/>
  <c r="J1835" i="12"/>
  <c r="I1835" i="12"/>
  <c r="F1835" i="12"/>
  <c r="J1834" i="12"/>
  <c r="I1834" i="12"/>
  <c r="F1834" i="12"/>
  <c r="J1833" i="12"/>
  <c r="I1833" i="12"/>
  <c r="F1833" i="12"/>
  <c r="J1832" i="12"/>
  <c r="I1832" i="12"/>
  <c r="F1832" i="12"/>
  <c r="I1831" i="12"/>
  <c r="F1831" i="12"/>
  <c r="I1830" i="12"/>
  <c r="E1830" i="12"/>
  <c r="F1830" i="12" s="1"/>
  <c r="C1827" i="12"/>
  <c r="J1821" i="12"/>
  <c r="I1821" i="12"/>
  <c r="F1821" i="12"/>
  <c r="J1820" i="12"/>
  <c r="I1820" i="12"/>
  <c r="F1820" i="12"/>
  <c r="J1819" i="12"/>
  <c r="I1819" i="12"/>
  <c r="F1819" i="12"/>
  <c r="J1818" i="12"/>
  <c r="I1818" i="12"/>
  <c r="F1818" i="12"/>
  <c r="J1817" i="12"/>
  <c r="I1817" i="12"/>
  <c r="F1817" i="12"/>
  <c r="J1816" i="12"/>
  <c r="I1816" i="12"/>
  <c r="F1816" i="12"/>
  <c r="J1815" i="12"/>
  <c r="I1815" i="12"/>
  <c r="F1815" i="12"/>
  <c r="J1814" i="12"/>
  <c r="I1814" i="12"/>
  <c r="F1814" i="12"/>
  <c r="I1813" i="12"/>
  <c r="F1813" i="12"/>
  <c r="I1812" i="12"/>
  <c r="E1812" i="12"/>
  <c r="F1812" i="12" s="1"/>
  <c r="C1809" i="12"/>
  <c r="J1803" i="12"/>
  <c r="I1803" i="12"/>
  <c r="F1803" i="12"/>
  <c r="J1802" i="12"/>
  <c r="I1802" i="12"/>
  <c r="F1802" i="12"/>
  <c r="J1801" i="12"/>
  <c r="I1801" i="12"/>
  <c r="F1801" i="12"/>
  <c r="J1800" i="12"/>
  <c r="I1800" i="12"/>
  <c r="F1800" i="12"/>
  <c r="J1799" i="12"/>
  <c r="I1799" i="12"/>
  <c r="F1799" i="12"/>
  <c r="J1798" i="12"/>
  <c r="I1798" i="12"/>
  <c r="F1798" i="12"/>
  <c r="J1797" i="12"/>
  <c r="I1797" i="12"/>
  <c r="F1797" i="12"/>
  <c r="J1796" i="12"/>
  <c r="I1796" i="12"/>
  <c r="F1796" i="12"/>
  <c r="I1795" i="12"/>
  <c r="F1795" i="12"/>
  <c r="I1794" i="12"/>
  <c r="E1794" i="12"/>
  <c r="F1794" i="12" s="1"/>
  <c r="C1791" i="12"/>
  <c r="J1785" i="12"/>
  <c r="I1785" i="12"/>
  <c r="F1785" i="12"/>
  <c r="J1784" i="12"/>
  <c r="I1784" i="12"/>
  <c r="F1784" i="12"/>
  <c r="J1783" i="12"/>
  <c r="I1783" i="12"/>
  <c r="F1783" i="12"/>
  <c r="J1782" i="12"/>
  <c r="I1782" i="12"/>
  <c r="F1782" i="12"/>
  <c r="J1781" i="12"/>
  <c r="I1781" i="12"/>
  <c r="F1781" i="12"/>
  <c r="J1780" i="12"/>
  <c r="I1780" i="12"/>
  <c r="F1780" i="12"/>
  <c r="I1779" i="12"/>
  <c r="F1779" i="12"/>
  <c r="I1778" i="12"/>
  <c r="E1778" i="12"/>
  <c r="F1778" i="12" s="1"/>
  <c r="C1775" i="12"/>
  <c r="J1769" i="12"/>
  <c r="I1769" i="12"/>
  <c r="F1769" i="12"/>
  <c r="J1768" i="12"/>
  <c r="I1768" i="12"/>
  <c r="F1768" i="12"/>
  <c r="J1767" i="12"/>
  <c r="I1767" i="12"/>
  <c r="F1767" i="12"/>
  <c r="J1766" i="12"/>
  <c r="I1766" i="12"/>
  <c r="F1766" i="12"/>
  <c r="J1765" i="12"/>
  <c r="I1765" i="12"/>
  <c r="F1765" i="12"/>
  <c r="J1764" i="12"/>
  <c r="I1764" i="12"/>
  <c r="F1764" i="12"/>
  <c r="J1763" i="12"/>
  <c r="I1763" i="12"/>
  <c r="F1763" i="12"/>
  <c r="J1762" i="12"/>
  <c r="I1762" i="12"/>
  <c r="F1762" i="12"/>
  <c r="J1761" i="12"/>
  <c r="I1761" i="12"/>
  <c r="F1761" i="12"/>
  <c r="J1760" i="12"/>
  <c r="I1760" i="12"/>
  <c r="F1760" i="12"/>
  <c r="I1759" i="12"/>
  <c r="F1759" i="12"/>
  <c r="I1758" i="12"/>
  <c r="E1758" i="12"/>
  <c r="F1758" i="12" s="1"/>
  <c r="C1755" i="12"/>
  <c r="J1749" i="12"/>
  <c r="I1749" i="12"/>
  <c r="F1749" i="12"/>
  <c r="J1748" i="12"/>
  <c r="I1748" i="12"/>
  <c r="F1748" i="12"/>
  <c r="J1747" i="12"/>
  <c r="I1747" i="12"/>
  <c r="F1747" i="12"/>
  <c r="J1746" i="12"/>
  <c r="I1746" i="12"/>
  <c r="F1746" i="12"/>
  <c r="J1745" i="12"/>
  <c r="I1745" i="12"/>
  <c r="F1745" i="12"/>
  <c r="J1744" i="12"/>
  <c r="I1744" i="12"/>
  <c r="F1744" i="12"/>
  <c r="J1743" i="12"/>
  <c r="I1743" i="12"/>
  <c r="F1743" i="12"/>
  <c r="J1742" i="12"/>
  <c r="I1742" i="12"/>
  <c r="F1742" i="12"/>
  <c r="J1741" i="12"/>
  <c r="I1741" i="12"/>
  <c r="F1741" i="12"/>
  <c r="I1740" i="12"/>
  <c r="F1740" i="12"/>
  <c r="I1739" i="12"/>
  <c r="E1739" i="12"/>
  <c r="F1739" i="12" s="1"/>
  <c r="C1736" i="12"/>
  <c r="J1730" i="12"/>
  <c r="I1730" i="12"/>
  <c r="F1730" i="12"/>
  <c r="J1729" i="12"/>
  <c r="I1729" i="12"/>
  <c r="F1729" i="12"/>
  <c r="J1728" i="12"/>
  <c r="I1728" i="12"/>
  <c r="F1728" i="12"/>
  <c r="J1727" i="12"/>
  <c r="I1727" i="12"/>
  <c r="F1727" i="12"/>
  <c r="J1726" i="12"/>
  <c r="I1726" i="12"/>
  <c r="F1726" i="12"/>
  <c r="J1725" i="12"/>
  <c r="I1725" i="12"/>
  <c r="F1725" i="12"/>
  <c r="J1724" i="12"/>
  <c r="I1724" i="12"/>
  <c r="F1724" i="12"/>
  <c r="I1723" i="12"/>
  <c r="F1723" i="12"/>
  <c r="I1722" i="12"/>
  <c r="E1722" i="12"/>
  <c r="F1722" i="12" s="1"/>
  <c r="C1719" i="12"/>
  <c r="J1713" i="12"/>
  <c r="I1713" i="12"/>
  <c r="F1713" i="12"/>
  <c r="J1712" i="12"/>
  <c r="I1712" i="12"/>
  <c r="F1712" i="12"/>
  <c r="J1711" i="12"/>
  <c r="I1711" i="12"/>
  <c r="F1711" i="12"/>
  <c r="J1710" i="12"/>
  <c r="I1710" i="12"/>
  <c r="F1710" i="12"/>
  <c r="I1709" i="12"/>
  <c r="F1709" i="12"/>
  <c r="I1708" i="12"/>
  <c r="E1708" i="12"/>
  <c r="F1708" i="12" s="1"/>
  <c r="C1705" i="12"/>
  <c r="J1699" i="12"/>
  <c r="I1699" i="12"/>
  <c r="F1699" i="12"/>
  <c r="J1698" i="12"/>
  <c r="I1698" i="12"/>
  <c r="F1698" i="12"/>
  <c r="J1697" i="12"/>
  <c r="I1697" i="12"/>
  <c r="F1697" i="12"/>
  <c r="J1696" i="12"/>
  <c r="I1696" i="12"/>
  <c r="F1696" i="12"/>
  <c r="J1695" i="12"/>
  <c r="I1695" i="12"/>
  <c r="F1695" i="12"/>
  <c r="J1694" i="12"/>
  <c r="I1694" i="12"/>
  <c r="F1694" i="12"/>
  <c r="J1693" i="12"/>
  <c r="I1693" i="12"/>
  <c r="F1693" i="12"/>
  <c r="J1692" i="12"/>
  <c r="I1692" i="12"/>
  <c r="F1692" i="12"/>
  <c r="J1691" i="12"/>
  <c r="I1691" i="12"/>
  <c r="F1691" i="12"/>
  <c r="J1690" i="12"/>
  <c r="I1690" i="12"/>
  <c r="F1690" i="12"/>
  <c r="J1689" i="12"/>
  <c r="I1689" i="12"/>
  <c r="F1689" i="12"/>
  <c r="J1688" i="12"/>
  <c r="I1688" i="12"/>
  <c r="F1688" i="12"/>
  <c r="J1687" i="12"/>
  <c r="I1687" i="12"/>
  <c r="F1687" i="12"/>
  <c r="J1686" i="12"/>
  <c r="I1686" i="12"/>
  <c r="F1686" i="12"/>
  <c r="J1685" i="12"/>
  <c r="I1685" i="12"/>
  <c r="F1685" i="12"/>
  <c r="J1684" i="12"/>
  <c r="I1684" i="12"/>
  <c r="F1684" i="12"/>
  <c r="J1683" i="12"/>
  <c r="I1683" i="12"/>
  <c r="F1683" i="12"/>
  <c r="J1682" i="12"/>
  <c r="I1682" i="12"/>
  <c r="F1682" i="12"/>
  <c r="J1681" i="12"/>
  <c r="I1681" i="12"/>
  <c r="F1681" i="12"/>
  <c r="J1680" i="12"/>
  <c r="I1680" i="12"/>
  <c r="F1680" i="12"/>
  <c r="J1679" i="12"/>
  <c r="I1679" i="12"/>
  <c r="F1679" i="12"/>
  <c r="J1678" i="12"/>
  <c r="I1678" i="12"/>
  <c r="F1678" i="12"/>
  <c r="J1677" i="12"/>
  <c r="I1677" i="12"/>
  <c r="F1677" i="12"/>
  <c r="J1676" i="12"/>
  <c r="I1676" i="12"/>
  <c r="F1676" i="12"/>
  <c r="J1675" i="12"/>
  <c r="I1675" i="12"/>
  <c r="F1675" i="12"/>
  <c r="J1674" i="12"/>
  <c r="I1674" i="12"/>
  <c r="F1674" i="12"/>
  <c r="J1673" i="12"/>
  <c r="I1673" i="12"/>
  <c r="F1673" i="12"/>
  <c r="J1672" i="12"/>
  <c r="I1672" i="12"/>
  <c r="F1672" i="12"/>
  <c r="J1671" i="12"/>
  <c r="I1671" i="12"/>
  <c r="F1671" i="12"/>
  <c r="J1670" i="12"/>
  <c r="I1670" i="12"/>
  <c r="F1670" i="12"/>
  <c r="J1669" i="12"/>
  <c r="I1669" i="12"/>
  <c r="F1669" i="12"/>
  <c r="J1668" i="12"/>
  <c r="I1668" i="12"/>
  <c r="F1668" i="12"/>
  <c r="J1667" i="12"/>
  <c r="I1667" i="12"/>
  <c r="F1667" i="12"/>
  <c r="I1666" i="12"/>
  <c r="F1666" i="12"/>
  <c r="I1665" i="12"/>
  <c r="E1665" i="12"/>
  <c r="F1665" i="12" s="1"/>
  <c r="C1662" i="12"/>
  <c r="J1656" i="12"/>
  <c r="I1656" i="12"/>
  <c r="F1656" i="12"/>
  <c r="J1655" i="12"/>
  <c r="I1655" i="12"/>
  <c r="F1655" i="12"/>
  <c r="J1654" i="12"/>
  <c r="I1654" i="12"/>
  <c r="F1654" i="12"/>
  <c r="J1653" i="12"/>
  <c r="I1653" i="12"/>
  <c r="F1653" i="12"/>
  <c r="J1652" i="12"/>
  <c r="I1652" i="12"/>
  <c r="F1652" i="12"/>
  <c r="J1651" i="12"/>
  <c r="I1651" i="12"/>
  <c r="F1651" i="12"/>
  <c r="J1650" i="12"/>
  <c r="I1650" i="12"/>
  <c r="F1650" i="12"/>
  <c r="J1649" i="12"/>
  <c r="I1649" i="12"/>
  <c r="F1649" i="12"/>
  <c r="J1648" i="12"/>
  <c r="I1648" i="12"/>
  <c r="F1648" i="12"/>
  <c r="J1647" i="12"/>
  <c r="I1647" i="12"/>
  <c r="F1647" i="12"/>
  <c r="J1646" i="12"/>
  <c r="I1646" i="12"/>
  <c r="F1646" i="12"/>
  <c r="J1645" i="12"/>
  <c r="I1645" i="12"/>
  <c r="F1645" i="12"/>
  <c r="J1644" i="12"/>
  <c r="I1644" i="12"/>
  <c r="F1644" i="12"/>
  <c r="J1643" i="12"/>
  <c r="I1643" i="12"/>
  <c r="F1643" i="12"/>
  <c r="J1642" i="12"/>
  <c r="I1642" i="12"/>
  <c r="F1642" i="12"/>
  <c r="J1641" i="12"/>
  <c r="I1641" i="12"/>
  <c r="F1641" i="12"/>
  <c r="J1640" i="12"/>
  <c r="I1640" i="12"/>
  <c r="F1640" i="12"/>
  <c r="J1639" i="12"/>
  <c r="I1639" i="12"/>
  <c r="F1639" i="12"/>
  <c r="J1638" i="12"/>
  <c r="I1638" i="12"/>
  <c r="F1638" i="12"/>
  <c r="J1637" i="12"/>
  <c r="I1637" i="12"/>
  <c r="F1637" i="12"/>
  <c r="J1636" i="12"/>
  <c r="I1636" i="12"/>
  <c r="F1636" i="12"/>
  <c r="J1635" i="12"/>
  <c r="I1635" i="12"/>
  <c r="F1635" i="12"/>
  <c r="J1634" i="12"/>
  <c r="I1634" i="12"/>
  <c r="F1634" i="12"/>
  <c r="J1633" i="12"/>
  <c r="I1633" i="12"/>
  <c r="F1633" i="12"/>
  <c r="J1632" i="12"/>
  <c r="I1632" i="12"/>
  <c r="F1632" i="12"/>
  <c r="J1631" i="12"/>
  <c r="I1631" i="12"/>
  <c r="F1631" i="12"/>
  <c r="J1630" i="12"/>
  <c r="I1630" i="12"/>
  <c r="F1630" i="12"/>
  <c r="J1629" i="12"/>
  <c r="I1629" i="12"/>
  <c r="F1629" i="12"/>
  <c r="J1628" i="12"/>
  <c r="I1628" i="12"/>
  <c r="F1628" i="12"/>
  <c r="J1627" i="12"/>
  <c r="I1627" i="12"/>
  <c r="F1627" i="12"/>
  <c r="J1626" i="12"/>
  <c r="I1626" i="12"/>
  <c r="F1626" i="12"/>
  <c r="J1625" i="12"/>
  <c r="I1625" i="12"/>
  <c r="F1625" i="12"/>
  <c r="J1624" i="12"/>
  <c r="I1624" i="12"/>
  <c r="F1624" i="12"/>
  <c r="I1623" i="12"/>
  <c r="F1623" i="12"/>
  <c r="I1622" i="12"/>
  <c r="E1622" i="12"/>
  <c r="F1622" i="12" s="1"/>
  <c r="C1619" i="12"/>
  <c r="J1613" i="12"/>
  <c r="I1613" i="12"/>
  <c r="F1613" i="12"/>
  <c r="J1612" i="12"/>
  <c r="I1612" i="12"/>
  <c r="F1612" i="12"/>
  <c r="J1611" i="12"/>
  <c r="I1611" i="12"/>
  <c r="F1611" i="12"/>
  <c r="J1610" i="12"/>
  <c r="I1610" i="12"/>
  <c r="F1610" i="12"/>
  <c r="J1609" i="12"/>
  <c r="I1609" i="12"/>
  <c r="F1609" i="12"/>
  <c r="J1608" i="12"/>
  <c r="I1608" i="12"/>
  <c r="F1608" i="12"/>
  <c r="J1607" i="12"/>
  <c r="I1607" i="12"/>
  <c r="F1607" i="12"/>
  <c r="J1606" i="12"/>
  <c r="I1606" i="12"/>
  <c r="F1606" i="12"/>
  <c r="J1605" i="12"/>
  <c r="I1605" i="12"/>
  <c r="F1605" i="12"/>
  <c r="J1604" i="12"/>
  <c r="I1604" i="12"/>
  <c r="F1604" i="12"/>
  <c r="J1603" i="12"/>
  <c r="I1603" i="12"/>
  <c r="F1603" i="12"/>
  <c r="J1602" i="12"/>
  <c r="I1602" i="12"/>
  <c r="F1602" i="12"/>
  <c r="J1601" i="12"/>
  <c r="I1601" i="12"/>
  <c r="F1601" i="12"/>
  <c r="J1600" i="12"/>
  <c r="I1600" i="12"/>
  <c r="F1600" i="12"/>
  <c r="J1599" i="12"/>
  <c r="I1599" i="12"/>
  <c r="F1599" i="12"/>
  <c r="J1598" i="12"/>
  <c r="I1598" i="12"/>
  <c r="F1598" i="12"/>
  <c r="J1597" i="12"/>
  <c r="I1597" i="12"/>
  <c r="F1597" i="12"/>
  <c r="J1596" i="12"/>
  <c r="I1596" i="12"/>
  <c r="F1596" i="12"/>
  <c r="J1595" i="12"/>
  <c r="I1595" i="12"/>
  <c r="F1595" i="12"/>
  <c r="J1594" i="12"/>
  <c r="I1594" i="12"/>
  <c r="F1594" i="12"/>
  <c r="J1593" i="12"/>
  <c r="I1593" i="12"/>
  <c r="F1593" i="12"/>
  <c r="J1592" i="12"/>
  <c r="I1592" i="12"/>
  <c r="F1592" i="12"/>
  <c r="J1591" i="12"/>
  <c r="I1591" i="12"/>
  <c r="F1591" i="12"/>
  <c r="J1590" i="12"/>
  <c r="I1590" i="12"/>
  <c r="F1590" i="12"/>
  <c r="J1589" i="12"/>
  <c r="I1589" i="12"/>
  <c r="F1589" i="12"/>
  <c r="J1588" i="12"/>
  <c r="I1588" i="12"/>
  <c r="F1588" i="12"/>
  <c r="J1587" i="12"/>
  <c r="I1587" i="12"/>
  <c r="F1587" i="12"/>
  <c r="J1586" i="12"/>
  <c r="I1586" i="12"/>
  <c r="F1586" i="12"/>
  <c r="J1585" i="12"/>
  <c r="I1585" i="12"/>
  <c r="F1585" i="12"/>
  <c r="J1584" i="12"/>
  <c r="I1584" i="12"/>
  <c r="F1584" i="12"/>
  <c r="J1583" i="12"/>
  <c r="I1583" i="12"/>
  <c r="F1583" i="12"/>
  <c r="J1582" i="12"/>
  <c r="I1582" i="12"/>
  <c r="F1582" i="12"/>
  <c r="J1581" i="12"/>
  <c r="I1581" i="12"/>
  <c r="F1581" i="12"/>
  <c r="I1580" i="12"/>
  <c r="F1580" i="12"/>
  <c r="I1579" i="12"/>
  <c r="E1579" i="12"/>
  <c r="F1579" i="12" s="1"/>
  <c r="C1576" i="12"/>
  <c r="J1570" i="12"/>
  <c r="I1570" i="12"/>
  <c r="F1570" i="12"/>
  <c r="J1569" i="12"/>
  <c r="I1569" i="12"/>
  <c r="F1569" i="12"/>
  <c r="J1568" i="12"/>
  <c r="I1568" i="12"/>
  <c r="F1568" i="12"/>
  <c r="J1567" i="12"/>
  <c r="I1567" i="12"/>
  <c r="F1567" i="12"/>
  <c r="J1566" i="12"/>
  <c r="I1566" i="12"/>
  <c r="F1566" i="12"/>
  <c r="J1565" i="12"/>
  <c r="I1565" i="12"/>
  <c r="F1565" i="12"/>
  <c r="J1564" i="12"/>
  <c r="I1564" i="12"/>
  <c r="F1564" i="12"/>
  <c r="J1563" i="12"/>
  <c r="I1563" i="12"/>
  <c r="F1563" i="12"/>
  <c r="J1562" i="12"/>
  <c r="I1562" i="12"/>
  <c r="F1562" i="12"/>
  <c r="J1561" i="12"/>
  <c r="I1561" i="12"/>
  <c r="F1561" i="12"/>
  <c r="J1560" i="12"/>
  <c r="I1560" i="12"/>
  <c r="F1560" i="12"/>
  <c r="J1559" i="12"/>
  <c r="I1559" i="12"/>
  <c r="F1559" i="12"/>
  <c r="J1558" i="12"/>
  <c r="I1558" i="12"/>
  <c r="F1558" i="12"/>
  <c r="J1557" i="12"/>
  <c r="I1557" i="12"/>
  <c r="F1557" i="12"/>
  <c r="J1556" i="12"/>
  <c r="I1556" i="12"/>
  <c r="F1556" i="12"/>
  <c r="J1555" i="12"/>
  <c r="I1555" i="12"/>
  <c r="F1555" i="12"/>
  <c r="J1554" i="12"/>
  <c r="I1554" i="12"/>
  <c r="F1554" i="12"/>
  <c r="J1553" i="12"/>
  <c r="I1553" i="12"/>
  <c r="F1553" i="12"/>
  <c r="J1552" i="12"/>
  <c r="I1552" i="12"/>
  <c r="F1552" i="12"/>
  <c r="J1551" i="12"/>
  <c r="I1551" i="12"/>
  <c r="F1551" i="12"/>
  <c r="J1550" i="12"/>
  <c r="I1550" i="12"/>
  <c r="F1550" i="12"/>
  <c r="J1549" i="12"/>
  <c r="I1549" i="12"/>
  <c r="F1549" i="12"/>
  <c r="J1548" i="12"/>
  <c r="I1548" i="12"/>
  <c r="F1548" i="12"/>
  <c r="J1547" i="12"/>
  <c r="I1547" i="12"/>
  <c r="F1547" i="12"/>
  <c r="J1546" i="12"/>
  <c r="I1546" i="12"/>
  <c r="F1546" i="12"/>
  <c r="J1545" i="12"/>
  <c r="I1545" i="12"/>
  <c r="F1545" i="12"/>
  <c r="J1544" i="12"/>
  <c r="I1544" i="12"/>
  <c r="F1544" i="12"/>
  <c r="J1543" i="12"/>
  <c r="I1543" i="12"/>
  <c r="F1543" i="12"/>
  <c r="J1542" i="12"/>
  <c r="I1542" i="12"/>
  <c r="F1542" i="12"/>
  <c r="J1541" i="12"/>
  <c r="I1541" i="12"/>
  <c r="F1541" i="12"/>
  <c r="J1540" i="12"/>
  <c r="I1540" i="12"/>
  <c r="F1540" i="12"/>
  <c r="J1539" i="12"/>
  <c r="I1539" i="12"/>
  <c r="F1539" i="12"/>
  <c r="J1538" i="12"/>
  <c r="I1538" i="12"/>
  <c r="F1538" i="12"/>
  <c r="I1537" i="12"/>
  <c r="F1537" i="12"/>
  <c r="I1536" i="12"/>
  <c r="E1536" i="12"/>
  <c r="F1536" i="12" s="1"/>
  <c r="C1533" i="12"/>
  <c r="D1958" i="12" l="1"/>
  <c r="D1992" i="12"/>
  <c r="D1464" i="12"/>
  <c r="D2162" i="12"/>
  <c r="D1907" i="12"/>
  <c r="D1975" i="12"/>
  <c r="D2009" i="12"/>
  <c r="D2108" i="12"/>
  <c r="D2126" i="12"/>
  <c r="D2180" i="12"/>
  <c r="D2216" i="12"/>
  <c r="D2234" i="12"/>
  <c r="D2198" i="12"/>
  <c r="D1823" i="12"/>
  <c r="D2088" i="12"/>
  <c r="D1839" i="12"/>
  <c r="D2070" i="12"/>
  <c r="D2144" i="12"/>
  <c r="D1873" i="12"/>
  <c r="D1941" i="12"/>
  <c r="D1856" i="12"/>
  <c r="D1890" i="12"/>
  <c r="D1924" i="12"/>
  <c r="D1615" i="12"/>
  <c r="D1732" i="12"/>
  <c r="D1805" i="12"/>
  <c r="D1658" i="12"/>
  <c r="D1751" i="12"/>
  <c r="D1529" i="12"/>
  <c r="D1701" i="12"/>
  <c r="D1771" i="12"/>
  <c r="D1572" i="12"/>
  <c r="D1715" i="12"/>
  <c r="D1787" i="12"/>
  <c r="P41" i="21" l="1"/>
  <c r="P40" i="21"/>
  <c r="P39" i="21"/>
  <c r="P38" i="21"/>
  <c r="J2067" i="12"/>
  <c r="I2067" i="12"/>
  <c r="F2067" i="12"/>
  <c r="J2066" i="12"/>
  <c r="I2066" i="12"/>
  <c r="F2066" i="12"/>
  <c r="J2065" i="12"/>
  <c r="I2065" i="12"/>
  <c r="F2065" i="12"/>
  <c r="J2064" i="12"/>
  <c r="I2064" i="12"/>
  <c r="F2064" i="12"/>
  <c r="J2063" i="12"/>
  <c r="I2063" i="12"/>
  <c r="F2063" i="12"/>
  <c r="J2062" i="12"/>
  <c r="I2062" i="12"/>
  <c r="F2062" i="12"/>
  <c r="J2061" i="12"/>
  <c r="I2061" i="12"/>
  <c r="F2061" i="12"/>
  <c r="J2060" i="12"/>
  <c r="I2060" i="12"/>
  <c r="F2060" i="12"/>
  <c r="J2059" i="12"/>
  <c r="I2059" i="12"/>
  <c r="F2059" i="12"/>
  <c r="J2058" i="12"/>
  <c r="I2058" i="12"/>
  <c r="F2058" i="12"/>
  <c r="J2057" i="12"/>
  <c r="I2057" i="12"/>
  <c r="F2057" i="12"/>
  <c r="J2056" i="12"/>
  <c r="I2056" i="12"/>
  <c r="F2056" i="12"/>
  <c r="J2055" i="12"/>
  <c r="I2055" i="12"/>
  <c r="F2055" i="12"/>
  <c r="J2054" i="12"/>
  <c r="I2054" i="12"/>
  <c r="F2054" i="12"/>
  <c r="J2053" i="12"/>
  <c r="I2053" i="12"/>
  <c r="F2053" i="12"/>
  <c r="J2052" i="12"/>
  <c r="I2052" i="12"/>
  <c r="F2052" i="12"/>
  <c r="J2051" i="12"/>
  <c r="I2051" i="12"/>
  <c r="F2051" i="12"/>
  <c r="J2050" i="12"/>
  <c r="I2050" i="12"/>
  <c r="F2050" i="12"/>
  <c r="J2049" i="12"/>
  <c r="I2049" i="12"/>
  <c r="F2049" i="12"/>
  <c r="J2048" i="12"/>
  <c r="I2048" i="12"/>
  <c r="F2048" i="12"/>
  <c r="J2047" i="12"/>
  <c r="I2047" i="12"/>
  <c r="F2047" i="12"/>
  <c r="J2046" i="12"/>
  <c r="I2046" i="12"/>
  <c r="F2046" i="12"/>
  <c r="J2045" i="12"/>
  <c r="I2045" i="12"/>
  <c r="F2045" i="12"/>
  <c r="J2044" i="12"/>
  <c r="I2044" i="12"/>
  <c r="F2044" i="12"/>
  <c r="J2043" i="12"/>
  <c r="I2043" i="12"/>
  <c r="F2043" i="12"/>
  <c r="J2042" i="12"/>
  <c r="I2042" i="12"/>
  <c r="F2042" i="12"/>
  <c r="J2041" i="12"/>
  <c r="I2041" i="12"/>
  <c r="F2041" i="12"/>
  <c r="J2040" i="12"/>
  <c r="I2040" i="12"/>
  <c r="F2040" i="12"/>
  <c r="J2039" i="12"/>
  <c r="I2039" i="12"/>
  <c r="F2039" i="12"/>
  <c r="J2038" i="12"/>
  <c r="I2038" i="12"/>
  <c r="F2038" i="12"/>
  <c r="J2037" i="12"/>
  <c r="I2037" i="12"/>
  <c r="F2037" i="12"/>
  <c r="J2036" i="12"/>
  <c r="I2036" i="12"/>
  <c r="F2036" i="12"/>
  <c r="J2035" i="12"/>
  <c r="I2035" i="12"/>
  <c r="F2035" i="12"/>
  <c r="I2034" i="12"/>
  <c r="F2034" i="12"/>
  <c r="I2033" i="12"/>
  <c r="E2033" i="12"/>
  <c r="F2033" i="12" s="1"/>
  <c r="C2030" i="12"/>
  <c r="J1527" i="12"/>
  <c r="I1527" i="12"/>
  <c r="F1527" i="12"/>
  <c r="J1526" i="12"/>
  <c r="I1526" i="12"/>
  <c r="F1526" i="12"/>
  <c r="J1525" i="12"/>
  <c r="I1525" i="12"/>
  <c r="F1525" i="12"/>
  <c r="J1524" i="12"/>
  <c r="I1524" i="12"/>
  <c r="F1524" i="12"/>
  <c r="J1523" i="12"/>
  <c r="I1523" i="12"/>
  <c r="F1523" i="12"/>
  <c r="J1522" i="12"/>
  <c r="I1522" i="12"/>
  <c r="F1522" i="12"/>
  <c r="J1521" i="12"/>
  <c r="I1521" i="12"/>
  <c r="F1521" i="12"/>
  <c r="J1520" i="12"/>
  <c r="I1520" i="12"/>
  <c r="F1520" i="12"/>
  <c r="J1519" i="12"/>
  <c r="I1519" i="12"/>
  <c r="F1519" i="12"/>
  <c r="J1518" i="12"/>
  <c r="I1518" i="12"/>
  <c r="F1518" i="12"/>
  <c r="J1517" i="12"/>
  <c r="I1517" i="12"/>
  <c r="F1517" i="12"/>
  <c r="J1516" i="12"/>
  <c r="I1516" i="12"/>
  <c r="F1516" i="12"/>
  <c r="J1515" i="12"/>
  <c r="I1515" i="12"/>
  <c r="F1515" i="12"/>
  <c r="J1514" i="12"/>
  <c r="I1514" i="12"/>
  <c r="F1514" i="12"/>
  <c r="J1513" i="12"/>
  <c r="I1513" i="12"/>
  <c r="F1513" i="12"/>
  <c r="J1512" i="12"/>
  <c r="I1512" i="12"/>
  <c r="F1512" i="12"/>
  <c r="J1511" i="12"/>
  <c r="I1511" i="12"/>
  <c r="F1511" i="12"/>
  <c r="J1510" i="12"/>
  <c r="I1510" i="12"/>
  <c r="F1510" i="12"/>
  <c r="J1509" i="12"/>
  <c r="I1509" i="12"/>
  <c r="F1509" i="12"/>
  <c r="J1508" i="12"/>
  <c r="I1508" i="12"/>
  <c r="F1508" i="12"/>
  <c r="J1507" i="12"/>
  <c r="I1507" i="12"/>
  <c r="F1507" i="12"/>
  <c r="J1506" i="12"/>
  <c r="I1506" i="12"/>
  <c r="F1506" i="12"/>
  <c r="J1505" i="12"/>
  <c r="I1505" i="12"/>
  <c r="F1505" i="12"/>
  <c r="J1504" i="12"/>
  <c r="I1504" i="12"/>
  <c r="F1504" i="12"/>
  <c r="J1503" i="12"/>
  <c r="I1503" i="12"/>
  <c r="F1503" i="12"/>
  <c r="J1502" i="12"/>
  <c r="I1502" i="12"/>
  <c r="F1502" i="12"/>
  <c r="J1501" i="12"/>
  <c r="I1501" i="12"/>
  <c r="F1501" i="12"/>
  <c r="J1500" i="12"/>
  <c r="I1500" i="12"/>
  <c r="F1500" i="12"/>
  <c r="J1499" i="12"/>
  <c r="I1499" i="12"/>
  <c r="F1499" i="12"/>
  <c r="J1498" i="12"/>
  <c r="I1498" i="12"/>
  <c r="F1498" i="12"/>
  <c r="J1497" i="12"/>
  <c r="I1497" i="12"/>
  <c r="F1497" i="12"/>
  <c r="J1496" i="12"/>
  <c r="I1496" i="12"/>
  <c r="F1496" i="12"/>
  <c r="J1495" i="12"/>
  <c r="I1495" i="12"/>
  <c r="F1495" i="12"/>
  <c r="I1494" i="12"/>
  <c r="F1494" i="12"/>
  <c r="I1493" i="12"/>
  <c r="E1493" i="12"/>
  <c r="F1493" i="12" s="1"/>
  <c r="C1490" i="12"/>
  <c r="J1461" i="12"/>
  <c r="I1461" i="12"/>
  <c r="F1461" i="12"/>
  <c r="J1460" i="12"/>
  <c r="I1460" i="12"/>
  <c r="F1460" i="12"/>
  <c r="J1459" i="12"/>
  <c r="I1459" i="12"/>
  <c r="F1459" i="12"/>
  <c r="J1458" i="12"/>
  <c r="I1458" i="12"/>
  <c r="F1458" i="12"/>
  <c r="J1457" i="12"/>
  <c r="I1457" i="12"/>
  <c r="F1457" i="12"/>
  <c r="J1456" i="12"/>
  <c r="I1456" i="12"/>
  <c r="F1456" i="12"/>
  <c r="J1455" i="12"/>
  <c r="I1455" i="12"/>
  <c r="F1455" i="12"/>
  <c r="J1454" i="12"/>
  <c r="I1454" i="12"/>
  <c r="F1454" i="12"/>
  <c r="J1453" i="12"/>
  <c r="I1453" i="12"/>
  <c r="F1453" i="12"/>
  <c r="J1452" i="12"/>
  <c r="I1452" i="12"/>
  <c r="F1452" i="12"/>
  <c r="J1451" i="12"/>
  <c r="I1451" i="12"/>
  <c r="F1451" i="12"/>
  <c r="J1450" i="12"/>
  <c r="I1450" i="12"/>
  <c r="F1450" i="12"/>
  <c r="J1449" i="12"/>
  <c r="I1449" i="12"/>
  <c r="F1449" i="12"/>
  <c r="J1448" i="12"/>
  <c r="I1448" i="12"/>
  <c r="F1448" i="12"/>
  <c r="J1447" i="12"/>
  <c r="I1447" i="12"/>
  <c r="F1447" i="12"/>
  <c r="J1446" i="12"/>
  <c r="I1446" i="12"/>
  <c r="F1446" i="12"/>
  <c r="J1445" i="12"/>
  <c r="I1445" i="12"/>
  <c r="F1445" i="12"/>
  <c r="J1444" i="12"/>
  <c r="I1444" i="12"/>
  <c r="F1444" i="12"/>
  <c r="J1443" i="12"/>
  <c r="I1443" i="12"/>
  <c r="F1443" i="12"/>
  <c r="J1442" i="12"/>
  <c r="I1442" i="12"/>
  <c r="F1442" i="12"/>
  <c r="J1441" i="12"/>
  <c r="I1441" i="12"/>
  <c r="F1441" i="12"/>
  <c r="J1440" i="12"/>
  <c r="I1440" i="12"/>
  <c r="F1440" i="12"/>
  <c r="J1439" i="12"/>
  <c r="I1439" i="12"/>
  <c r="F1439" i="12"/>
  <c r="J1438" i="12"/>
  <c r="I1438" i="12"/>
  <c r="F1438" i="12"/>
  <c r="J1437" i="12"/>
  <c r="I1437" i="12"/>
  <c r="F1437" i="12"/>
  <c r="J1436" i="12"/>
  <c r="I1436" i="12"/>
  <c r="F1436" i="12"/>
  <c r="J1435" i="12"/>
  <c r="I1435" i="12"/>
  <c r="F1435" i="12"/>
  <c r="J1434" i="12"/>
  <c r="I1434" i="12"/>
  <c r="F1434" i="12"/>
  <c r="J1433" i="12"/>
  <c r="I1433" i="12"/>
  <c r="F1433" i="12"/>
  <c r="J1432" i="12"/>
  <c r="I1432" i="12"/>
  <c r="F1432" i="12"/>
  <c r="J1431" i="12"/>
  <c r="I1431" i="12"/>
  <c r="F1431" i="12"/>
  <c r="J1430" i="12"/>
  <c r="I1430" i="12"/>
  <c r="F1430" i="12"/>
  <c r="J1429" i="12"/>
  <c r="I1429" i="12"/>
  <c r="F1429" i="12"/>
  <c r="I1428" i="12"/>
  <c r="F1428" i="12"/>
  <c r="I1427" i="12"/>
  <c r="E1427" i="12"/>
  <c r="F1427" i="12" s="1"/>
  <c r="C1424" i="12"/>
  <c r="J1417" i="12"/>
  <c r="I1417" i="12"/>
  <c r="F1417" i="12"/>
  <c r="J1416" i="12"/>
  <c r="I1416" i="12"/>
  <c r="F1416" i="12"/>
  <c r="J1415" i="12"/>
  <c r="I1415" i="12"/>
  <c r="F1415" i="12"/>
  <c r="J1414" i="12"/>
  <c r="I1414" i="12"/>
  <c r="F1414" i="12"/>
  <c r="J1413" i="12"/>
  <c r="I1413" i="12"/>
  <c r="F1413" i="12"/>
  <c r="J1412" i="12"/>
  <c r="I1412" i="12"/>
  <c r="F1412" i="12"/>
  <c r="J1411" i="12"/>
  <c r="I1411" i="12"/>
  <c r="F1411" i="12"/>
  <c r="J1410" i="12"/>
  <c r="I1410" i="12"/>
  <c r="F1410" i="12"/>
  <c r="J1409" i="12"/>
  <c r="I1409" i="12"/>
  <c r="F1409" i="12"/>
  <c r="J1408" i="12"/>
  <c r="I1408" i="12"/>
  <c r="F1408" i="12"/>
  <c r="J1407" i="12"/>
  <c r="I1407" i="12"/>
  <c r="F1407" i="12"/>
  <c r="J1406" i="12"/>
  <c r="I1406" i="12"/>
  <c r="F1406" i="12"/>
  <c r="J1405" i="12"/>
  <c r="I1405" i="12"/>
  <c r="F1405" i="12"/>
  <c r="J1404" i="12"/>
  <c r="I1404" i="12"/>
  <c r="F1404" i="12"/>
  <c r="J1403" i="12"/>
  <c r="I1403" i="12"/>
  <c r="F1403" i="12"/>
  <c r="J1402" i="12"/>
  <c r="I1402" i="12"/>
  <c r="F1402" i="12"/>
  <c r="J1401" i="12"/>
  <c r="I1401" i="12"/>
  <c r="F1401" i="12"/>
  <c r="J1400" i="12"/>
  <c r="I1400" i="12"/>
  <c r="F1400" i="12"/>
  <c r="J1399" i="12"/>
  <c r="I1399" i="12"/>
  <c r="F1399" i="12"/>
  <c r="J1398" i="12"/>
  <c r="I1398" i="12"/>
  <c r="F1398" i="12"/>
  <c r="J1397" i="12"/>
  <c r="I1397" i="12"/>
  <c r="F1397" i="12"/>
  <c r="J1396" i="12"/>
  <c r="I1396" i="12"/>
  <c r="F1396" i="12"/>
  <c r="J1395" i="12"/>
  <c r="I1395" i="12"/>
  <c r="F1395" i="12"/>
  <c r="J1394" i="12"/>
  <c r="I1394" i="12"/>
  <c r="F1394" i="12"/>
  <c r="J1393" i="12"/>
  <c r="I1393" i="12"/>
  <c r="F1393" i="12"/>
  <c r="J1392" i="12"/>
  <c r="I1392" i="12"/>
  <c r="F1392" i="12"/>
  <c r="J1391" i="12"/>
  <c r="I1391" i="12"/>
  <c r="F1391" i="12"/>
  <c r="J1390" i="12"/>
  <c r="I1390" i="12"/>
  <c r="F1390" i="12"/>
  <c r="J1389" i="12"/>
  <c r="I1389" i="12"/>
  <c r="F1389" i="12"/>
  <c r="J1388" i="12"/>
  <c r="I1388" i="12"/>
  <c r="F1388" i="12"/>
  <c r="J1387" i="12"/>
  <c r="I1387" i="12"/>
  <c r="F1387" i="12"/>
  <c r="J1386" i="12"/>
  <c r="I1386" i="12"/>
  <c r="F1386" i="12"/>
  <c r="J1385" i="12"/>
  <c r="I1385" i="12"/>
  <c r="F1385" i="12"/>
  <c r="I1384" i="12"/>
  <c r="I1383" i="12"/>
  <c r="E1383" i="12"/>
  <c r="F1383" i="12" s="1"/>
  <c r="C1380" i="12"/>
  <c r="J1373" i="12"/>
  <c r="I1373" i="12"/>
  <c r="F1373" i="12"/>
  <c r="J1372" i="12"/>
  <c r="I1372" i="12"/>
  <c r="F1372" i="12"/>
  <c r="J1371" i="12"/>
  <c r="I1371" i="12"/>
  <c r="F1371" i="12"/>
  <c r="J1370" i="12"/>
  <c r="I1370" i="12"/>
  <c r="F1370" i="12"/>
  <c r="J1369" i="12"/>
  <c r="I1369" i="12"/>
  <c r="F1369" i="12"/>
  <c r="J1368" i="12"/>
  <c r="I1368" i="12"/>
  <c r="F1368" i="12"/>
  <c r="J1367" i="12"/>
  <c r="I1367" i="12"/>
  <c r="F1367" i="12"/>
  <c r="J1366" i="12"/>
  <c r="I1366" i="12"/>
  <c r="F1366" i="12"/>
  <c r="J1365" i="12"/>
  <c r="I1365" i="12"/>
  <c r="F1365" i="12"/>
  <c r="J1364" i="12"/>
  <c r="I1364" i="12"/>
  <c r="F1364" i="12"/>
  <c r="J1363" i="12"/>
  <c r="I1363" i="12"/>
  <c r="F1363" i="12"/>
  <c r="J1362" i="12"/>
  <c r="I1362" i="12"/>
  <c r="F1362" i="12"/>
  <c r="J1361" i="12"/>
  <c r="I1361" i="12"/>
  <c r="F1361" i="12"/>
  <c r="J1360" i="12"/>
  <c r="I1360" i="12"/>
  <c r="F1360" i="12"/>
  <c r="J1359" i="12"/>
  <c r="I1359" i="12"/>
  <c r="F1359" i="12"/>
  <c r="J1358" i="12"/>
  <c r="I1358" i="12"/>
  <c r="F1358" i="12"/>
  <c r="J1357" i="12"/>
  <c r="I1357" i="12"/>
  <c r="F1357" i="12"/>
  <c r="J1356" i="12"/>
  <c r="I1356" i="12"/>
  <c r="F1356" i="12"/>
  <c r="J1355" i="12"/>
  <c r="I1355" i="12"/>
  <c r="F1355" i="12"/>
  <c r="J1354" i="12"/>
  <c r="I1354" i="12"/>
  <c r="F1354" i="12"/>
  <c r="J1353" i="12"/>
  <c r="I1353" i="12"/>
  <c r="F1353" i="12"/>
  <c r="J1352" i="12"/>
  <c r="I1352" i="12"/>
  <c r="F1352" i="12"/>
  <c r="J1351" i="12"/>
  <c r="I1351" i="12"/>
  <c r="F1351" i="12"/>
  <c r="J1350" i="12"/>
  <c r="I1350" i="12"/>
  <c r="F1350" i="12"/>
  <c r="J1349" i="12"/>
  <c r="I1349" i="12"/>
  <c r="F1349" i="12"/>
  <c r="J1348" i="12"/>
  <c r="I1348" i="12"/>
  <c r="F1348" i="12"/>
  <c r="J1347" i="12"/>
  <c r="I1347" i="12"/>
  <c r="F1347" i="12"/>
  <c r="J1346" i="12"/>
  <c r="I1346" i="12"/>
  <c r="F1346" i="12"/>
  <c r="J1345" i="12"/>
  <c r="I1345" i="12"/>
  <c r="F1345" i="12"/>
  <c r="J1344" i="12"/>
  <c r="I1344" i="12"/>
  <c r="F1344" i="12"/>
  <c r="J1343" i="12"/>
  <c r="I1343" i="12"/>
  <c r="F1343" i="12"/>
  <c r="J1342" i="12"/>
  <c r="I1342" i="12"/>
  <c r="F1342" i="12"/>
  <c r="J1341" i="12"/>
  <c r="I1341" i="12"/>
  <c r="F1341" i="12"/>
  <c r="I1340" i="12"/>
  <c r="F1340" i="12"/>
  <c r="I1339" i="12"/>
  <c r="E1339" i="12"/>
  <c r="F1339" i="12" s="1"/>
  <c r="C1336" i="12"/>
  <c r="J1329" i="12"/>
  <c r="I1329" i="12"/>
  <c r="F1329" i="12"/>
  <c r="J1328" i="12"/>
  <c r="I1328" i="12"/>
  <c r="F1328" i="12"/>
  <c r="J1327" i="12"/>
  <c r="I1327" i="12"/>
  <c r="F1327" i="12"/>
  <c r="J1326" i="12"/>
  <c r="I1326" i="12"/>
  <c r="F1326" i="12"/>
  <c r="J1325" i="12"/>
  <c r="I1325" i="12"/>
  <c r="F1325" i="12"/>
  <c r="J1324" i="12"/>
  <c r="I1324" i="12"/>
  <c r="F1324" i="12"/>
  <c r="J1323" i="12"/>
  <c r="I1323" i="12"/>
  <c r="F1323" i="12"/>
  <c r="J1322" i="12"/>
  <c r="I1322" i="12"/>
  <c r="F1322" i="12"/>
  <c r="J1321" i="12"/>
  <c r="I1321" i="12"/>
  <c r="F1321" i="12"/>
  <c r="J1320" i="12"/>
  <c r="I1320" i="12"/>
  <c r="F1320" i="12"/>
  <c r="J1319" i="12"/>
  <c r="I1319" i="12"/>
  <c r="F1319" i="12"/>
  <c r="J1318" i="12"/>
  <c r="I1318" i="12"/>
  <c r="F1318" i="12"/>
  <c r="J1317" i="12"/>
  <c r="I1317" i="12"/>
  <c r="F1317" i="12"/>
  <c r="J1316" i="12"/>
  <c r="I1316" i="12"/>
  <c r="F1316" i="12"/>
  <c r="J1315" i="12"/>
  <c r="I1315" i="12"/>
  <c r="F1315" i="12"/>
  <c r="J1314" i="12"/>
  <c r="I1314" i="12"/>
  <c r="F1314" i="12"/>
  <c r="J1313" i="12"/>
  <c r="I1313" i="12"/>
  <c r="F1313" i="12"/>
  <c r="J1312" i="12"/>
  <c r="I1312" i="12"/>
  <c r="F1312" i="12"/>
  <c r="J1311" i="12"/>
  <c r="I1311" i="12"/>
  <c r="F1311" i="12"/>
  <c r="J1310" i="12"/>
  <c r="I1310" i="12"/>
  <c r="F1310" i="12"/>
  <c r="J1309" i="12"/>
  <c r="I1309" i="12"/>
  <c r="F1309" i="12"/>
  <c r="J1308" i="12"/>
  <c r="I1308" i="12"/>
  <c r="F1308" i="12"/>
  <c r="J1307" i="12"/>
  <c r="I1307" i="12"/>
  <c r="F1307" i="12"/>
  <c r="J1306" i="12"/>
  <c r="I1306" i="12"/>
  <c r="F1306" i="12"/>
  <c r="J1305" i="12"/>
  <c r="I1305" i="12"/>
  <c r="F1305" i="12"/>
  <c r="J1304" i="12"/>
  <c r="I1304" i="12"/>
  <c r="F1304" i="12"/>
  <c r="J1303" i="12"/>
  <c r="I1303" i="12"/>
  <c r="F1303" i="12"/>
  <c r="J1302" i="12"/>
  <c r="I1302" i="12"/>
  <c r="F1302" i="12"/>
  <c r="J1301" i="12"/>
  <c r="I1301" i="12"/>
  <c r="F1301" i="12"/>
  <c r="J1300" i="12"/>
  <c r="I1300" i="12"/>
  <c r="F1300" i="12"/>
  <c r="J1299" i="12"/>
  <c r="I1299" i="12"/>
  <c r="F1299" i="12"/>
  <c r="J1298" i="12"/>
  <c r="I1298" i="12"/>
  <c r="F1298" i="12"/>
  <c r="J1297" i="12"/>
  <c r="I1297" i="12"/>
  <c r="F1297" i="12"/>
  <c r="I1296" i="12"/>
  <c r="F1296" i="12"/>
  <c r="I1295" i="12"/>
  <c r="E1295" i="12"/>
  <c r="F1295" i="12" s="1"/>
  <c r="C1292" i="12"/>
  <c r="J1285" i="12"/>
  <c r="I1285" i="12"/>
  <c r="F1285" i="12"/>
  <c r="J1284" i="12"/>
  <c r="I1284" i="12"/>
  <c r="F1284" i="12"/>
  <c r="J1283" i="12"/>
  <c r="I1283" i="12"/>
  <c r="F1283" i="12"/>
  <c r="J1282" i="12"/>
  <c r="I1282" i="12"/>
  <c r="F1282" i="12"/>
  <c r="J1281" i="12"/>
  <c r="I1281" i="12"/>
  <c r="F1281" i="12"/>
  <c r="J1280" i="12"/>
  <c r="I1280" i="12"/>
  <c r="F1280" i="12"/>
  <c r="J1279" i="12"/>
  <c r="I1279" i="12"/>
  <c r="F1279" i="12"/>
  <c r="J1278" i="12"/>
  <c r="I1278" i="12"/>
  <c r="F1278" i="12"/>
  <c r="J1277" i="12"/>
  <c r="I1277" i="12"/>
  <c r="F1277" i="12"/>
  <c r="J1276" i="12"/>
  <c r="I1276" i="12"/>
  <c r="F1276" i="12"/>
  <c r="J1275" i="12"/>
  <c r="I1275" i="12"/>
  <c r="F1275" i="12"/>
  <c r="J1274" i="12"/>
  <c r="I1274" i="12"/>
  <c r="F1274" i="12"/>
  <c r="J1273" i="12"/>
  <c r="I1273" i="12"/>
  <c r="F1273" i="12"/>
  <c r="J1272" i="12"/>
  <c r="I1272" i="12"/>
  <c r="F1272" i="12"/>
  <c r="J1271" i="12"/>
  <c r="I1271" i="12"/>
  <c r="F1271" i="12"/>
  <c r="J1270" i="12"/>
  <c r="I1270" i="12"/>
  <c r="F1270" i="12"/>
  <c r="J1269" i="12"/>
  <c r="I1269" i="12"/>
  <c r="F1269" i="12"/>
  <c r="J1268" i="12"/>
  <c r="I1268" i="12"/>
  <c r="F1268" i="12"/>
  <c r="J1267" i="12"/>
  <c r="I1267" i="12"/>
  <c r="F1267" i="12"/>
  <c r="J1266" i="12"/>
  <c r="I1266" i="12"/>
  <c r="F1266" i="12"/>
  <c r="J1265" i="12"/>
  <c r="I1265" i="12"/>
  <c r="F1265" i="12"/>
  <c r="J1264" i="12"/>
  <c r="I1264" i="12"/>
  <c r="F1264" i="12"/>
  <c r="J1263" i="12"/>
  <c r="I1263" i="12"/>
  <c r="F1263" i="12"/>
  <c r="J1262" i="12"/>
  <c r="I1262" i="12"/>
  <c r="F1262" i="12"/>
  <c r="J1261" i="12"/>
  <c r="I1261" i="12"/>
  <c r="F1261" i="12"/>
  <c r="J1260" i="12"/>
  <c r="I1260" i="12"/>
  <c r="F1260" i="12"/>
  <c r="J1259" i="12"/>
  <c r="I1259" i="12"/>
  <c r="F1259" i="12"/>
  <c r="J1258" i="12"/>
  <c r="I1258" i="12"/>
  <c r="F1258" i="12"/>
  <c r="J1257" i="12"/>
  <c r="I1257" i="12"/>
  <c r="F1257" i="12"/>
  <c r="J1256" i="12"/>
  <c r="I1256" i="12"/>
  <c r="F1256" i="12"/>
  <c r="J1255" i="12"/>
  <c r="I1255" i="12"/>
  <c r="F1255" i="12"/>
  <c r="J1254" i="12"/>
  <c r="I1254" i="12"/>
  <c r="F1254" i="12"/>
  <c r="J1253" i="12"/>
  <c r="I1253" i="12"/>
  <c r="F1253" i="12"/>
  <c r="I1252" i="12"/>
  <c r="F1252" i="12"/>
  <c r="I1251" i="12"/>
  <c r="E1251" i="12"/>
  <c r="F1251" i="12" s="1"/>
  <c r="C1248" i="12"/>
  <c r="J1241" i="12"/>
  <c r="I1241" i="12"/>
  <c r="F1241" i="12"/>
  <c r="J1240" i="12"/>
  <c r="I1240" i="12"/>
  <c r="F1240" i="12"/>
  <c r="J1239" i="12"/>
  <c r="I1239" i="12"/>
  <c r="F1239" i="12"/>
  <c r="J1238" i="12"/>
  <c r="I1238" i="12"/>
  <c r="F1238" i="12"/>
  <c r="J1237" i="12"/>
  <c r="I1237" i="12"/>
  <c r="F1237" i="12"/>
  <c r="J1236" i="12"/>
  <c r="I1236" i="12"/>
  <c r="F1236" i="12"/>
  <c r="J1235" i="12"/>
  <c r="I1235" i="12"/>
  <c r="F1235" i="12"/>
  <c r="J1234" i="12"/>
  <c r="I1234" i="12"/>
  <c r="F1234" i="12"/>
  <c r="J1233" i="12"/>
  <c r="I1233" i="12"/>
  <c r="F1233" i="12"/>
  <c r="J1232" i="12"/>
  <c r="I1232" i="12"/>
  <c r="F1232" i="12"/>
  <c r="J1231" i="12"/>
  <c r="I1231" i="12"/>
  <c r="F1231" i="12"/>
  <c r="J1230" i="12"/>
  <c r="I1230" i="12"/>
  <c r="F1230" i="12"/>
  <c r="J1229" i="12"/>
  <c r="I1229" i="12"/>
  <c r="F1229" i="12"/>
  <c r="J1228" i="12"/>
  <c r="I1228" i="12"/>
  <c r="F1228" i="12"/>
  <c r="J1227" i="12"/>
  <c r="I1227" i="12"/>
  <c r="F1227" i="12"/>
  <c r="J1226" i="12"/>
  <c r="I1226" i="12"/>
  <c r="F1226" i="12"/>
  <c r="J1225" i="12"/>
  <c r="I1225" i="12"/>
  <c r="F1225" i="12"/>
  <c r="J1224" i="12"/>
  <c r="I1224" i="12"/>
  <c r="F1224" i="12"/>
  <c r="J1223" i="12"/>
  <c r="I1223" i="12"/>
  <c r="F1223" i="12"/>
  <c r="J1222" i="12"/>
  <c r="I1222" i="12"/>
  <c r="F1222" i="12"/>
  <c r="J1221" i="12"/>
  <c r="I1221" i="12"/>
  <c r="F1221" i="12"/>
  <c r="J1220" i="12"/>
  <c r="I1220" i="12"/>
  <c r="F1220" i="12"/>
  <c r="J1219" i="12"/>
  <c r="I1219" i="12"/>
  <c r="F1219" i="12"/>
  <c r="J1218" i="12"/>
  <c r="I1218" i="12"/>
  <c r="F1218" i="12"/>
  <c r="J1217" i="12"/>
  <c r="I1217" i="12"/>
  <c r="F1217" i="12"/>
  <c r="J1216" i="12"/>
  <c r="I1216" i="12"/>
  <c r="F1216" i="12"/>
  <c r="J1215" i="12"/>
  <c r="I1215" i="12"/>
  <c r="F1215" i="12"/>
  <c r="J1214" i="12"/>
  <c r="I1214" i="12"/>
  <c r="F1214" i="12"/>
  <c r="J1213" i="12"/>
  <c r="I1213" i="12"/>
  <c r="F1213" i="12"/>
  <c r="J1212" i="12"/>
  <c r="I1212" i="12"/>
  <c r="F1212" i="12"/>
  <c r="J1211" i="12"/>
  <c r="I1211" i="12"/>
  <c r="F1211" i="12"/>
  <c r="J1210" i="12"/>
  <c r="I1210" i="12"/>
  <c r="F1210" i="12"/>
  <c r="J1209" i="12"/>
  <c r="I1209" i="12"/>
  <c r="F1209" i="12"/>
  <c r="I1208" i="12"/>
  <c r="F1208" i="12"/>
  <c r="I1207" i="12"/>
  <c r="E1207" i="12"/>
  <c r="F1207" i="12" s="1"/>
  <c r="C1204" i="12"/>
  <c r="J1197" i="12"/>
  <c r="I1197" i="12"/>
  <c r="F1197" i="12"/>
  <c r="J1196" i="12"/>
  <c r="I1196" i="12"/>
  <c r="F1196" i="12"/>
  <c r="J1195" i="12"/>
  <c r="I1195" i="12"/>
  <c r="F1195" i="12"/>
  <c r="J1194" i="12"/>
  <c r="I1194" i="12"/>
  <c r="F1194" i="12"/>
  <c r="J1193" i="12"/>
  <c r="I1193" i="12"/>
  <c r="F1193" i="12"/>
  <c r="J1192" i="12"/>
  <c r="I1192" i="12"/>
  <c r="F1192" i="12"/>
  <c r="J1191" i="12"/>
  <c r="I1191" i="12"/>
  <c r="F1191" i="12"/>
  <c r="J1190" i="12"/>
  <c r="I1190" i="12"/>
  <c r="F1190" i="12"/>
  <c r="J1189" i="12"/>
  <c r="I1189" i="12"/>
  <c r="F1189" i="12"/>
  <c r="J1188" i="12"/>
  <c r="I1188" i="12"/>
  <c r="F1188" i="12"/>
  <c r="J1187" i="12"/>
  <c r="I1187" i="12"/>
  <c r="F1187" i="12"/>
  <c r="J1186" i="12"/>
  <c r="I1186" i="12"/>
  <c r="F1186" i="12"/>
  <c r="J1185" i="12"/>
  <c r="I1185" i="12"/>
  <c r="F1185" i="12"/>
  <c r="J1184" i="12"/>
  <c r="I1184" i="12"/>
  <c r="F1184" i="12"/>
  <c r="J1183" i="12"/>
  <c r="I1183" i="12"/>
  <c r="F1183" i="12"/>
  <c r="J1182" i="12"/>
  <c r="I1182" i="12"/>
  <c r="F1182" i="12"/>
  <c r="J1181" i="12"/>
  <c r="I1181" i="12"/>
  <c r="F1181" i="12"/>
  <c r="J1180" i="12"/>
  <c r="I1180" i="12"/>
  <c r="F1180" i="12"/>
  <c r="J1179" i="12"/>
  <c r="I1179" i="12"/>
  <c r="F1179" i="12"/>
  <c r="J1178" i="12"/>
  <c r="I1178" i="12"/>
  <c r="F1178" i="12"/>
  <c r="J1177" i="12"/>
  <c r="I1177" i="12"/>
  <c r="F1177" i="12"/>
  <c r="J1176" i="12"/>
  <c r="I1176" i="12"/>
  <c r="F1176" i="12"/>
  <c r="J1175" i="12"/>
  <c r="I1175" i="12"/>
  <c r="F1175" i="12"/>
  <c r="J1174" i="12"/>
  <c r="I1174" i="12"/>
  <c r="F1174" i="12"/>
  <c r="J1173" i="12"/>
  <c r="I1173" i="12"/>
  <c r="F1173" i="12"/>
  <c r="J1172" i="12"/>
  <c r="I1172" i="12"/>
  <c r="F1172" i="12"/>
  <c r="J1171" i="12"/>
  <c r="I1171" i="12"/>
  <c r="F1171" i="12"/>
  <c r="J1170" i="12"/>
  <c r="I1170" i="12"/>
  <c r="F1170" i="12"/>
  <c r="J1169" i="12"/>
  <c r="I1169" i="12"/>
  <c r="F1169" i="12"/>
  <c r="J1168" i="12"/>
  <c r="I1168" i="12"/>
  <c r="F1168" i="12"/>
  <c r="J1167" i="12"/>
  <c r="I1167" i="12"/>
  <c r="F1167" i="12"/>
  <c r="J1166" i="12"/>
  <c r="I1166" i="12"/>
  <c r="F1166" i="12"/>
  <c r="J1165" i="12"/>
  <c r="I1165" i="12"/>
  <c r="F1165" i="12"/>
  <c r="I1164" i="12"/>
  <c r="F1164" i="12"/>
  <c r="I1163" i="12"/>
  <c r="E1163" i="12"/>
  <c r="F1163" i="12" s="1"/>
  <c r="C1160" i="12"/>
  <c r="J1153" i="12"/>
  <c r="I1153" i="12"/>
  <c r="F1153" i="12"/>
  <c r="J1152" i="12"/>
  <c r="I1152" i="12"/>
  <c r="F1152" i="12"/>
  <c r="J1151" i="12"/>
  <c r="I1151" i="12"/>
  <c r="F1151" i="12"/>
  <c r="J1150" i="12"/>
  <c r="I1150" i="12"/>
  <c r="F1150" i="12"/>
  <c r="J1149" i="12"/>
  <c r="I1149" i="12"/>
  <c r="F1149" i="12"/>
  <c r="J1148" i="12"/>
  <c r="I1148" i="12"/>
  <c r="F1148" i="12"/>
  <c r="J1147" i="12"/>
  <c r="I1147" i="12"/>
  <c r="F1147" i="12"/>
  <c r="J1146" i="12"/>
  <c r="I1146" i="12"/>
  <c r="F1146" i="12"/>
  <c r="J1145" i="12"/>
  <c r="I1145" i="12"/>
  <c r="F1145" i="12"/>
  <c r="J1144" i="12"/>
  <c r="I1144" i="12"/>
  <c r="F1144" i="12"/>
  <c r="J1143" i="12"/>
  <c r="I1143" i="12"/>
  <c r="F1143" i="12"/>
  <c r="J1142" i="12"/>
  <c r="I1142" i="12"/>
  <c r="F1142" i="12"/>
  <c r="J1141" i="12"/>
  <c r="I1141" i="12"/>
  <c r="F1141" i="12"/>
  <c r="J1140" i="12"/>
  <c r="I1140" i="12"/>
  <c r="F1140" i="12"/>
  <c r="J1139" i="12"/>
  <c r="I1139" i="12"/>
  <c r="F1139" i="12"/>
  <c r="J1138" i="12"/>
  <c r="I1138" i="12"/>
  <c r="F1138" i="12"/>
  <c r="J1137" i="12"/>
  <c r="I1137" i="12"/>
  <c r="F1137" i="12"/>
  <c r="J1136" i="12"/>
  <c r="I1136" i="12"/>
  <c r="F1136" i="12"/>
  <c r="J1135" i="12"/>
  <c r="I1135" i="12"/>
  <c r="F1135" i="12"/>
  <c r="J1134" i="12"/>
  <c r="I1134" i="12"/>
  <c r="F1134" i="12"/>
  <c r="J1133" i="12"/>
  <c r="I1133" i="12"/>
  <c r="F1133" i="12"/>
  <c r="J1132" i="12"/>
  <c r="I1132" i="12"/>
  <c r="F1132" i="12"/>
  <c r="J1131" i="12"/>
  <c r="I1131" i="12"/>
  <c r="F1131" i="12"/>
  <c r="J1130" i="12"/>
  <c r="I1130" i="12"/>
  <c r="F1130" i="12"/>
  <c r="J1129" i="12"/>
  <c r="I1129" i="12"/>
  <c r="F1129" i="12"/>
  <c r="J1128" i="12"/>
  <c r="I1128" i="12"/>
  <c r="F1128" i="12"/>
  <c r="J1127" i="12"/>
  <c r="I1127" i="12"/>
  <c r="F1127" i="12"/>
  <c r="J1126" i="12"/>
  <c r="I1126" i="12"/>
  <c r="F1126" i="12"/>
  <c r="J1125" i="12"/>
  <c r="I1125" i="12"/>
  <c r="F1125" i="12"/>
  <c r="J1124" i="12"/>
  <c r="I1124" i="12"/>
  <c r="F1124" i="12"/>
  <c r="J1123" i="12"/>
  <c r="I1123" i="12"/>
  <c r="F1123" i="12"/>
  <c r="J1122" i="12"/>
  <c r="I1122" i="12"/>
  <c r="F1122" i="12"/>
  <c r="J1121" i="12"/>
  <c r="I1121" i="12"/>
  <c r="F1121" i="12"/>
  <c r="I1120" i="12"/>
  <c r="F1120" i="12"/>
  <c r="I1119" i="12"/>
  <c r="E1119" i="12"/>
  <c r="F1119" i="12" s="1"/>
  <c r="C1116" i="12"/>
  <c r="J1109" i="12"/>
  <c r="I1109" i="12"/>
  <c r="F1109" i="12"/>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J1094" i="12"/>
  <c r="I1094" i="12"/>
  <c r="F1094" i="12"/>
  <c r="J1093" i="12"/>
  <c r="I1093" i="12"/>
  <c r="F1093" i="12"/>
  <c r="J1092" i="12"/>
  <c r="I1092" i="12"/>
  <c r="F1092" i="12"/>
  <c r="J1091" i="12"/>
  <c r="I1091" i="12"/>
  <c r="F1091" i="12"/>
  <c r="J1090" i="12"/>
  <c r="I1090" i="12"/>
  <c r="F1090" i="12"/>
  <c r="J1089" i="12"/>
  <c r="I1089" i="12"/>
  <c r="F1089" i="12"/>
  <c r="J1088" i="12"/>
  <c r="I1088" i="12"/>
  <c r="F1088" i="12"/>
  <c r="J1087" i="12"/>
  <c r="I1087" i="12"/>
  <c r="F1087" i="12"/>
  <c r="J1086" i="12"/>
  <c r="I1086" i="12"/>
  <c r="F1086" i="12"/>
  <c r="J1085" i="12"/>
  <c r="I1085" i="12"/>
  <c r="F1085" i="12"/>
  <c r="J1084" i="12"/>
  <c r="I1084" i="12"/>
  <c r="F1084" i="12"/>
  <c r="J1083" i="12"/>
  <c r="I1083" i="12"/>
  <c r="F1083" i="12"/>
  <c r="J1082" i="12"/>
  <c r="I1082" i="12"/>
  <c r="F1082" i="12"/>
  <c r="J1081" i="12"/>
  <c r="I1081" i="12"/>
  <c r="F1081" i="12"/>
  <c r="J1080" i="12"/>
  <c r="I1080" i="12"/>
  <c r="F1080" i="12"/>
  <c r="J1079" i="12"/>
  <c r="I1079" i="12"/>
  <c r="F1079" i="12"/>
  <c r="J1078" i="12"/>
  <c r="I1078" i="12"/>
  <c r="F1078" i="12"/>
  <c r="J1077" i="12"/>
  <c r="I1077" i="12"/>
  <c r="F1077" i="12"/>
  <c r="I1076" i="12"/>
  <c r="F1076" i="12"/>
  <c r="I1075" i="12"/>
  <c r="E1075" i="12"/>
  <c r="F1075" i="12" s="1"/>
  <c r="C1072" i="12"/>
  <c r="J1065" i="12"/>
  <c r="I1065" i="12"/>
  <c r="F1065"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J1041" i="12"/>
  <c r="I1041" i="12"/>
  <c r="F1041" i="12"/>
  <c r="J1040" i="12"/>
  <c r="I1040" i="12"/>
  <c r="F1040" i="12"/>
  <c r="J1039" i="12"/>
  <c r="I1039" i="12"/>
  <c r="F1039" i="12"/>
  <c r="J1038" i="12"/>
  <c r="I1038" i="12"/>
  <c r="F1038" i="12"/>
  <c r="J1037" i="12"/>
  <c r="I1037" i="12"/>
  <c r="F1037" i="12"/>
  <c r="J1036" i="12"/>
  <c r="I1036" i="12"/>
  <c r="F1036" i="12"/>
  <c r="J1035" i="12"/>
  <c r="I1035" i="12"/>
  <c r="F1035" i="12"/>
  <c r="J1034" i="12"/>
  <c r="I1034" i="12"/>
  <c r="F1034" i="12"/>
  <c r="J1033" i="12"/>
  <c r="I1033" i="12"/>
  <c r="F1033" i="12"/>
  <c r="I1032" i="12"/>
  <c r="F1032" i="12"/>
  <c r="I1031" i="12"/>
  <c r="E1031" i="12"/>
  <c r="F1031" i="12" s="1"/>
  <c r="C1028" i="12"/>
  <c r="J1021" i="12"/>
  <c r="I1021" i="12"/>
  <c r="F1021"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J994" i="12"/>
  <c r="I994" i="12"/>
  <c r="F994" i="12"/>
  <c r="J993" i="12"/>
  <c r="I993" i="12"/>
  <c r="F993" i="12"/>
  <c r="J992" i="12"/>
  <c r="I992" i="12"/>
  <c r="F992" i="12"/>
  <c r="J991" i="12"/>
  <c r="I991" i="12"/>
  <c r="F991" i="12"/>
  <c r="J990" i="12"/>
  <c r="I990" i="12"/>
  <c r="F990" i="12"/>
  <c r="J989" i="12"/>
  <c r="I989" i="12"/>
  <c r="F989" i="12"/>
  <c r="I988" i="12"/>
  <c r="F988" i="12"/>
  <c r="I987" i="12"/>
  <c r="E987" i="12"/>
  <c r="F987" i="12" s="1"/>
  <c r="C984" i="12"/>
  <c r="J977" i="12"/>
  <c r="I977" i="12"/>
  <c r="F977"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J946" i="12"/>
  <c r="I946" i="12"/>
  <c r="F946" i="12"/>
  <c r="J945" i="12"/>
  <c r="I945" i="12"/>
  <c r="F945" i="12"/>
  <c r="I944" i="12"/>
  <c r="F944" i="12"/>
  <c r="I943" i="12"/>
  <c r="E943" i="12"/>
  <c r="F943" i="12" s="1"/>
  <c r="C940" i="12"/>
  <c r="D2026" i="12" l="1"/>
  <c r="D1420" i="12"/>
  <c r="D1486" i="12"/>
  <c r="D1200" i="12"/>
  <c r="D1288" i="12"/>
  <c r="D1376" i="12"/>
  <c r="D1332" i="12"/>
  <c r="D1244" i="12"/>
  <c r="D1156" i="12"/>
  <c r="D1112" i="12"/>
  <c r="D1068" i="12"/>
  <c r="D1024" i="12"/>
  <c r="D980" i="12"/>
  <c r="D936" i="12"/>
  <c r="J933" i="12" l="1"/>
  <c r="I933" i="12"/>
  <c r="F933"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F904" i="12"/>
  <c r="J903" i="12"/>
  <c r="I903" i="12"/>
  <c r="F903" i="12"/>
  <c r="J902" i="12"/>
  <c r="I902" i="12"/>
  <c r="F902" i="12"/>
  <c r="J901" i="12"/>
  <c r="I901" i="12"/>
  <c r="F901" i="12"/>
  <c r="I900" i="12"/>
  <c r="F900" i="12"/>
  <c r="I899" i="12"/>
  <c r="E899" i="12"/>
  <c r="F899" i="12" s="1"/>
  <c r="C896" i="12"/>
  <c r="J888" i="12"/>
  <c r="I888" i="12"/>
  <c r="F888" i="12"/>
  <c r="J887" i="12"/>
  <c r="I887" i="12"/>
  <c r="F887" i="12"/>
  <c r="J886" i="12"/>
  <c r="I886" i="12"/>
  <c r="F886" i="12"/>
  <c r="J885" i="12"/>
  <c r="I885" i="12"/>
  <c r="F885" i="12"/>
  <c r="J884" i="12"/>
  <c r="I884" i="12"/>
  <c r="F884" i="12"/>
  <c r="J883" i="12"/>
  <c r="I883" i="12"/>
  <c r="F883" i="12"/>
  <c r="J882" i="12"/>
  <c r="I882" i="12"/>
  <c r="F882" i="12"/>
  <c r="J881" i="12"/>
  <c r="I881" i="12"/>
  <c r="F881" i="12"/>
  <c r="J880" i="12"/>
  <c r="I880" i="12"/>
  <c r="F880" i="12"/>
  <c r="J879" i="12"/>
  <c r="I879" i="12"/>
  <c r="F879" i="12"/>
  <c r="J878" i="12"/>
  <c r="I878" i="12"/>
  <c r="F878" i="12"/>
  <c r="J877" i="12"/>
  <c r="I877" i="12"/>
  <c r="F877" i="12"/>
  <c r="J876" i="12"/>
  <c r="I876" i="12"/>
  <c r="F876" i="12"/>
  <c r="J875" i="12"/>
  <c r="I875" i="12"/>
  <c r="F875" i="12"/>
  <c r="J874" i="12"/>
  <c r="I874" i="12"/>
  <c r="F874" i="12"/>
  <c r="J873" i="12"/>
  <c r="I873" i="12"/>
  <c r="F873" i="12"/>
  <c r="J872" i="12"/>
  <c r="I872" i="12"/>
  <c r="F872" i="12"/>
  <c r="J871" i="12"/>
  <c r="I871" i="12"/>
  <c r="F871" i="12"/>
  <c r="J870" i="12"/>
  <c r="I870" i="12"/>
  <c r="F870" i="12"/>
  <c r="J869" i="12"/>
  <c r="I869" i="12"/>
  <c r="F869" i="12"/>
  <c r="J868" i="12"/>
  <c r="I868" i="12"/>
  <c r="F868" i="12"/>
  <c r="J867" i="12"/>
  <c r="I867" i="12"/>
  <c r="F867" i="12"/>
  <c r="J866" i="12"/>
  <c r="I866" i="12"/>
  <c r="F866" i="12"/>
  <c r="J865" i="12"/>
  <c r="I865" i="12"/>
  <c r="F865" i="12"/>
  <c r="J864" i="12"/>
  <c r="I864" i="12"/>
  <c r="F864" i="12"/>
  <c r="J863" i="12"/>
  <c r="I863" i="12"/>
  <c r="F863" i="12"/>
  <c r="J862" i="12"/>
  <c r="I862" i="12"/>
  <c r="F862" i="12"/>
  <c r="J861" i="12"/>
  <c r="I861" i="12"/>
  <c r="F861" i="12"/>
  <c r="J860" i="12"/>
  <c r="I860" i="12"/>
  <c r="F860" i="12"/>
  <c r="J859" i="12"/>
  <c r="I859" i="12"/>
  <c r="F859" i="12"/>
  <c r="J858" i="12"/>
  <c r="I858" i="12"/>
  <c r="F858" i="12"/>
  <c r="J857" i="12"/>
  <c r="I857" i="12"/>
  <c r="F857" i="12"/>
  <c r="J856" i="12"/>
  <c r="I856" i="12"/>
  <c r="F856" i="12"/>
  <c r="I855" i="12"/>
  <c r="F855" i="12"/>
  <c r="I854" i="12"/>
  <c r="E854" i="12"/>
  <c r="F854" i="12" s="1"/>
  <c r="D892" i="12" l="1"/>
  <c r="E61" i="12"/>
  <c r="Q13" i="28" l="1"/>
  <c r="Q14" i="28" l="1"/>
  <c r="Q15" i="28"/>
  <c r="Q34" i="24" l="1"/>
  <c r="P34" i="24"/>
  <c r="Q37" i="22"/>
  <c r="Q38" i="21"/>
  <c r="Q39" i="21"/>
  <c r="Q40" i="21"/>
  <c r="Q41" i="21"/>
  <c r="Q13" i="46"/>
  <c r="Q14" i="46"/>
  <c r="Q15" i="46"/>
  <c r="P13" i="46"/>
  <c r="P14" i="46"/>
  <c r="P15" i="46"/>
  <c r="Q29" i="24"/>
  <c r="P29" i="24"/>
  <c r="Q14" i="48"/>
  <c r="Q15" i="48"/>
  <c r="Q16" i="48"/>
  <c r="P14" i="48"/>
  <c r="P15" i="48"/>
  <c r="P16" i="48"/>
  <c r="Q18" i="45"/>
  <c r="P18" i="45"/>
  <c r="Q27" i="22"/>
  <c r="P27" i="22"/>
  <c r="Q22" i="22"/>
  <c r="Q23" i="22"/>
  <c r="P22" i="22"/>
  <c r="P23" i="22"/>
  <c r="Q47" i="21"/>
  <c r="Q24" i="21"/>
  <c r="P24" i="21"/>
  <c r="Q15" i="22" l="1"/>
  <c r="Q16" i="22"/>
  <c r="Q17" i="22"/>
  <c r="P15" i="22"/>
  <c r="P16" i="22"/>
  <c r="P17" i="22"/>
  <c r="Q46" i="21"/>
  <c r="P46" i="21"/>
  <c r="Q35" i="21"/>
  <c r="Q36" i="21"/>
  <c r="Q37" i="21"/>
  <c r="P35" i="21"/>
  <c r="P36" i="21"/>
  <c r="P37" i="21"/>
  <c r="Q19" i="21"/>
  <c r="Q20" i="21"/>
  <c r="Q21" i="21"/>
  <c r="Q22" i="21"/>
  <c r="P19" i="21"/>
  <c r="P20" i="21"/>
  <c r="P21" i="21"/>
  <c r="P22" i="21"/>
  <c r="P23" i="21"/>
  <c r="Q23" i="21"/>
  <c r="P23" i="50" l="1"/>
  <c r="Q15" i="50"/>
  <c r="Q16" i="50"/>
  <c r="Q17" i="50"/>
  <c r="Q18" i="50"/>
  <c r="P18" i="50"/>
  <c r="Q9" i="46"/>
  <c r="Q10" i="46"/>
  <c r="Q11" i="46"/>
  <c r="P9" i="46"/>
  <c r="P10" i="46"/>
  <c r="P11" i="46"/>
  <c r="Q36" i="24" l="1"/>
  <c r="Q37" i="24"/>
  <c r="Q38" i="24"/>
  <c r="Q39" i="24"/>
  <c r="Q40" i="24"/>
  <c r="P36" i="24"/>
  <c r="P37" i="24"/>
  <c r="P38" i="24"/>
  <c r="P39" i="24"/>
  <c r="P40" i="24"/>
  <c r="Q23" i="24"/>
  <c r="Q24" i="24"/>
  <c r="Q25" i="24"/>
  <c r="Q26" i="24"/>
  <c r="Q27" i="24"/>
  <c r="Q28" i="24"/>
  <c r="P23" i="24"/>
  <c r="P24" i="24"/>
  <c r="P25" i="24"/>
  <c r="P26" i="24"/>
  <c r="P27" i="24"/>
  <c r="P28" i="24"/>
  <c r="P8" i="48" l="1"/>
  <c r="P22" i="45" l="1"/>
  <c r="Q9" i="45"/>
  <c r="Q10" i="45"/>
  <c r="Q11" i="45"/>
  <c r="Q12" i="45"/>
  <c r="Q13" i="45"/>
  <c r="Q14" i="45"/>
  <c r="Q15" i="45"/>
  <c r="Q16" i="45"/>
  <c r="Q17" i="45"/>
  <c r="P9" i="45"/>
  <c r="P10" i="45"/>
  <c r="P11" i="45"/>
  <c r="P12" i="45"/>
  <c r="P13" i="45"/>
  <c r="P14" i="45"/>
  <c r="P15" i="45"/>
  <c r="P16" i="45"/>
  <c r="P17" i="45"/>
  <c r="Q21" i="30"/>
  <c r="P21" i="30"/>
  <c r="Q14" i="30"/>
  <c r="P14" i="30"/>
  <c r="Q12" i="30"/>
  <c r="Q13" i="30"/>
  <c r="P12" i="30"/>
  <c r="P13" i="30"/>
  <c r="Q14" i="29"/>
  <c r="Q15" i="29"/>
  <c r="Q16" i="29"/>
  <c r="P14" i="29"/>
  <c r="P15" i="29"/>
  <c r="P16" i="29"/>
  <c r="P51" i="22"/>
  <c r="Q48" i="22"/>
  <c r="Q49" i="22"/>
  <c r="P48" i="22"/>
  <c r="P49" i="22"/>
  <c r="Q34" i="22" l="1"/>
  <c r="Q35" i="22"/>
  <c r="Q36" i="22"/>
  <c r="P34" i="22"/>
  <c r="P35" i="22"/>
  <c r="P36" i="22"/>
  <c r="Q13" i="22"/>
  <c r="Q14" i="22"/>
  <c r="P13" i="22"/>
  <c r="P14" i="22"/>
  <c r="Q34" i="21"/>
  <c r="P33" i="21"/>
  <c r="P34" i="21"/>
  <c r="Q18" i="21"/>
  <c r="P18" i="21"/>
  <c r="P17" i="21"/>
  <c r="Q17" i="21"/>
  <c r="Q30" i="28"/>
  <c r="Q31" i="28"/>
  <c r="Q32" i="28"/>
  <c r="P31" i="28"/>
  <c r="P32" i="28"/>
  <c r="Q24" i="28"/>
  <c r="Q25" i="28"/>
  <c r="Q26" i="28"/>
  <c r="Q27" i="28"/>
  <c r="Q28" i="28"/>
  <c r="P24" i="28"/>
  <c r="P25" i="28"/>
  <c r="P26" i="28"/>
  <c r="P27" i="28"/>
  <c r="P28" i="28"/>
  <c r="P22" i="24" l="1"/>
  <c r="Q21" i="24"/>
  <c r="P21" i="24"/>
  <c r="Q20" i="24"/>
  <c r="P20" i="24"/>
  <c r="Q19" i="24"/>
  <c r="P19" i="24"/>
  <c r="Q18" i="24"/>
  <c r="P18" i="24"/>
  <c r="K22" i="24"/>
  <c r="Q22" i="24" s="1"/>
  <c r="Q20" i="30"/>
  <c r="P20" i="30"/>
  <c r="P31" i="21"/>
  <c r="Q31" i="21"/>
  <c r="P32" i="21"/>
  <c r="Q32" i="21"/>
  <c r="Q14" i="21"/>
  <c r="Q15" i="21"/>
  <c r="Q16" i="21"/>
  <c r="P14" i="21"/>
  <c r="P15" i="21"/>
  <c r="P16" i="21"/>
  <c r="Q21" i="28"/>
  <c r="Q22" i="28"/>
  <c r="Q23" i="28"/>
  <c r="P21" i="28"/>
  <c r="P22" i="28"/>
  <c r="P23" i="28"/>
  <c r="Q24" i="50" l="1"/>
  <c r="P16" i="50"/>
  <c r="P17" i="50"/>
  <c r="Q15" i="24" l="1"/>
  <c r="Q16" i="24"/>
  <c r="Q17" i="24"/>
  <c r="P15" i="24"/>
  <c r="P16" i="24"/>
  <c r="P17" i="24"/>
  <c r="Q14" i="24"/>
  <c r="P14" i="24"/>
  <c r="Q32" i="22"/>
  <c r="Q33" i="22"/>
  <c r="P32" i="22"/>
  <c r="P33" i="22"/>
  <c r="Q11" i="21"/>
  <c r="Q12" i="21"/>
  <c r="Q13" i="21"/>
  <c r="P11" i="21"/>
  <c r="P12" i="21"/>
  <c r="P13" i="21"/>
  <c r="Q18" i="28"/>
  <c r="Q19" i="28"/>
  <c r="Q20" i="28"/>
  <c r="P20" i="28"/>
  <c r="P18" i="28"/>
  <c r="P19" i="28"/>
  <c r="P8" i="21" l="1"/>
  <c r="P9" i="21"/>
  <c r="P10" i="21"/>
  <c r="P12" i="28" l="1"/>
  <c r="P11" i="28"/>
  <c r="P11" i="50" l="1"/>
  <c r="P12" i="50"/>
  <c r="P13" i="50"/>
  <c r="P14" i="50"/>
  <c r="P15" i="50"/>
  <c r="Q11" i="50"/>
  <c r="Q12" i="50"/>
  <c r="Q13" i="50"/>
  <c r="Q14" i="50"/>
  <c r="D27" i="38" l="1"/>
  <c r="P12" i="46" l="1"/>
  <c r="Q12" i="46"/>
  <c r="P16" i="46"/>
  <c r="Q16" i="46"/>
  <c r="P17" i="46"/>
  <c r="Q17"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Q23" i="50"/>
  <c r="P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O54" i="50"/>
  <c r="N54" i="50"/>
  <c r="M54" i="50"/>
  <c r="L54" i="50"/>
  <c r="K54" i="50"/>
  <c r="J54" i="50"/>
  <c r="I54" i="50"/>
  <c r="H54" i="50"/>
  <c r="Q53" i="50"/>
  <c r="P53" i="50"/>
  <c r="Q22" i="50"/>
  <c r="P22" i="50"/>
  <c r="Q21" i="50"/>
  <c r="P21" i="50"/>
  <c r="Q20" i="50"/>
  <c r="P20" i="50"/>
  <c r="Q19" i="50"/>
  <c r="P19" i="50"/>
  <c r="P54" i="50" l="1"/>
  <c r="Q5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Q8" i="46"/>
  <c r="P8" i="46"/>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30" i="24"/>
  <c r="Q30" i="24"/>
  <c r="P31" i="24"/>
  <c r="Q31" i="24"/>
  <c r="P32" i="24"/>
  <c r="Q32" i="24"/>
  <c r="P33" i="24"/>
  <c r="Q33" i="24"/>
  <c r="P35" i="24"/>
  <c r="Q35" i="24"/>
  <c r="P41" i="24"/>
  <c r="Q41" i="24"/>
  <c r="P42" i="24"/>
  <c r="Q42" i="24"/>
  <c r="P43" i="24"/>
  <c r="Q43" i="24"/>
  <c r="P44" i="24"/>
  <c r="Q44" i="24"/>
  <c r="P45" i="24"/>
  <c r="Q45" i="24"/>
  <c r="P46" i="24"/>
  <c r="Q46" i="24"/>
  <c r="P47" i="24"/>
  <c r="Q47" i="24"/>
  <c r="P48" i="24"/>
  <c r="Q48" i="24"/>
  <c r="Q9" i="24"/>
  <c r="P9" i="24"/>
  <c r="Q8" i="48"/>
  <c r="P9" i="48"/>
  <c r="Q9" i="48"/>
  <c r="P10" i="48"/>
  <c r="Q10" i="48"/>
  <c r="P11" i="48"/>
  <c r="Q11" i="48"/>
  <c r="P13" i="48"/>
  <c r="Q13" i="48"/>
  <c r="P17" i="48"/>
  <c r="Q17" i="48"/>
  <c r="P18" i="48"/>
  <c r="Q18" i="48"/>
  <c r="P19" i="48"/>
  <c r="Q19" i="48"/>
  <c r="P20" i="48"/>
  <c r="Q20" i="48"/>
  <c r="Q12" i="48"/>
  <c r="P12" i="48"/>
  <c r="Q8" i="47"/>
  <c r="P8" i="47"/>
  <c r="Q11" i="33"/>
  <c r="P12" i="33"/>
  <c r="Q12" i="33"/>
  <c r="P13" i="33"/>
  <c r="Q13" i="33"/>
  <c r="P14" i="33"/>
  <c r="Q14" i="33"/>
  <c r="Q10" i="33"/>
  <c r="P10" i="33"/>
  <c r="P8" i="45"/>
  <c r="Q8" i="45"/>
  <c r="P19" i="45"/>
  <c r="Q19" i="45"/>
  <c r="P20" i="45"/>
  <c r="Q20" i="45"/>
  <c r="P21" i="45"/>
  <c r="Q21" i="45"/>
  <c r="Q22" i="45"/>
  <c r="Q7" i="45"/>
  <c r="P7" i="45"/>
  <c r="P9" i="23"/>
  <c r="Q9" i="23"/>
  <c r="P10" i="23"/>
  <c r="Q10" i="23"/>
  <c r="P11" i="23"/>
  <c r="Q11" i="23"/>
  <c r="P12" i="23"/>
  <c r="Q12" i="23"/>
  <c r="P13" i="23"/>
  <c r="Q13" i="23"/>
  <c r="P14" i="23"/>
  <c r="Q14" i="23"/>
  <c r="Q8" i="23"/>
  <c r="P8" i="23"/>
  <c r="Q30" i="30"/>
  <c r="P30" i="30"/>
  <c r="Q29" i="30"/>
  <c r="P29" i="30"/>
  <c r="Q28" i="30"/>
  <c r="P28" i="30"/>
  <c r="Q27" i="30"/>
  <c r="P27" i="30"/>
  <c r="Q26" i="30"/>
  <c r="P26" i="30"/>
  <c r="Q24" i="30"/>
  <c r="P24" i="30"/>
  <c r="Q23" i="30"/>
  <c r="P23" i="30"/>
  <c r="Q22" i="30"/>
  <c r="P22" i="30"/>
  <c r="Q19" i="30"/>
  <c r="P19" i="30"/>
  <c r="Q18" i="30"/>
  <c r="P18" i="30"/>
  <c r="Q17" i="30"/>
  <c r="P17" i="30"/>
  <c r="Q16" i="30"/>
  <c r="P16" i="30"/>
  <c r="Q15" i="30"/>
  <c r="P15" i="30"/>
  <c r="Q11" i="30"/>
  <c r="P11" i="30"/>
  <c r="Q10" i="30"/>
  <c r="P10" i="30"/>
  <c r="Q13" i="29"/>
  <c r="P13" i="29"/>
  <c r="Q12" i="29"/>
  <c r="P12" i="29"/>
  <c r="Q11" i="29"/>
  <c r="P11" i="29"/>
  <c r="Q10" i="29"/>
  <c r="P10" i="29"/>
  <c r="Q9" i="29"/>
  <c r="P9" i="29"/>
  <c r="Q8" i="29"/>
  <c r="P8" i="29"/>
  <c r="Q57" i="22"/>
  <c r="P57" i="22"/>
  <c r="Q56" i="22"/>
  <c r="P56" i="22"/>
  <c r="Q55" i="22"/>
  <c r="P55" i="22"/>
  <c r="Q54" i="22"/>
  <c r="P54" i="22"/>
  <c r="Q53" i="22"/>
  <c r="P53" i="22"/>
  <c r="Q52" i="22"/>
  <c r="P52" i="22"/>
  <c r="Q51" i="22"/>
  <c r="Q50" i="22"/>
  <c r="P50" i="22"/>
  <c r="Q47" i="22"/>
  <c r="P47" i="22"/>
  <c r="Q46" i="22"/>
  <c r="P46" i="22"/>
  <c r="Q45" i="22"/>
  <c r="P45" i="22"/>
  <c r="Q44" i="22"/>
  <c r="P44" i="22"/>
  <c r="Q43" i="22"/>
  <c r="P43" i="22"/>
  <c r="Q42" i="22"/>
  <c r="P42" i="22"/>
  <c r="Q41" i="22"/>
  <c r="P41" i="22"/>
  <c r="Q40" i="22"/>
  <c r="P40" i="22"/>
  <c r="Q39" i="22"/>
  <c r="P39" i="22"/>
  <c r="Q38" i="22"/>
  <c r="P38" i="22"/>
  <c r="Q31" i="22"/>
  <c r="P31" i="22"/>
  <c r="Q30" i="22"/>
  <c r="P30" i="22"/>
  <c r="Q29" i="22"/>
  <c r="P29" i="22"/>
  <c r="Q28" i="22"/>
  <c r="P28" i="22"/>
  <c r="Q26" i="22"/>
  <c r="P26" i="22"/>
  <c r="Q25" i="22"/>
  <c r="P25" i="22"/>
  <c r="Q24" i="22"/>
  <c r="P24" i="22"/>
  <c r="Q21" i="22"/>
  <c r="P21" i="22"/>
  <c r="Q20" i="22"/>
  <c r="P20" i="22"/>
  <c r="Q19" i="22"/>
  <c r="P19" i="22"/>
  <c r="Q18" i="22"/>
  <c r="P18" i="22"/>
  <c r="Q12" i="22"/>
  <c r="P12" i="22"/>
  <c r="Q11" i="22"/>
  <c r="P11" i="22"/>
  <c r="Q10" i="22"/>
  <c r="P10" i="22"/>
  <c r="Q9" i="22"/>
  <c r="P9" i="22"/>
  <c r="Q9" i="21"/>
  <c r="Q10" i="21"/>
  <c r="P25" i="21"/>
  <c r="Q25" i="21"/>
  <c r="P26" i="21"/>
  <c r="Q26" i="21"/>
  <c r="P27" i="21"/>
  <c r="Q27" i="21"/>
  <c r="P28" i="21"/>
  <c r="Q28" i="21"/>
  <c r="P29" i="21"/>
  <c r="Q29" i="21"/>
  <c r="P30" i="21"/>
  <c r="Q30" i="21"/>
  <c r="P42" i="21"/>
  <c r="Q42" i="21"/>
  <c r="P43" i="21"/>
  <c r="Q43" i="21"/>
  <c r="P44" i="21"/>
  <c r="Q44" i="21"/>
  <c r="P45" i="21"/>
  <c r="Q45" i="21"/>
  <c r="P48" i="21"/>
  <c r="Q48" i="21"/>
  <c r="P49" i="21"/>
  <c r="Q49" i="21"/>
  <c r="P50" i="21"/>
  <c r="Q50" i="21"/>
  <c r="P51" i="21"/>
  <c r="Q51" i="21"/>
  <c r="P52" i="21"/>
  <c r="Q52" i="21"/>
  <c r="P53" i="21"/>
  <c r="Q53" i="21"/>
  <c r="Q8" i="21"/>
  <c r="P10" i="28"/>
  <c r="P13" i="28"/>
  <c r="P14" i="28"/>
  <c r="P15" i="28"/>
  <c r="P16" i="28"/>
  <c r="P17" i="28"/>
  <c r="P29" i="28"/>
  <c r="P30" i="28"/>
  <c r="P9" i="28"/>
  <c r="Q9" i="28"/>
  <c r="Q10" i="28"/>
  <c r="Q11" i="28"/>
  <c r="Q12" i="28"/>
  <c r="Q16" i="28"/>
  <c r="Q17" i="28"/>
  <c r="Q29"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P80"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P92" i="43" l="1"/>
  <c r="P82" i="43"/>
  <c r="Q83" i="43"/>
  <c r="P84" i="43"/>
  <c r="Q85" i="43"/>
  <c r="P86" i="43"/>
  <c r="Q87" i="43"/>
  <c r="P88" i="43"/>
  <c r="Q89" i="43"/>
  <c r="P90" i="43"/>
  <c r="Q91" i="43"/>
  <c r="D67" i="9"/>
  <c r="D86" i="9"/>
  <c r="D124" i="9"/>
  <c r="D72" i="40"/>
  <c r="D103" i="40"/>
  <c r="P60" i="43"/>
  <c r="Q61" i="43"/>
  <c r="P62" i="43"/>
  <c r="Q63" i="43"/>
  <c r="P64" i="43"/>
  <c r="Q65" i="43"/>
  <c r="P66" i="43"/>
  <c r="Q67" i="43"/>
  <c r="P68" i="43"/>
  <c r="Q69" i="43"/>
  <c r="P70" i="43"/>
  <c r="Q71" i="43"/>
  <c r="P72" i="43"/>
  <c r="Q73" i="43"/>
  <c r="P74" i="43"/>
  <c r="Q75" i="43"/>
  <c r="P76" i="43"/>
  <c r="Q77" i="43"/>
  <c r="P78" i="43"/>
  <c r="Q79" i="43"/>
  <c r="Q81" i="43"/>
  <c r="F420" i="8"/>
  <c r="G420" i="8" s="1"/>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18" i="46"/>
  <c r="I18" i="46"/>
  <c r="J18" i="46"/>
  <c r="K18" i="46"/>
  <c r="L18" i="46"/>
  <c r="M18" i="46"/>
  <c r="N18" i="46"/>
  <c r="O18" i="46"/>
  <c r="P18" i="46"/>
  <c r="Q18" i="46"/>
  <c r="I21" i="27" s="1"/>
  <c r="H23" i="45"/>
  <c r="I23" i="45"/>
  <c r="J23" i="45"/>
  <c r="K23" i="45"/>
  <c r="L23" i="45"/>
  <c r="M23" i="45"/>
  <c r="N23" i="45"/>
  <c r="O23" i="45"/>
  <c r="P23" i="45"/>
  <c r="Q23" i="45"/>
  <c r="I10" i="27" s="1"/>
  <c r="H54" i="21"/>
  <c r="I54" i="21"/>
  <c r="J54" i="21"/>
  <c r="K54" i="21"/>
  <c r="L54" i="21"/>
  <c r="M54" i="21"/>
  <c r="N54" i="21"/>
  <c r="O54" i="21"/>
  <c r="Q54" i="21"/>
  <c r="I5" i="27" s="1"/>
  <c r="P54" i="21"/>
  <c r="I58" i="22"/>
  <c r="J58" i="22"/>
  <c r="K58" i="22"/>
  <c r="L58" i="22"/>
  <c r="M58" i="22"/>
  <c r="N58" i="22"/>
  <c r="O58" i="22"/>
  <c r="P58" i="22"/>
  <c r="Q58" i="22"/>
  <c r="I6" i="27" s="1"/>
  <c r="H58"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21" i="48"/>
  <c r="I13" i="27" s="1"/>
  <c r="P21" i="48"/>
  <c r="O21" i="48"/>
  <c r="N21" i="48"/>
  <c r="M21" i="48"/>
  <c r="L21" i="48"/>
  <c r="K21" i="48"/>
  <c r="J21" i="48"/>
  <c r="I21" i="48"/>
  <c r="H21"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9" i="47"/>
  <c r="I11" i="27" s="1"/>
  <c r="P9" i="47"/>
  <c r="O9" i="47"/>
  <c r="N9" i="47"/>
  <c r="M9" i="47"/>
  <c r="L9" i="47"/>
  <c r="K9" i="47"/>
  <c r="J9" i="47"/>
  <c r="I9" i="47"/>
  <c r="H9"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15" i="23"/>
  <c r="Q15" i="23"/>
  <c r="I9" i="27" s="1"/>
  <c r="P15" i="33"/>
  <c r="Q15" i="33"/>
  <c r="I12" i="27" s="1"/>
  <c r="P13" i="31"/>
  <c r="Q13" i="31"/>
  <c r="I20" i="27" s="1"/>
  <c r="P49" i="24"/>
  <c r="Q49" i="24"/>
  <c r="I18" i="27" s="1"/>
  <c r="P31" i="30"/>
  <c r="Q31" i="30"/>
  <c r="I8" i="27" s="1"/>
  <c r="P17" i="29"/>
  <c r="Q17" i="29"/>
  <c r="I7" i="27" s="1"/>
  <c r="P33"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49" i="24"/>
  <c r="N49" i="24"/>
  <c r="M49" i="24"/>
  <c r="L49" i="24"/>
  <c r="K49" i="24"/>
  <c r="J49" i="24"/>
  <c r="I49" i="24"/>
  <c r="H4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H383" i="38"/>
  <c r="AR118" i="38"/>
  <c r="AI327" i="38"/>
  <c r="AR267" i="38"/>
  <c r="AR527" i="38"/>
  <c r="AR500" i="38"/>
  <c r="J133" i="38"/>
  <c r="AM222" i="38"/>
  <c r="AR89" i="38"/>
  <c r="AQ106" i="38"/>
  <c r="AR133" i="38"/>
  <c r="AR83" i="38"/>
  <c r="H389" i="38"/>
  <c r="H190" i="38"/>
  <c r="AR389"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15" i="23"/>
  <c r="I15" i="23"/>
  <c r="J15" i="23"/>
  <c r="K15" i="23"/>
  <c r="L15" i="23"/>
  <c r="M15" i="23"/>
  <c r="N15" i="23"/>
  <c r="O15" i="23"/>
  <c r="O15" i="33"/>
  <c r="N15" i="33"/>
  <c r="M15" i="33"/>
  <c r="L15" i="33"/>
  <c r="K15" i="33"/>
  <c r="J15" i="33"/>
  <c r="I15" i="33"/>
  <c r="H15" i="33"/>
  <c r="O31" i="30"/>
  <c r="N31" i="30"/>
  <c r="M31" i="30"/>
  <c r="L31" i="30"/>
  <c r="K31" i="30"/>
  <c r="J31" i="30"/>
  <c r="I31" i="30"/>
  <c r="H31" i="30"/>
  <c r="O17" i="29"/>
  <c r="N17" i="29"/>
  <c r="M17" i="29"/>
  <c r="L17" i="29"/>
  <c r="K17" i="29"/>
  <c r="J17" i="29"/>
  <c r="I17" i="29"/>
  <c r="H17" i="29"/>
  <c r="O33" i="28"/>
  <c r="N33" i="28"/>
  <c r="M33" i="28"/>
  <c r="L33" i="28"/>
  <c r="K33" i="28"/>
  <c r="J33" i="28"/>
  <c r="I33" i="28"/>
  <c r="H33"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33"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F243" i="38" l="1"/>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13" i="31"/>
  <c r="N13" i="31"/>
  <c r="M13" i="31"/>
  <c r="L13" i="31"/>
  <c r="K13" i="31"/>
  <c r="J13" i="31"/>
  <c r="I13" i="31"/>
  <c r="H13"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AN322" i="38" l="1"/>
  <c r="D322" i="38"/>
  <c r="I22" i="27"/>
  <c r="I25" i="27" s="1"/>
  <c r="I27" i="27" s="1"/>
  <c r="Y162" i="38"/>
  <c r="Y149" i="38" s="1"/>
  <c r="Y106" i="38" s="1"/>
  <c r="J243" i="38"/>
  <c r="H243"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F322" i="38" l="1"/>
  <c r="D312" i="38"/>
  <c r="AQ322" i="38"/>
  <c r="AN312" i="38"/>
  <c r="AB64" i="38"/>
  <c r="AE64" i="38" s="1"/>
  <c r="AR64" i="38" s="1"/>
  <c r="Y64" i="38"/>
  <c r="Y47" i="38" s="1"/>
  <c r="AP345" i="38"/>
  <c r="AP327" i="38" s="1"/>
  <c r="E345" i="38"/>
  <c r="E327" i="38" s="1"/>
  <c r="F327" i="38" s="1"/>
  <c r="J348" i="38"/>
  <c r="H348" i="38"/>
  <c r="J366" i="38"/>
  <c r="H366" i="38"/>
  <c r="D12" i="38"/>
  <c r="H149" i="38"/>
  <c r="J149" i="38"/>
  <c r="H106" i="38"/>
  <c r="J106" i="38"/>
  <c r="AR357" i="38"/>
  <c r="AC345" i="38"/>
  <c r="AC327" i="38" s="1"/>
  <c r="AE322" i="38"/>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R322" i="38" l="1"/>
  <c r="AN222" i="38"/>
  <c r="AQ312" i="38"/>
  <c r="F312" i="38"/>
  <c r="D222" i="38"/>
  <c r="F222" i="38" s="1"/>
  <c r="J322" i="38"/>
  <c r="H322" i="38"/>
  <c r="AB47" i="38"/>
  <c r="AE47" i="38" s="1"/>
  <c r="AR47" i="38" s="1"/>
  <c r="F345" i="38"/>
  <c r="J345" i="38" s="1"/>
  <c r="H327" i="38"/>
  <c r="J327" i="38"/>
  <c r="AE327" i="38"/>
  <c r="AB222" i="38"/>
  <c r="AE222" i="38" s="1"/>
  <c r="AE312" i="38"/>
  <c r="AO327" i="38"/>
  <c r="AO566" i="38" s="1"/>
  <c r="AQ345" i="38"/>
  <c r="AM345" i="38"/>
  <c r="AJ327" i="38"/>
  <c r="AM327" i="38" s="1"/>
  <c r="AE345" i="38"/>
  <c r="AR350" i="38"/>
  <c r="AB106" i="38"/>
  <c r="AE106" i="38" s="1"/>
  <c r="AR106" i="38" s="1"/>
  <c r="AM12" i="38"/>
  <c r="AP12" i="38"/>
  <c r="AP566" i="38" s="1"/>
  <c r="AQ13" i="38"/>
  <c r="AR312" i="38" l="1"/>
  <c r="H312" i="38"/>
  <c r="J312" i="38"/>
  <c r="AN566" i="38"/>
  <c r="AQ222" i="38"/>
  <c r="AR222" i="38" s="1"/>
  <c r="J222" i="38"/>
  <c r="H222" i="38"/>
  <c r="D566" i="38"/>
  <c r="F8" i="27" s="1"/>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Javier Alexis Martinez Moncada</author>
  </authors>
  <commentList>
    <comment ref="E12" authorId="0">
      <text>
        <r>
          <rPr>
            <b/>
            <sz val="9"/>
            <color indexed="81"/>
            <rFont val="Tahoma"/>
            <family val="2"/>
          </rPr>
          <t>se cambio de lugar la actividad con el indicador</t>
        </r>
        <r>
          <rPr>
            <sz val="9"/>
            <color indexed="81"/>
            <rFont val="Tahoma"/>
            <family val="2"/>
          </rPr>
          <t xml:space="preserve">
</t>
        </r>
      </text>
    </comment>
  </commentList>
</comments>
</file>

<file path=xl/comments3.xml><?xml version="1.0" encoding="utf-8"?>
<comments xmlns="http://schemas.openxmlformats.org/spreadsheetml/2006/main">
  <authors>
    <author>SEDI</author>
  </authors>
  <commentList>
    <comment ref="E8" authorId="0">
      <text>
        <r>
          <rPr>
            <b/>
            <sz val="9"/>
            <color indexed="81"/>
            <rFont val="Tahoma"/>
            <family val="2"/>
          </rPr>
          <t xml:space="preserve">SEDI: Articulos suscritos en una revista de investigación </t>
        </r>
        <r>
          <rPr>
            <sz val="9"/>
            <color indexed="81"/>
            <rFont val="Tahoma"/>
            <family val="2"/>
          </rPr>
          <t xml:space="preserve">
</t>
        </r>
      </text>
    </comment>
    <comment ref="D21" authorId="0">
      <text>
        <r>
          <rPr>
            <b/>
            <sz val="9"/>
            <color indexed="81"/>
            <rFont val="Tahoma"/>
            <family val="2"/>
          </rPr>
          <t>SEDI:</t>
        </r>
        <r>
          <rPr>
            <sz val="9"/>
            <color indexed="81"/>
            <rFont val="Tahoma"/>
            <family val="2"/>
          </rPr>
          <t xml:space="preserve">
 Desarrollados los mecanismos de publicación, difusión y comunicación; con acciones de utilización de medios diversos para dar a conocer los resultados de las investigaciones y las actividades de investigación y de gestión de la investigación.</t>
        </r>
      </text>
    </comment>
  </commentList>
</comments>
</file>

<file path=xl/comments4.xml><?xml version="1.0" encoding="utf-8"?>
<comments xmlns="http://schemas.openxmlformats.org/spreadsheetml/2006/main">
  <authors>
    <author>Relaciones Publicas</author>
    <author>Javier Alexis Martinez Moncada</author>
  </authors>
  <commentList>
    <comment ref="G9" authorId="0">
      <text>
        <r>
          <rPr>
            <b/>
            <sz val="9"/>
            <color indexed="81"/>
            <rFont val="Tahoma"/>
            <family val="2"/>
          </rPr>
          <t>aseguramiento de la calidad</t>
        </r>
        <r>
          <rPr>
            <sz val="9"/>
            <color indexed="81"/>
            <rFont val="Tahoma"/>
            <family val="2"/>
          </rPr>
          <t xml:space="preserve">
</t>
        </r>
      </text>
    </comment>
    <comment ref="E25" authorId="1">
      <text>
        <r>
          <rPr>
            <b/>
            <sz val="9"/>
            <color indexed="81"/>
            <rFont val="Tahoma"/>
            <family val="2"/>
          </rPr>
          <t>Identificar el indicador de resultados( Numero de funcionarios o Numero de capacitaciones )</t>
        </r>
      </text>
    </comment>
  </commentList>
</comments>
</file>

<file path=xl/comments5.xml><?xml version="1.0" encoding="utf-8"?>
<comments xmlns="http://schemas.openxmlformats.org/spreadsheetml/2006/main">
  <authors>
    <author>SEDI</author>
  </authors>
  <commentList>
    <comment ref="D18" authorId="0">
      <text>
        <r>
          <rPr>
            <b/>
            <sz val="9"/>
            <color indexed="81"/>
            <rFont val="Tahoma"/>
            <family val="2"/>
          </rPr>
          <t>SEDI:</t>
        </r>
        <r>
          <rPr>
            <sz val="9"/>
            <color indexed="81"/>
            <rFont val="Tahoma"/>
            <family val="2"/>
          </rPr>
          <t xml:space="preserve">
dimension de posgrado</t>
        </r>
      </text>
    </comment>
  </commentList>
</comments>
</file>

<file path=xl/comments6.xml><?xml version="1.0" encoding="utf-8"?>
<comments xmlns="http://schemas.openxmlformats.org/spreadsheetml/2006/main">
  <authors>
    <author>Javier Alexis Martinez Moncada</author>
  </authors>
  <commentList>
    <comment ref="D17" authorId="0">
      <text>
        <r>
          <rPr>
            <sz val="9"/>
            <color indexed="81"/>
            <rFont val="Tahoma"/>
            <family val="2"/>
          </rPr>
          <t xml:space="preserve">ESTA ACTIVIDAD PERTENECE A LA DIMENSION DE VINCULACIÓN 
</t>
        </r>
      </text>
    </comment>
  </commentList>
</comments>
</file>

<file path=xl/sharedStrings.xml><?xml version="1.0" encoding="utf-8"?>
<sst xmlns="http://schemas.openxmlformats.org/spreadsheetml/2006/main" count="19114" uniqueCount="3400">
  <si>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</si>
  <si>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</si>
  <si>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</si>
  <si>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</si>
  <si>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</si>
  <si>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</si>
  <si>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</si>
  <si>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</si>
  <si>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</si>
  <si>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</si>
  <si>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</si>
  <si>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</si>
  <si>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</si>
  <si>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</si>
  <si>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</si>
  <si>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</si>
  <si>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</si>
  <si>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</si>
  <si>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</si>
  <si>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</si>
  <si>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</si>
  <si>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</si>
  <si>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</si>
  <si>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</si>
  <si>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</si>
  <si>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</si>
  <si>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</si>
  <si>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</si>
  <si>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</si>
  <si>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</si>
  <si>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</si>
  <si>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</si>
  <si>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</si>
  <si>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</si>
  <si>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</si>
  <si>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</si>
  <si>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</si>
  <si>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</si>
  <si>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</si>
  <si>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</si>
  <si>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</si>
  <si>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</si>
  <si>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</si>
  <si>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</si>
  <si>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</si>
  <si>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</si>
  <si>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</si>
  <si>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</si>
  <si>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</si>
  <si>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</si>
  <si>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</si>
  <si>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</si>
  <si>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</si>
  <si>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</si>
  <si>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</si>
  <si>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</si>
  <si>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</si>
  <si>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</si>
  <si>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</si>
  <si>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</si>
  <si>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</si>
  <si>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</si>
  <si>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</si>
  <si>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</si>
  <si>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</si>
  <si>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</si>
  <si>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</si>
  <si>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</si>
  <si>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</si>
  <si>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</si>
  <si>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</si>
  <si>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</si>
  <si>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</si>
  <si>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</si>
  <si>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</si>
  <si>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</si>
  <si>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</si>
  <si>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</si>
  <si>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</si>
  <si>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</si>
  <si>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</si>
  <si>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</si>
  <si>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</si>
  <si>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</si>
  <si>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</si>
  <si>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</si>
  <si>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</si>
  <si>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</si>
  <si>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</si>
  <si>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</si>
  <si>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</si>
  <si>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</si>
  <si>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</si>
  <si>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</si>
  <si>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</si>
  <si>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</si>
  <si>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</si>
  <si>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</si>
  <si>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</si>
  <si>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</si>
  <si>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</si>
  <si>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</si>
  <si>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</si>
  <si>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</si>
  <si>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</si>
  <si>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</si>
  <si>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</si>
  <si>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</si>
  <si>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</si>
  <si>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</si>
  <si>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</si>
  <si>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</si>
  <si>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</si>
  <si>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</si>
  <si>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</si>
  <si>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</si>
  <si>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</si>
  <si>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</si>
  <si>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</si>
  <si>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</si>
  <si>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</si>
  <si>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</si>
  <si>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</si>
  <si>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</si>
  <si>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</si>
  <si>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</si>
  <si>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</si>
  <si>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</si>
  <si>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</si>
  <si>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</si>
  <si>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</si>
  <si>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</si>
  <si>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</si>
  <si>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</si>
  <si>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</si>
  <si>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</si>
  <si>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</si>
  <si>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</si>
  <si>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</si>
  <si>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</si>
  <si>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</si>
  <si>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</si>
  <si>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</si>
  <si>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</si>
  <si>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</si>
  <si>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</si>
  <si>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</si>
  <si>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</si>
  <si>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</si>
  <si>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</si>
  <si>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</si>
  <si>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</si>
  <si>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</si>
  <si>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</si>
  <si>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</si>
  <si>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</si>
  <si>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</si>
  <si>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</si>
  <si>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</si>
  <si>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</si>
  <si>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</si>
  <si>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</si>
  <si>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</si>
  <si>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</si>
  <si>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</si>
  <si>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</si>
  <si>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</si>
  <si>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</si>
  <si>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</si>
  <si>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</si>
  <si>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</si>
  <si>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</si>
  <si>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</si>
  <si>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</si>
  <si>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</si>
  <si>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</si>
  <si>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</si>
  <si>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</si>
  <si>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</si>
  <si>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</si>
  <si>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</si>
  <si>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</si>
  <si>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</si>
  <si>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</si>
  <si>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</si>
  <si>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</si>
  <si>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</si>
  <si>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</si>
  <si>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</si>
  <si>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</si>
  <si>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</si>
  <si>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</si>
  <si>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</si>
  <si>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</si>
  <si>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</si>
  <si>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</si>
  <si>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</si>
  <si>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</si>
  <si>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</si>
  <si>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</si>
  <si>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</si>
  <si>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</si>
  <si>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</si>
  <si>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</si>
  <si>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</si>
  <si>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</si>
  <si>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</si>
  <si>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</si>
  <si>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</si>
  <si>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</si>
  <si>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</si>
  <si>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</si>
  <si>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</si>
  <si>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</si>
  <si>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</si>
  <si>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</si>
  <si>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</si>
  <si>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</si>
  <si>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</si>
  <si>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</si>
  <si>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</si>
  <si>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</si>
  <si>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</si>
  <si>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</si>
  <si>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</si>
  <si>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</si>
  <si>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</si>
  <si>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</si>
  <si>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</si>
  <si>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</si>
  <si>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</si>
  <si>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</si>
  <si>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</si>
  <si>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</si>
  <si>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</si>
  <si>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</si>
  <si>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</si>
  <si>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</si>
  <si>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</si>
  <si>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</si>
  <si>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</si>
  <si>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</si>
  <si>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</si>
  <si>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</si>
  <si>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</si>
  <si>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</si>
  <si>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</si>
  <si>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</si>
  <si>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</si>
  <si>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</si>
  <si>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</si>
  <si>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</si>
  <si>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</si>
  <si>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</si>
  <si>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</si>
  <si>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</si>
  <si>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</si>
  <si>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</si>
  <si>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</si>
  <si>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</si>
  <si>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</si>
  <si>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</si>
  <si>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</si>
  <si>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</si>
  <si>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</si>
  <si>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</si>
  <si>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</si>
  <si>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</si>
  <si>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</si>
  <si>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</si>
  <si>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</si>
  <si>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</si>
  <si>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</si>
  <si>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</si>
  <si>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</si>
  <si>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</si>
  <si>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</si>
  <si>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</si>
  <si>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</si>
  <si>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</si>
  <si>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</si>
  <si>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</si>
  <si>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</si>
  <si>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</si>
  <si>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</si>
  <si>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</si>
  <si>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</si>
  <si>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</si>
  <si>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</si>
  <si>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</si>
  <si>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</si>
  <si>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</si>
  <si>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</si>
  <si>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</si>
  <si>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</si>
  <si>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</si>
  <si>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</si>
  <si>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</si>
  <si>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</si>
  <si>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</si>
  <si>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</si>
  <si>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</si>
  <si>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</si>
  <si>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</si>
  <si>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</si>
  <si>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</si>
  <si>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</si>
  <si>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</si>
  <si>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</si>
  <si>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</si>
  <si>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</si>
  <si>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</si>
  <si>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</si>
  <si>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</si>
  <si>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</si>
  <si>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</si>
  <si>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</si>
  <si>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</si>
  <si>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</si>
  <si>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</si>
  <si>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</si>
  <si>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</si>
  <si>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</si>
  <si>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</si>
  <si>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</si>
  <si>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</si>
  <si>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</si>
  <si>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</si>
  <si>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</si>
  <si>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</si>
  <si>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</si>
  <si>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</si>
  <si>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</si>
  <si>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</si>
  <si>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</si>
  <si>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</si>
  <si>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</si>
  <si>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</si>
  <si>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</si>
  <si>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</si>
  <si>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</si>
  <si>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</si>
  <si>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</si>
  <si>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</si>
  <si>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</si>
  <si>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</si>
  <si>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</si>
  <si>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</si>
  <si>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</si>
  <si>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</si>
  <si>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</si>
  <si>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</si>
  <si>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</si>
  <si>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</si>
  <si>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</si>
  <si>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</si>
  <si>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</si>
  <si>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</si>
  <si>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</si>
  <si>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</si>
  <si>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</si>
  <si>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</si>
  <si>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</si>
  <si>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</si>
  <si>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</si>
  <si>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</si>
  <si>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</si>
  <si>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</si>
  <si>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</si>
  <si>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</si>
  <si>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</si>
  <si>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</si>
  <si>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</si>
  <si>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</si>
  <si>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</si>
  <si>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</si>
  <si>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</si>
  <si>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</si>
  <si>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</si>
  <si>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</si>
  <si>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</si>
  <si>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</si>
  <si>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</si>
  <si>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</si>
  <si>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</si>
  <si>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</si>
  <si>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</si>
  <si>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</si>
  <si>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</si>
  <si>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</si>
  <si>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</si>
  <si>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</si>
  <si>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</si>
  <si>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</si>
  <si>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</si>
  <si>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</si>
  <si>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</si>
  <si>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</si>
  <si>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</si>
  <si>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</si>
  <si>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</si>
  <si>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</si>
  <si>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</si>
  <si>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</si>
  <si>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</si>
  <si>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</si>
  <si>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</si>
  <si>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</si>
  <si>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</si>
  <si>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</si>
  <si>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</si>
  <si>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</si>
  <si>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</si>
  <si>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</si>
  <si>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</si>
  <si>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</si>
  <si>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</si>
  <si>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</si>
  <si>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</si>
  <si>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</si>
  <si>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</si>
  <si>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</si>
  <si>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</si>
  <si>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</si>
  <si>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</si>
  <si>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</si>
  <si>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</si>
  <si>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</si>
  <si>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</si>
  <si>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</si>
  <si>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</si>
  <si>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</si>
  <si>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</si>
  <si>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</si>
  <si>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</si>
  <si>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</si>
  <si>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</si>
  <si>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</si>
  <si>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</si>
  <si>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</si>
  <si>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</si>
  <si>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</si>
  <si>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</si>
  <si>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</si>
  <si>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</si>
  <si>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</si>
  <si>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</si>
  <si>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</si>
  <si>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</si>
  <si>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</si>
  <si>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</si>
  <si>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</si>
  <si>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</si>
  <si>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</si>
  <si>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</si>
  <si>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</si>
  <si>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</si>
  <si>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</si>
  <si>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</si>
  <si>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</si>
  <si>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</si>
  <si>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</si>
  <si>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</si>
  <si>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</si>
  <si>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</si>
  <si>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</si>
  <si>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</si>
  <si>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</si>
  <si>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</si>
  <si>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</si>
  <si>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</si>
  <si>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</si>
  <si>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</si>
  <si>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</si>
  <si>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</si>
  <si>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</si>
  <si>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</si>
  <si>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</si>
  <si>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</si>
  <si>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</si>
  <si>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</si>
  <si>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</si>
  <si>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</si>
  <si>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</si>
  <si>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</si>
  <si>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</si>
  <si>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</si>
  <si>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</si>
  <si>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</si>
  <si>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</si>
  <si>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</si>
  <si>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</si>
  <si>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</si>
  <si>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</si>
  <si>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</si>
  <si>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</si>
  <si>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</si>
  <si>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</si>
  <si>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</si>
  <si>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</si>
  <si>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</si>
  <si>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</si>
  <si>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</si>
  <si>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</si>
  <si>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</si>
  <si>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</si>
  <si>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</si>
  <si>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</si>
  <si>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</si>
  <si>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</si>
  <si>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</si>
  <si>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</si>
  <si>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</si>
  <si>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</si>
  <si>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</si>
  <si>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</si>
  <si>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</si>
  <si>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</si>
  <si>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</si>
  <si>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</si>
  <si>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</si>
  <si>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</si>
  <si>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</si>
  <si>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</si>
  <si>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</si>
  <si>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</si>
  <si>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</si>
  <si>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</si>
  <si>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</si>
  <si>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</si>
  <si>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</si>
  <si>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</si>
  <si>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</si>
  <si>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</si>
  <si>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</si>
  <si>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</si>
  <si>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</si>
  <si>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</si>
  <si>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</si>
  <si>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</si>
  <si>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</si>
  <si>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</si>
  <si>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</si>
  <si>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</si>
  <si>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</si>
  <si>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</si>
  <si>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</si>
  <si>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</si>
  <si>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</si>
  <si>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</si>
  <si>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</si>
  <si>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</si>
  <si>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</si>
  <si>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</si>
  <si>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</si>
  <si>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</si>
  <si>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</si>
  <si>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</si>
  <si>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</si>
  <si>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</si>
  <si>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</si>
  <si>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</si>
  <si>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</si>
  <si>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</si>
  <si>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</si>
  <si>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</si>
  <si>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</si>
  <si>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</si>
  <si>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</si>
  <si>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</si>
  <si>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</si>
  <si>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</si>
  <si>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</si>
  <si>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</si>
  <si>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</si>
  <si>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</si>
  <si>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</si>
  <si>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</si>
  <si>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</si>
  <si>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</si>
  <si>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</si>
  <si>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</si>
  <si>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</si>
  <si>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</si>
  <si>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</si>
  <si>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</si>
  <si>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</si>
  <si>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</si>
  <si>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</si>
  <si>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</si>
  <si>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</si>
  <si>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</si>
  <si>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</si>
  <si>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</si>
  <si>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</si>
  <si>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</si>
  <si>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</si>
  <si>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</si>
  <si>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</si>
  <si>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</si>
  <si>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</si>
  <si>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</si>
  <si>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</si>
  <si>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</si>
  <si>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</si>
  <si>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</si>
  <si>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</si>
  <si>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</si>
  <si>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</si>
  <si>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</si>
  <si>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</si>
  <si>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</si>
  <si>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</si>
  <si>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</si>
  <si>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</si>
  <si>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</si>
  <si>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</si>
  <si>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</si>
  <si>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</si>
  <si>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</si>
  <si>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</si>
  <si>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</si>
  <si>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</si>
  <si>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</si>
  <si>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</si>
  <si>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</si>
  <si>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</si>
  <si>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</si>
  <si>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</si>
  <si>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</si>
  <si>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</si>
  <si>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</si>
  <si>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</si>
  <si>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</si>
  <si>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</si>
  <si>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</si>
  <si>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</si>
  <si>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</si>
  <si>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</si>
  <si>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</si>
  <si>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</si>
  <si>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</si>
  <si>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</si>
  <si>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</si>
  <si>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</si>
  <si>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</si>
  <si>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</si>
  <si>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</si>
  <si>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</si>
  <si>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</si>
  <si>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</si>
  <si>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</si>
  <si>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</si>
  <si>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</si>
  <si>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</si>
  <si>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</si>
  <si>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</si>
  <si>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</si>
  <si>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</si>
  <si>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</si>
  <si>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</si>
  <si>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</si>
  <si>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</si>
  <si>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</si>
  <si>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</si>
  <si>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</si>
  <si>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</si>
  <si>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</si>
  <si>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</si>
  <si>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</si>
  <si>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</si>
  <si>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</si>
  <si>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</si>
  <si>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</si>
  <si>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</si>
  <si>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</si>
  <si>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</si>
  <si>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</si>
  <si>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</si>
  <si>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</si>
  <si>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</si>
  <si>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</si>
  <si>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</si>
  <si>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</si>
  <si>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</si>
  <si>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</si>
  <si>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</si>
  <si>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</si>
  <si>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</si>
  <si>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</si>
  <si>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</si>
  <si>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</si>
  <si>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</si>
  <si>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</si>
  <si>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</si>
  <si>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</si>
  <si>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</si>
  <si>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</si>
  <si>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</si>
  <si>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</si>
  <si>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</si>
  <si>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</si>
  <si>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</si>
  <si>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</si>
  <si>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</si>
  <si>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</si>
  <si>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</si>
  <si>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</si>
  <si>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</si>
  <si>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</si>
  <si>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</si>
  <si>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</si>
  <si>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</si>
  <si>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</si>
  <si>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</si>
  <si>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</si>
  <si>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</si>
  <si>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</si>
  <si>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</si>
  <si>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</si>
  <si>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</si>
  <si>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</si>
  <si>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</si>
  <si>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</si>
  <si>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</si>
  <si>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</si>
  <si>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</si>
  <si>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</si>
  <si>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</si>
  <si>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</si>
  <si>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</si>
  <si>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</si>
  <si>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</si>
  <si>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</si>
  <si>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</si>
  <si>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</si>
  <si>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</si>
  <si>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</si>
  <si>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</si>
  <si>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</si>
  <si>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</si>
  <si>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</si>
  <si>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</si>
  <si>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</si>
  <si>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</si>
  <si>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</si>
  <si>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</si>
  <si>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</si>
  <si>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</si>
  <si>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</si>
  <si>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</si>
  <si>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</si>
  <si>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</si>
  <si>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</si>
  <si>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</si>
  <si>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</si>
  <si>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</si>
  <si>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</si>
  <si>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</si>
  <si>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</si>
  <si>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</si>
  <si>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</si>
  <si>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</si>
  <si>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</si>
  <si>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</si>
  <si>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</si>
  <si>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</si>
  <si>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</si>
  <si>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</si>
  <si>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</si>
  <si>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</si>
  <si>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</si>
  <si>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</si>
  <si>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</si>
  <si>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</si>
  <si>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</si>
  <si>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</si>
  <si>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</si>
  <si>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</si>
  <si>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</si>
  <si>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</si>
  <si>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</si>
  <si>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</si>
  <si>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</si>
  <si>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</si>
  <si>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</si>
  <si>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</si>
  <si>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</si>
  <si>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</si>
  <si>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</si>
  <si>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</si>
  <si>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</si>
  <si>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</si>
  <si>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</si>
  <si>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</si>
  <si>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</si>
  <si>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</si>
  <si>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</si>
  <si>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</si>
  <si>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</si>
  <si>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</si>
  <si>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</si>
  <si>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</si>
  <si>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</si>
  <si>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</si>
  <si>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</si>
  <si>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</si>
  <si>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</si>
  <si>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</si>
  <si>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</si>
  <si>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</si>
  <si>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</si>
  <si>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</si>
  <si>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</si>
  <si>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</si>
  <si>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</si>
  <si>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</si>
  <si>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</si>
  <si>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</si>
  <si>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</si>
  <si>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</si>
  <si>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</si>
  <si>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</si>
  <si>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</si>
  <si>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</si>
  <si>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</si>
  <si>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</si>
  <si>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</si>
  <si>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</si>
  <si>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</si>
  <si>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</si>
  <si>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</si>
  <si>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</si>
  <si>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</si>
  <si>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</si>
  <si>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</si>
  <si>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</si>
  <si>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</si>
  <si>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</si>
  <si>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</si>
  <si>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</si>
  <si>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</si>
  <si>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</si>
  <si>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</si>
  <si>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</si>
  <si>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</si>
  <si>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</si>
  <si>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</si>
  <si>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</si>
  <si>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</si>
  <si>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</si>
  <si>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</si>
  <si>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</si>
  <si>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</si>
  <si>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</si>
  <si>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</si>
  <si>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</si>
  <si>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</si>
  <si>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</si>
  <si>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</si>
  <si>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</si>
  <si>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</si>
  <si>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</si>
  <si>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</si>
  <si>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</si>
  <si>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</si>
  <si>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</si>
  <si>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</si>
  <si>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</si>
  <si>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</si>
  <si>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</si>
  <si>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</si>
  <si>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</si>
  <si>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</si>
  <si>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</si>
  <si>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</si>
  <si>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</si>
  <si>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</si>
  <si>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</si>
  <si>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</si>
  <si>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</si>
  <si>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</si>
  <si>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</si>
  <si>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</si>
  <si>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</si>
  <si>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</si>
  <si>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</si>
  <si>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</si>
  <si>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</si>
  <si>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</si>
  <si>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</si>
  <si>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</si>
  <si>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</si>
  <si>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</si>
  <si>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</si>
  <si>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</si>
  <si>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</si>
  <si>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</si>
  <si>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</si>
  <si>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</si>
  <si>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</si>
  <si>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</si>
  <si>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</si>
  <si>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</si>
  <si>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</si>
  <si>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</si>
  <si>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</si>
  <si>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</si>
  <si>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</si>
  <si>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</si>
  <si>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</si>
  <si>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</si>
  <si>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</si>
  <si>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</si>
  <si>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</si>
  <si>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</si>
  <si>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</si>
  <si>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</si>
  <si>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</si>
  <si>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</si>
  <si>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</si>
  <si>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</si>
  <si>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</si>
  <si>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</si>
  <si>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</si>
  <si>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</si>
  <si>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</si>
  <si>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</si>
  <si>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</si>
  <si>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</si>
  <si>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</si>
  <si>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</si>
  <si>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</si>
  <si>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</si>
  <si>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</si>
  <si>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</si>
  <si>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</si>
  <si>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</si>
  <si>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</si>
  <si>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</si>
  <si>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</si>
  <si>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</si>
  <si>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</si>
  <si>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</si>
  <si>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</si>
  <si>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</si>
  <si>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</si>
  <si>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</si>
  <si>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</si>
  <si>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</si>
  <si>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</si>
  <si>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</si>
  <si>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</si>
  <si>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</si>
  <si>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</si>
  <si>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</si>
  <si>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</si>
  <si>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</si>
  <si>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</si>
  <si>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</si>
  <si>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</si>
  <si>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</si>
  <si>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</si>
  <si>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</si>
  <si>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</si>
  <si>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</si>
  <si>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</si>
  <si>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</si>
  <si>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</si>
  <si>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</si>
  <si>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</si>
  <si>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</si>
  <si>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</si>
  <si>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</si>
  <si>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</si>
  <si>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</si>
  <si>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</si>
  <si>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</si>
  <si>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</si>
  <si>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</si>
  <si>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</si>
  <si>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</si>
  <si>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</si>
  <si>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</si>
  <si>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</si>
  <si>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</si>
  <si>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</si>
  <si>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</si>
  <si>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</si>
  <si>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</si>
  <si>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</si>
  <si>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</si>
  <si>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</si>
  <si>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</si>
  <si>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</si>
  <si>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</si>
  <si>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</si>
  <si>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</si>
  <si>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</si>
  <si>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</si>
  <si>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</si>
  <si>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</si>
  <si>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</si>
  <si>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</si>
  <si>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</si>
  <si>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</si>
  <si>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</si>
  <si>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</si>
  <si>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</si>
  <si>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</si>
  <si>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</si>
  <si>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</si>
  <si>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</si>
  <si>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</si>
  <si>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</si>
  <si>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</si>
  <si>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</si>
  <si>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</si>
  <si>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</si>
  <si>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</si>
  <si>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</si>
  <si>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</si>
  <si>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</si>
  <si>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</si>
  <si>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</si>
  <si>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</si>
  <si>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</si>
  <si>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</si>
  <si>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</si>
  <si>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</si>
  <si>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</si>
  <si>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</si>
  <si>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</si>
  <si>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</si>
  <si>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</si>
  <si>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</si>
  <si>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</si>
  <si>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</si>
  <si>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</si>
  <si>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</si>
  <si>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</si>
  <si>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</si>
  <si>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</si>
  <si>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</si>
  <si>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</si>
  <si>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</si>
  <si>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</si>
  <si>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</si>
  <si>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</si>
  <si>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</si>
  <si>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</si>
  <si>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</si>
  <si>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</si>
  <si>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</si>
  <si>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</si>
  <si>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</si>
  <si>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</si>
  <si>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</si>
  <si>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</si>
  <si>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</si>
  <si>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</si>
  <si>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</si>
  <si>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</si>
  <si>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</si>
  <si>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</si>
  <si>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</si>
  <si>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</si>
  <si>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</si>
  <si>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</si>
  <si>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</si>
  <si>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</si>
  <si>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</si>
  <si>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</si>
  <si>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</si>
  <si>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</si>
  <si>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</si>
  <si>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</si>
  <si>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</si>
  <si>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</si>
  <si>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</si>
  <si>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</si>
  <si>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</si>
  <si>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</si>
  <si>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</si>
  <si>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</si>
  <si>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</si>
  <si>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</si>
  <si>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</si>
  <si>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</si>
  <si>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</si>
  <si>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</si>
  <si>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</si>
  <si>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</si>
  <si>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</si>
  <si>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</si>
  <si>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</si>
  <si>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</si>
  <si>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</si>
  <si>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</si>
  <si>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</si>
  <si>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</si>
  <si>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</si>
  <si>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</si>
  <si>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</si>
  <si>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</si>
  <si>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</si>
  <si>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</si>
  <si>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</si>
  <si>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</si>
  <si>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</si>
  <si>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</si>
  <si>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</si>
  <si>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</si>
  <si>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</si>
  <si>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</si>
  <si>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</si>
  <si>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</si>
  <si>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</si>
  <si>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</si>
  <si>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</si>
  <si>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</si>
  <si>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</si>
  <si>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</si>
  <si>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</si>
  <si>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</si>
  <si>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</si>
  <si>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</si>
  <si>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</si>
  <si>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</si>
  <si>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</si>
  <si>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</si>
  <si>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</si>
  <si>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</si>
  <si>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</si>
  <si>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</si>
  <si>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</si>
  <si>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</si>
  <si>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</si>
  <si>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</si>
  <si>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</si>
  <si>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</si>
  <si>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</si>
  <si>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</si>
  <si>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</si>
  <si>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</si>
  <si>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</si>
  <si>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</si>
  <si>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</si>
  <si>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</si>
  <si>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</si>
  <si>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</si>
  <si>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</si>
  <si>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</si>
  <si>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</si>
  <si>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</si>
  <si>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</si>
  <si>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</si>
  <si>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</si>
  <si>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</si>
  <si>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</si>
  <si>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</si>
  <si>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</si>
  <si>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</si>
  <si>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</si>
  <si>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</si>
  <si>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</si>
  <si>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</si>
  <si>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</si>
  <si>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</si>
  <si>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</si>
  <si>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</si>
  <si>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</si>
  <si>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</si>
  <si>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</si>
  <si>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</si>
  <si>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</si>
  <si>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</si>
  <si>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</si>
  <si>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</si>
  <si>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</si>
  <si>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</si>
  <si>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</si>
  <si>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</si>
  <si>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</si>
  <si>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</si>
  <si>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</si>
  <si>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</si>
  <si>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</si>
  <si>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</si>
  <si>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</si>
  <si>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</si>
  <si>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</si>
  <si>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</si>
  <si>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</si>
  <si>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</si>
  <si>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</si>
  <si>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</si>
  <si>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</si>
  <si>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</si>
  <si>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</si>
  <si>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</si>
  <si>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</si>
  <si>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</si>
  <si>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</si>
  <si>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</si>
  <si>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</si>
  <si>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</si>
  <si>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</si>
  <si>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</si>
  <si>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</si>
  <si>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</si>
  <si>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</si>
  <si>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</si>
  <si>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</si>
  <si>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</si>
  <si>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</si>
  <si>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</si>
  <si>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</si>
  <si>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</si>
  <si>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</si>
  <si>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</si>
  <si>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</si>
  <si>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</si>
  <si>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</si>
  <si>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</si>
  <si>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</si>
  <si>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</si>
  <si>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</si>
  <si>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</si>
  <si>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</si>
  <si>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</si>
  <si>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</si>
  <si>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</si>
  <si>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</si>
  <si>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</si>
  <si>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</si>
  <si>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</si>
  <si>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</si>
  <si>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</si>
  <si>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</si>
  <si>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</si>
  <si>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</si>
  <si>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</si>
  <si>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</si>
  <si>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</si>
  <si>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</si>
  <si>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</si>
  <si>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</si>
  <si>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</si>
  <si>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</si>
  <si>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</si>
  <si>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</si>
  <si>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</si>
  <si>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</si>
  <si>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</si>
  <si>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</si>
  <si>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</si>
  <si>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</si>
  <si>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</si>
  <si>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</si>
  <si>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</si>
  <si>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</si>
  <si>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</si>
  <si>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</si>
  <si>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</si>
  <si>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</si>
  <si>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</si>
  <si>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</si>
  <si>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</si>
  <si>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</si>
  <si>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</si>
  <si>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</si>
  <si>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</si>
  <si>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</si>
  <si>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</si>
  <si>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</si>
  <si>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</si>
  <si>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</si>
  <si>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</si>
  <si>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</si>
  <si>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</si>
  <si>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</si>
  <si>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</si>
  <si>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</si>
  <si>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</si>
  <si>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</si>
  <si>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</si>
  <si>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</si>
  <si>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</si>
  <si>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</si>
  <si>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</si>
  <si>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</si>
  <si>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</si>
  <si>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</si>
  <si>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</si>
  <si>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</si>
  <si>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</si>
  <si>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</si>
  <si>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</si>
  <si>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</si>
  <si>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</si>
  <si>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</si>
  <si>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</si>
  <si>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</si>
  <si>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</si>
  <si>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</si>
  <si>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</si>
  <si>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</si>
  <si>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</si>
  <si>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</si>
  <si>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</si>
  <si>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</si>
  <si>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</si>
  <si>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</si>
  <si>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</si>
  <si>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</si>
  <si>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</si>
  <si>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</si>
  <si>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</si>
  <si>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</si>
  <si>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</si>
  <si>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</si>
  <si>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</si>
  <si>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</si>
  <si>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</si>
  <si>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</si>
  <si>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</si>
  <si>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</si>
  <si>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</si>
  <si>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</si>
  <si>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</si>
  <si>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</si>
  <si>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</si>
  <si>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</si>
  <si>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</si>
  <si>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</si>
  <si>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</si>
  <si>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</si>
  <si>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</si>
  <si>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</si>
  <si>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</si>
  <si>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</si>
  <si>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</si>
  <si>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</si>
  <si>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</si>
  <si>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</si>
  <si>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</si>
  <si>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</si>
  <si>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</si>
  <si>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</si>
  <si>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</si>
  <si>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</si>
  <si>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</si>
  <si>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</si>
  <si>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</si>
  <si>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</si>
  <si>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</si>
  <si>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</si>
  <si>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</si>
  <si>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</si>
  <si>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</si>
  <si>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</si>
  <si>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</si>
  <si>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</si>
  <si>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</si>
  <si>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</si>
  <si>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</si>
  <si>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</si>
  <si>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</si>
  <si>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</si>
  <si>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</si>
  <si>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</si>
  <si>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</si>
  <si>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</si>
  <si>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</si>
  <si>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</si>
  <si>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</si>
  <si>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</si>
  <si>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</si>
  <si>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</si>
  <si>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</si>
  <si>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</si>
  <si>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</si>
  <si>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</si>
  <si>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</si>
  <si>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</si>
  <si>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</si>
  <si>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</si>
  <si>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</si>
  <si>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</si>
  <si>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</si>
  <si>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</si>
  <si>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</si>
  <si>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</si>
  <si>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</si>
  <si>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</si>
  <si>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</si>
  <si>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</si>
  <si>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</si>
  <si>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</si>
  <si>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</si>
  <si>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</si>
  <si>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</si>
  <si>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</si>
  <si>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</si>
  <si>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</si>
  <si>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</si>
  <si>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</si>
  <si>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</si>
  <si>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</si>
  <si>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</si>
  <si>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</si>
  <si>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</si>
  <si>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</si>
  <si>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</si>
  <si>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</si>
  <si>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</si>
  <si>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</si>
  <si>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</si>
  <si>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</si>
  <si>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</si>
  <si>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</si>
  <si>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</si>
  <si>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</si>
  <si>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</si>
  <si>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</si>
  <si>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</si>
  <si>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</si>
  <si>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</si>
  <si>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</si>
  <si>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</si>
  <si>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</si>
  <si>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</si>
  <si>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</si>
  <si>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</si>
  <si>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</si>
  <si>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</si>
  <si>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</si>
  <si>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</si>
  <si>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</si>
  <si>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</si>
  <si>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</si>
  <si>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</si>
  <si>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</si>
  <si>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</si>
  <si>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</si>
  <si>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</si>
  <si>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</si>
  <si>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</si>
  <si>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</si>
  <si>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</si>
  <si>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</si>
  <si>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</si>
  <si>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</si>
  <si>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</si>
  <si>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</si>
  <si>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</si>
  <si>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</si>
  <si>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</si>
  <si>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</si>
  <si>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</si>
  <si>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</si>
  <si>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</si>
  <si>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</si>
  <si>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</si>
  <si>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</si>
  <si>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</si>
  <si>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</si>
  <si>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</si>
  <si>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</si>
  <si>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</si>
  <si>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</si>
  <si>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</si>
  <si>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</si>
  <si>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</si>
  <si>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</si>
  <si>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</si>
  <si>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</si>
  <si>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</si>
  <si>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</si>
  <si>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</si>
  <si>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</si>
  <si>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</si>
  <si>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</si>
  <si>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</si>
  <si>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</si>
  <si>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</si>
  <si>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</si>
  <si>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</si>
  <si>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</si>
  <si>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</si>
  <si>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</si>
  <si>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</si>
  <si>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</si>
  <si>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</si>
  <si>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</si>
  <si>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</si>
  <si>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</si>
  <si>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</si>
  <si>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</si>
  <si>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</si>
  <si>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</si>
  <si>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</si>
  <si>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</si>
  <si>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</si>
  <si>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</si>
  <si>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</si>
  <si>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</si>
  <si>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</si>
  <si>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</si>
  <si>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</si>
  <si>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</si>
  <si>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</si>
  <si>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</si>
  <si>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</si>
  <si>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</si>
  <si>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</si>
  <si>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</si>
  <si>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</si>
  <si>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</si>
  <si>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</si>
  <si>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</si>
  <si>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</si>
  <si>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</si>
  <si>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</si>
  <si>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</si>
  <si>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</si>
  <si>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</si>
  <si>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</si>
  <si>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</si>
  <si>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</si>
  <si>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</si>
  <si>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</si>
  <si>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</si>
  <si>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</si>
  <si>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</si>
  <si>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</si>
  <si>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</si>
  <si>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</si>
  <si>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</si>
  <si>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</si>
  <si>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</si>
  <si>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</si>
  <si>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</si>
  <si>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</si>
  <si>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</si>
  <si>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</si>
  <si>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</si>
  <si>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</si>
  <si>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</si>
  <si>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</si>
  <si>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</si>
  <si>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</si>
  <si>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</si>
  <si>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</si>
  <si>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</si>
  <si>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</si>
  <si>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</si>
  <si>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</si>
  <si>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</si>
  <si>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</si>
  <si>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</si>
  <si>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</si>
  <si>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</si>
  <si>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</si>
  <si>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</si>
  <si>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</si>
  <si>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</si>
  <si>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</si>
  <si>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</si>
  <si>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</si>
  <si>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</si>
  <si>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</si>
  <si>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</si>
  <si>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</si>
  <si>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</si>
  <si>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</si>
  <si>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</si>
  <si>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</si>
  <si>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</si>
  <si>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</si>
  <si>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</si>
  <si>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</si>
  <si>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</si>
  <si>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</si>
  <si>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</si>
  <si>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</si>
  <si>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</si>
  <si>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</si>
  <si>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</si>
  <si>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</si>
  <si>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</si>
  <si>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</si>
  <si>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</si>
  <si>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</si>
  <si>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</si>
  <si>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</si>
  <si>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</si>
  <si>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</si>
  <si>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</si>
  <si>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</si>
  <si>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</si>
  <si>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</si>
  <si>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</si>
  <si>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</si>
  <si>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</si>
  <si>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</si>
  <si>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</si>
  <si>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</si>
  <si>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</si>
  <si>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</si>
  <si>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</si>
  <si>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</si>
  <si>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</si>
  <si>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</si>
  <si>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</si>
  <si>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</si>
  <si>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</si>
  <si>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</si>
  <si>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</si>
  <si>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</si>
  <si>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</si>
  <si>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</si>
  <si>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</si>
  <si>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</si>
  <si>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</si>
  <si>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</si>
  <si>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</si>
  <si>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</si>
  <si>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</si>
  <si>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</si>
  <si>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</si>
  <si>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</si>
  <si>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</si>
  <si>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</si>
  <si>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</si>
  <si>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</si>
  <si>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</si>
  <si>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</si>
  <si>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</si>
  <si>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</si>
  <si>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</si>
  <si>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</si>
  <si>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</si>
  <si>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</si>
  <si>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</si>
  <si>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</si>
  <si>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</si>
  <si>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</si>
  <si>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</si>
  <si>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</si>
  <si>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</si>
  <si>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</si>
  <si>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</si>
  <si>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</si>
  <si>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</si>
  <si>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</si>
  <si>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</si>
  <si>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</si>
  <si>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</si>
  <si>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</si>
  <si>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</si>
  <si>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</si>
  <si>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</si>
  <si>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</si>
  <si>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</si>
  <si>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</si>
  <si>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</si>
  <si>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</si>
  <si>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</si>
  <si>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</si>
  <si>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</si>
  <si>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</si>
  <si>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</si>
  <si>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</si>
  <si>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</si>
  <si>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</si>
  <si>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</si>
  <si>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</si>
  <si>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</si>
  <si>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</si>
  <si>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</si>
  <si>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</si>
  <si>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</si>
  <si>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</si>
  <si>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</si>
  <si>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</si>
  <si>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</si>
  <si>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</si>
  <si>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</si>
  <si>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</si>
  <si>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</si>
  <si>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</si>
  <si>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</si>
  <si>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Profesores capacitados pedagogicamente</t>
  </si>
  <si>
    <t>Promover mediante el envio de circular la participación de docentes en 4 cursos de capacitacion del ICPD</t>
  </si>
  <si>
    <t>procurar mejorar la calidad de la educación</t>
  </si>
  <si>
    <t>Docentes de la Escuela de Física</t>
  </si>
  <si>
    <t>Director y Jefes de departamento</t>
  </si>
  <si>
    <t>Profesores capacitados en el manejo de nuevas tecnologias</t>
  </si>
  <si>
    <t>Necesidad de actualizacion en el uso de entornos virtuales</t>
  </si>
  <si>
    <t>Copia de circular</t>
  </si>
  <si>
    <t>Maestros de la Escuela</t>
  </si>
  <si>
    <t>Director y jefes de departamento</t>
  </si>
  <si>
    <t>Curso de latex Básico</t>
  </si>
  <si>
    <t>Curso de latex avanzado</t>
  </si>
  <si>
    <t xml:space="preserve">Impartir cursos talleres sobre uso de lenguaje de programación R, GNUPLOT, OS Linux </t>
  </si>
  <si>
    <t>Necesidad de actualizar diocentes en TIC</t>
  </si>
  <si>
    <t>Informe</t>
  </si>
  <si>
    <t>Maestros e instructores</t>
  </si>
  <si>
    <t>Impartir curso taller sobre ASY</t>
  </si>
  <si>
    <t>Implementación de pagina web en las asignaturas de laboratorio avanzado I yII</t>
  </si>
  <si>
    <t>Mayor disfusión del desarrollo de las practicas de laboaratorio e investigación a nivel de pregrado</t>
  </si>
  <si>
    <t>Pagina web funcionando</t>
  </si>
  <si>
    <t>Necesidad de mantener informado a los estudiantes de los laboratorios</t>
  </si>
  <si>
    <t>Pagina web</t>
  </si>
  <si>
    <t>Coordinador de laboratorio</t>
  </si>
  <si>
    <t>Se crea el documento de Plan de Estudio de Licenciatura en Ciencias de la Tierra finalizado</t>
  </si>
  <si>
    <t>Redactar documento de Plan de Estudio de Carrera en Ciencias de la Tierra</t>
  </si>
  <si>
    <t>Se crea el documento de Estudio de Factibilidad de licenciatura en Ciencias de la Tierra concluido</t>
  </si>
  <si>
    <t>Solicita los dictámenes de aprobación de licenciatura en Ciencias de la Tierra a las diferentes unidades involucradas</t>
  </si>
  <si>
    <t>Realizar gestión de compra de consumibles para la Unidad de Diseño Curricular de la Escuela de Física</t>
  </si>
  <si>
    <t>Reuniones de discusión y avance con miembros de la subcomisión y/o con actores adicionales de consulta realizadas</t>
  </si>
  <si>
    <t>Al menos una reunión con coordinador de FS-104 y coordinadores de las carreras-servicio</t>
  </si>
  <si>
    <t>Una taller con coordinadores realizado</t>
  </si>
  <si>
    <t>Tres reuniones de trabajo con coordinador y profesores de FS-200 para analizar los cambios a los contenidos solicitados por coordinadores de carreras de servicio</t>
  </si>
  <si>
    <t>Se requiere realizar estas reuniones para resolver problemas comunes a las subcomisiones</t>
  </si>
  <si>
    <t>Archivos digitales de texto, imagen y/o audio</t>
  </si>
  <si>
    <t>Docentes, estudiantes y comunidad universitaria</t>
  </si>
  <si>
    <t>Coordinador de las subcomisiones</t>
  </si>
  <si>
    <t>Este documento debe ser creado para solicitar aprobación de carrera</t>
  </si>
  <si>
    <t>Archivos digitales de texto correspondientes a documento</t>
  </si>
  <si>
    <t>Verificar la factibilidad de apertura de la carrera</t>
  </si>
  <si>
    <t>Se requiere iniciar la gestión de aprobación de la carrera</t>
  </si>
  <si>
    <t>Oficios de solicitud</t>
  </si>
  <si>
    <t>Se requiere disponer de estos consumibles para realizar las actividades programadas</t>
  </si>
  <si>
    <t>Facturas de compras</t>
  </si>
  <si>
    <t>Coordinador de UDC de la Escuela de Física</t>
  </si>
  <si>
    <t>Se requiere dar seguimiento a resultados y metas establecidas en 2016</t>
  </si>
  <si>
    <t>Listados de asistencia</t>
  </si>
  <si>
    <t>Docentes e instructores</t>
  </si>
  <si>
    <t>Coordinador de unidad de desarrollo curricular de la Escuela de Física y Coordinador de la asignatura</t>
  </si>
  <si>
    <t>Se requiere realizar este taller para implementar mejoras a proceso docente de FS-200</t>
  </si>
  <si>
    <t>Es necesario establecer los cambios que serán implementados a fin de determinar necesidades de capacitación</t>
  </si>
  <si>
    <t>Suscripción de la Escuela de Física a la revista de investigación "American Journal of Physics"</t>
  </si>
  <si>
    <t>Favorecer la investigación entre alumnos y profesores al tener acceso a artículos de investigadores, que están a nivel de pregrado</t>
  </si>
  <si>
    <t>Impresión de algunos de los artículos que publica la revista</t>
  </si>
  <si>
    <t>Profesores y estudiantes</t>
  </si>
  <si>
    <t>Coordinador de la Carrera y el Asistente Técnico para Computación de la Escuela</t>
  </si>
  <si>
    <t>Incremento de la investigación en los docentes de la Escuela de Física</t>
  </si>
  <si>
    <t>Dos becas de investigación</t>
  </si>
  <si>
    <t xml:space="preserve">Asignar dos becas para docentes en proyectos de investigación </t>
  </si>
  <si>
    <t>Necesidad de impulsar la investigación en la docencia</t>
  </si>
  <si>
    <t>Proyectos de investigación realizados</t>
  </si>
  <si>
    <t>Docentes</t>
  </si>
  <si>
    <t>Coordinador de la unidad de investigación</t>
  </si>
  <si>
    <t>Divulgación en los dos números de la revista científica de la Escuela</t>
  </si>
  <si>
    <t>Divulgación colectiva presencial de las investigaciones realizadas</t>
  </si>
  <si>
    <t>Doce coloquios científicos realizados</t>
  </si>
  <si>
    <t>Desarrollo de coloquios científicos mensuales con los estudiantes y docentes</t>
  </si>
  <si>
    <t>Divulgación de experimentos científicas</t>
  </si>
  <si>
    <t>Dos ferias científicas realizadas</t>
  </si>
  <si>
    <t>Dos ferias científicas acompañadas de presentación de experimento y poster</t>
  </si>
  <si>
    <t>Divulgación masiva de las investigaciones</t>
  </si>
  <si>
    <t>Cuatro publicaciones de las investigaciones de la Escuela de Física en la página web</t>
  </si>
  <si>
    <t>Síntesis de las investigaciones editadas para la página web</t>
  </si>
  <si>
    <t>Base de datos</t>
  </si>
  <si>
    <t>Levantamiento de la base de datos de la red solarimetrica en los centros regionales</t>
  </si>
  <si>
    <t>Necesidad de divulgar las investigaciones realizadas</t>
  </si>
  <si>
    <t>Revistas finalizadas</t>
  </si>
  <si>
    <t>Comunidad científica nacional e internacional</t>
  </si>
  <si>
    <t>Director del comité editorial</t>
  </si>
  <si>
    <t>Estudiantes y docentes</t>
  </si>
  <si>
    <t>Coordinador de coloquios</t>
  </si>
  <si>
    <t xml:space="preserve">Registro de la asistencia </t>
  </si>
  <si>
    <t>Comunidad universitaria</t>
  </si>
  <si>
    <t>Coordinador de la feria científicas</t>
  </si>
  <si>
    <t>Participación a la comunidad científica de las investigaciones realizadas.</t>
  </si>
  <si>
    <t>Población en general</t>
  </si>
  <si>
    <t>Mejorar las capacidades de los investigadores</t>
  </si>
  <si>
    <t>Dos docentes participando en las capacitaciones de la DICyP</t>
  </si>
  <si>
    <t>Necesidad de reforzar los conocimientos en investigación</t>
  </si>
  <si>
    <t>Certificado otorgado por la DICyP</t>
  </si>
  <si>
    <t>Gestión de la creación del Instituto de Investigación de Energía</t>
  </si>
  <si>
    <t>!Urgente¡ para el desarrollo de país</t>
  </si>
  <si>
    <t>Comunidad nacional</t>
  </si>
  <si>
    <t>Coordinador de la sección de energía</t>
  </si>
  <si>
    <t>Estandarización del desarrollo curricular de las asignaturas de Física en los centros regionales donde se imparte</t>
  </si>
  <si>
    <t xml:space="preserve">4 Visitas a centros regionales de la UNAH </t>
  </si>
  <si>
    <t>Curricular de Física debidamente unificado</t>
  </si>
  <si>
    <t>Director de la Escuela de Física</t>
  </si>
  <si>
    <t>Necesidad de unificar el desarrollo curricular</t>
  </si>
  <si>
    <t>Docentes y estudiantes</t>
  </si>
  <si>
    <t>Mejorar el aprendizaje práctico de los fenómenos físicos propios de la física avanzada</t>
  </si>
  <si>
    <t>Existencia de los repuestos necesarios y los consumibles</t>
  </si>
  <si>
    <t>Gestionar proyecto para suplir repuestos y consumibles para las asignaturas de laboratorio avanzado I, II</t>
  </si>
  <si>
    <t>Gestionar proyectos para la renovación y actualización de equipo del laboratorio de los 4 laboratorios (Física moderna, Óptica, Instrumnetación, Termodinamica)</t>
  </si>
  <si>
    <t>La necesidad de mantener funcionando el laboratorio con los consumibles necesarios</t>
  </si>
  <si>
    <t xml:space="preserve">Documento acreditando que el proceso de la gestión se ha realizado </t>
  </si>
  <si>
    <t>Coordinador de la carrera</t>
  </si>
  <si>
    <t>La necesidad de mantener funcionando el laboratorio</t>
  </si>
  <si>
    <t>Segundo taller de actualización didáctica de los docentes de la carrera de Fisica. Aplicación del nuevo Plan de Estudios</t>
  </si>
  <si>
    <t>Necesidad de atualización permanente intradocente y de actualización para el neuvo Plan</t>
  </si>
  <si>
    <t>Fotos, listado de asistencia</t>
  </si>
  <si>
    <t>Docentes de la carrea de Fïsica</t>
  </si>
  <si>
    <t>Mayor sentido de pertenencia a la Carrera y por extensión a la Escuela</t>
  </si>
  <si>
    <t>Promoción de estudios de Maestría y Doctorado en Física a través del MCTP</t>
  </si>
  <si>
    <t>Listas de interesados en los estudios de Maestría y Doctorado en el área de Física de Alltas Energías</t>
  </si>
  <si>
    <t>Participación en la 3a. Escuela de Física Fundamental</t>
  </si>
  <si>
    <t xml:space="preserve">Necesidad de desarrollar el sentido de pertenencia a la Carrera </t>
  </si>
  <si>
    <t>Fotos de la actividad</t>
  </si>
  <si>
    <t>Estudiantes de la Carrera</t>
  </si>
  <si>
    <t>Presidente de la Asociación de Esta./Coord. de la Carrera</t>
  </si>
  <si>
    <t>Necesidad de favorecer los estudios de Posgrado en esa área de la Física</t>
  </si>
  <si>
    <t xml:space="preserve">Facilitar a los estudiantes (especialmente de bajo recursos), el acceso a la bibliografía mínima correspondiente a las asignaturas de las carreras </t>
  </si>
  <si>
    <t>Gestionar segunda fase proyecto para dotación mínima de la biblioteca de la carrera de Física</t>
  </si>
  <si>
    <t>La biblioteca de la carrera solo se ha nutrido de donaciones, por lo que es extremadamente pobre y desactualizada</t>
  </si>
  <si>
    <t>Gestionar segunda fase proyecto para suplir repuestos y consumibles para las asignaturas de laboratorio avanzado I, II</t>
  </si>
  <si>
    <t>Unidades académicas aplicando las políticas de vinculación en sus procesos de vinculación con la sociedad según sus contextos.</t>
  </si>
  <si>
    <t>Conversatorios en Energía, Ciencia y Tecnología</t>
  </si>
  <si>
    <t>Red solarimétrica</t>
  </si>
  <si>
    <t>Divulgación en el tema de los conversatorios</t>
  </si>
  <si>
    <t>Sociedad</t>
  </si>
  <si>
    <t>Coordinador de la unidad de vinculación</t>
  </si>
  <si>
    <t>Capacitación en uso racional de la energía</t>
  </si>
  <si>
    <t>Niños escuelas</t>
  </si>
  <si>
    <t>Contribuir en dimencionar el potencial nacional de energía renovable</t>
  </si>
  <si>
    <t>Concientización en reciclaje</t>
  </si>
  <si>
    <t>Mejorar el aprendizaje en las clases teoricas  en los alumnos</t>
  </si>
  <si>
    <t>Necesidad de mantener materiales para la enseñanza de las asignaturas</t>
  </si>
  <si>
    <t>Unidad de gestión y administracción</t>
  </si>
  <si>
    <t>Necesidad de laboratorios equipados</t>
  </si>
  <si>
    <t>Lista de inventario</t>
  </si>
  <si>
    <t>Mejores condicones para la enseñanza de las asignaturas</t>
  </si>
  <si>
    <t>Mobiliario instalado</t>
  </si>
  <si>
    <t>Necesidda de mobiliario adecuado para el laboratorio</t>
  </si>
  <si>
    <t xml:space="preserve">Difusión de las ciencias físcas en estudiantes de media </t>
  </si>
  <si>
    <t>17 visitas a colegios</t>
  </si>
  <si>
    <t>Divulgación de las ciencias físicas</t>
  </si>
  <si>
    <t>Informe de visitas</t>
  </si>
  <si>
    <t>Estudiantes de media</t>
  </si>
  <si>
    <t>Necesidad de renovación del plan de estudio</t>
  </si>
  <si>
    <t>Plan de estudio aprobado</t>
  </si>
  <si>
    <t>Coordinador de la carrera técnica en Metalurgia</t>
  </si>
  <si>
    <t>Desarrollo de un Taller de consulta a coordinadores de carreras a las que se da servicio al impartir FS-100</t>
  </si>
  <si>
    <t>Personal docente participando en programas de capacitación disciplinar.</t>
  </si>
  <si>
    <t>El personal docente de la Escuela de Biología participa de la evaluación de desempeño que realiza la instancia correspondiente.</t>
  </si>
  <si>
    <t>Jornadas de evaluación y acompañamiento docente</t>
  </si>
  <si>
    <t>Taller motivacional para docentes de la Esculea de Biología</t>
  </si>
  <si>
    <t>Gestión y desarrollo  de capacitaciones en el área disciplinar nacionales e internacionales</t>
  </si>
  <si>
    <t xml:space="preserve">Mejora continua del los docentes </t>
  </si>
  <si>
    <t xml:space="preserve">informe de evaluación </t>
  </si>
  <si>
    <t xml:space="preserve">docentes </t>
  </si>
  <si>
    <t>Comisión de capacitación, jefe de departamento y coordinador de carrera.</t>
  </si>
  <si>
    <t>Actulización de campos en la Biología</t>
  </si>
  <si>
    <t xml:space="preserve">informe del programa </t>
  </si>
  <si>
    <t>Plan de estudio</t>
  </si>
  <si>
    <t>Gestionar el proyecto de implementación del plan de estudio restructurado de la carrera de Biología</t>
  </si>
  <si>
    <t>Oferta de una nueva carrera técnica</t>
  </si>
  <si>
    <t>Propuesta elaborada</t>
  </si>
  <si>
    <t>Elaboración de propuesta de la carrera técnica en gestión ambiental</t>
  </si>
  <si>
    <t>Un espacio de aprendizaje virtualizado</t>
  </si>
  <si>
    <t>Desarrollo de un espacio de aprendizaje virtualizado</t>
  </si>
  <si>
    <t>Director, jefes y coordinador de carrera</t>
  </si>
  <si>
    <t>Documentos de la propuesta</t>
  </si>
  <si>
    <t>Sociedad en general</t>
  </si>
  <si>
    <t>Plan de clases</t>
  </si>
  <si>
    <t>Estudiantes</t>
  </si>
  <si>
    <t>Dos proyectos registrados</t>
  </si>
  <si>
    <t>Proponer el registro tres proyectos de investigación en la DICyP</t>
  </si>
  <si>
    <t>Dos becas de investigación propuestas</t>
  </si>
  <si>
    <t>Proponer al menos tres proyectos para postular becas de investigación en la DICyP</t>
  </si>
  <si>
    <t>Divulgación de los resultados de investigación en la semana de la carrera de Biología</t>
  </si>
  <si>
    <t>Motivación a los docentes para realizar la investigación</t>
  </si>
  <si>
    <t>Unidad de investigación, jefes de departamentos</t>
  </si>
  <si>
    <t>Las propuestas de las becas</t>
  </si>
  <si>
    <t>Motivación a los estudiantes y docentes para realizar la investigación</t>
  </si>
  <si>
    <t>Listado de asistencia</t>
  </si>
  <si>
    <t>La divulgación de las actividades de investigación de la Escuela de Biología</t>
  </si>
  <si>
    <t>Coordinación de carrera, docentes de seminario de investigación, CEITIB</t>
  </si>
  <si>
    <t>Presentar actividades para el fortalecimiento de grupos de investigación</t>
  </si>
  <si>
    <t>Reuniones de socialización realizadas</t>
  </si>
  <si>
    <t>Socializar el proyecto del Instituto de Investigación en Biología</t>
  </si>
  <si>
    <t>Unidad de investigación y grupos de investigación</t>
  </si>
  <si>
    <t>Necesidad de mantener investigaciones permanentes</t>
  </si>
  <si>
    <t>Directores y jefes</t>
  </si>
  <si>
    <t>Prevenir daños a los empleados</t>
  </si>
  <si>
    <t>Informe de resultados</t>
  </si>
  <si>
    <t>Monitoreo del daño genetico en personal que trabaja con equipo radiobiologíco</t>
  </si>
  <si>
    <t>Dos cartas de entendimiento o de colaboración</t>
  </si>
  <si>
    <t>Gestionar cartas de entendimiento o colaboración con las muncipalidades para apoyo técnico en ambiente y desarrollo</t>
  </si>
  <si>
    <t>Avances de resultados</t>
  </si>
  <si>
    <t xml:space="preserve">Apoyo en el area Biologica a los 3 municipios declarados en emergencia por sequia, seleccionados por la UNAH </t>
  </si>
  <si>
    <t>Manejar estandares de Bioseguridad</t>
  </si>
  <si>
    <t>Empleados de hospitales publicos</t>
  </si>
  <si>
    <t>Jefe del departamento de genetic</t>
  </si>
  <si>
    <t>Apoyar el desarrollo municipal</t>
  </si>
  <si>
    <t>Carta de entendimiento</t>
  </si>
  <si>
    <t>Municipios</t>
  </si>
  <si>
    <t>Director de la Escuela y jefes de departamentos</t>
  </si>
  <si>
    <t>Documnetos de resultados</t>
  </si>
  <si>
    <t>Programa</t>
  </si>
  <si>
    <t>Programa de manejo de desechos solidos en ciudad universitaria</t>
  </si>
  <si>
    <t>Campaña</t>
  </si>
  <si>
    <t>Necesidda de mantener limpia la CU</t>
  </si>
  <si>
    <t>Ciudad Universitaria</t>
  </si>
  <si>
    <t>Jefe del departamento de recursos</t>
  </si>
  <si>
    <t>Necesidad de mantener libre de contaminantes la CU</t>
  </si>
  <si>
    <t>Centro de acopio</t>
  </si>
  <si>
    <t>Desarrollo de feria y celebración de dias conmemorativos al ambiente</t>
  </si>
  <si>
    <t>Necesidad de sensibilización a la población hondureña</t>
  </si>
  <si>
    <t>La realización de la feria</t>
  </si>
  <si>
    <t>Difusión de la Biología a la comunidad en general</t>
  </si>
  <si>
    <t>Por lo menos dos presentaciones por semestre</t>
  </si>
  <si>
    <t>Desarrollar programa permanente de divulgación para las actividades de Vinculación</t>
  </si>
  <si>
    <t>Necesidad que la población conozca la ciencias biologícas</t>
  </si>
  <si>
    <t>Programas</t>
  </si>
  <si>
    <t>Unidad de vinculación</t>
  </si>
  <si>
    <t>Programa elaborado</t>
  </si>
  <si>
    <t>3 cursos realizados</t>
  </si>
  <si>
    <t>Curso de inducción sobre V-US para nuevos estudiantes carrera de Biología</t>
  </si>
  <si>
    <t>Necesidad de extender la universidad hacia la sociedad</t>
  </si>
  <si>
    <t>Nuevos estudiantes</t>
  </si>
  <si>
    <t>Necesidad de tener sistematizado los proyectos de vinculación</t>
  </si>
  <si>
    <t>Proyectos sistematizados</t>
  </si>
  <si>
    <t>Egresados vinculados a la UNAH</t>
  </si>
  <si>
    <t>Desarrollar un programa de seguimiento a egresados/graduados</t>
  </si>
  <si>
    <t>Desarrollar el sentido de pertenencia en los egresados</t>
  </si>
  <si>
    <t>Graduados</t>
  </si>
  <si>
    <t>Los estudiantes necesitan conocer su universidad y carrera</t>
  </si>
  <si>
    <t>Listado de participantes</t>
  </si>
  <si>
    <t>Coordinadora de la carrera</t>
  </si>
  <si>
    <t>Se cuenta con un proceso sistematizado de asesoría académica e inducción para los  estudiantes de la carrera de Biología</t>
  </si>
  <si>
    <t>Realizar 2 jornadas de asesoría académica para los estudiantes de la carrera.</t>
  </si>
  <si>
    <t>Los estudiantes no dan seguimiento al plan de estudio</t>
  </si>
  <si>
    <t>Estudiantes participando en las actividades socioculturales y deportivas</t>
  </si>
  <si>
    <t>El 30% de los estudiantes participando en las actividades programadas</t>
  </si>
  <si>
    <t>Desarrollar un programa de actividades de diviulgación de investigacines,  socioculturales y deportivas durante la semana de Biología</t>
  </si>
  <si>
    <t>Desarrollo de las actividades de la semana de Matemática</t>
  </si>
  <si>
    <t>Necesidad de dar a conocer las actividades de la escuela de Biología</t>
  </si>
  <si>
    <t>Listados de participación, fotografías</t>
  </si>
  <si>
    <t>Docentes y estudiantes y publico y general</t>
  </si>
  <si>
    <t>Continuar con los trabajo de Remodelación de la Biblioteca Lesbia Valladares y actualiación de material bibliográfico</t>
  </si>
  <si>
    <t>Estudiantes participan en proyectos de investigación con docentes de la carrera de Biología.</t>
  </si>
  <si>
    <t>5% de estudiantes participando en las diferentes investigaciones</t>
  </si>
  <si>
    <t>fomentar la participación estudiantil en proyectos para realizar investigaciones</t>
  </si>
  <si>
    <t>La carrera de Biología cuenta con programa de pasantías y voluntariados</t>
  </si>
  <si>
    <t>Seguimiento del programa de voluntariado y pasantías</t>
  </si>
  <si>
    <t>Los estudiantes carecen de lugares apropiados para investigación y estudio</t>
  </si>
  <si>
    <t>Informe, fotografías</t>
  </si>
  <si>
    <t>Jefe del departamento</t>
  </si>
  <si>
    <t>inculcar en los estudiantes la formación científica a todo nivel</t>
  </si>
  <si>
    <t>informe</t>
  </si>
  <si>
    <t>estudiantes</t>
  </si>
  <si>
    <t>Coordinadora de carrera</t>
  </si>
  <si>
    <t>fortalecer la experiencia practica de los estudiantes</t>
  </si>
  <si>
    <t>Unidades de investigación y vinculación</t>
  </si>
  <si>
    <t>Identificar los posibles fuentes de empleo para graduados de Biología</t>
  </si>
  <si>
    <t>Colaborar con los egresados y estudiantes.</t>
  </si>
  <si>
    <t>Graduados y estudiantes practicas profesional.</t>
  </si>
  <si>
    <t>Coordinación de la carrera CEITIB</t>
  </si>
  <si>
    <t>Curricula de Biología General y Educación Ambiental estandarizados en centros regionales con Ciudad Universitaria</t>
  </si>
  <si>
    <t>Seguimiento al proceso de estandarización del desarrollo curricular de las experiencias educativas de Biología General y Educación Ambiental en los centros regionales donde se imparte</t>
  </si>
  <si>
    <t>Aseguramiento de la calidad educativa a nivel nacional</t>
  </si>
  <si>
    <t>Informe de experiencias educativas a fortalecer</t>
  </si>
  <si>
    <t>Identificar las experiencias educativas que se impartan en Ciudad Universitaria y otros centros regionales, para fortalecer las experiencias a nivel nacional</t>
  </si>
  <si>
    <t>Necesidad que el contenido curricular sean estandar</t>
  </si>
  <si>
    <t>informes de visitas</t>
  </si>
  <si>
    <t>Estudiantes que cursan las experiencias educativas en los centros regionales</t>
  </si>
  <si>
    <t xml:space="preserve">director de la escuela, jefe y asistentes técnicos </t>
  </si>
  <si>
    <t>Personal docente y administrativo capacitado en eje curricular Ética</t>
  </si>
  <si>
    <t>Capacitación a personal docente y adminstrativo sobre transversalización del eje curricular Etica y Bioética en las actividades docentes y administrativas</t>
  </si>
  <si>
    <t>Necesidad de Promover comportamiento ético en el personal docente y administrativo de la UNAH</t>
  </si>
  <si>
    <t>Listados de Asistencia</t>
  </si>
  <si>
    <t>Personal docente y administrativo de la UNAH</t>
  </si>
  <si>
    <t>Jefes de departamento</t>
  </si>
  <si>
    <t>Aumentar la oferta de posgrados a nivel institucional, dar mejores oportunidades de adquirir y reformas conocimientos</t>
  </si>
  <si>
    <t>Dos posgrados diseñados en la Escuela de biología aprobados</t>
  </si>
  <si>
    <t>Gestión del proceso aprobación de posgrados a nivel institucional</t>
  </si>
  <si>
    <t>Necesidad de fomentar la creación de nuevos posgrados</t>
  </si>
  <si>
    <t>Inicio del proceso de la apertura del nuevo posgrado</t>
  </si>
  <si>
    <t>Publico en general</t>
  </si>
  <si>
    <t>Coordinación de la escuela de Biología</t>
  </si>
  <si>
    <t>Laboratorio de estudios ambientales funcionado con estandares de calidad</t>
  </si>
  <si>
    <t>Macro proyecto de Gestión para el Desarrollo Físico implementado, incluyendo Ciudad Universitaria, Centros Regionales, CRAED, ITS.</t>
  </si>
  <si>
    <t>11,1,BI</t>
  </si>
  <si>
    <t xml:space="preserve">Gestionar proyecto para mejorar y optimizar el espacio físico de aulas, laboratorios, Unidades de vinculación (Museos, Jardín Botánico, Mariposario, Herbario), biblioteca y oficinas.                             </t>
  </si>
  <si>
    <t>Herbario mejorado</t>
  </si>
  <si>
    <t>Acondicionamiento del herbario</t>
  </si>
  <si>
    <t>Necesidad de renovar las instalaciones de los  laboratorios</t>
  </si>
  <si>
    <t>Laboratorio restaurado</t>
  </si>
  <si>
    <t>Coordinador de laboratorio de estudios ambientales</t>
  </si>
  <si>
    <t xml:space="preserve">Inadecuada instalaciones para docencia e investigación. </t>
  </si>
  <si>
    <t>Necesidad de renovar espacios</t>
  </si>
  <si>
    <t>Coordinador del herbario</t>
  </si>
  <si>
    <t>Gestionar proyecto para la compra de equipo y reactivos para los laboratorio de la escuela</t>
  </si>
  <si>
    <t>Necesidad de renovar el equipo y material de los  laboratorios</t>
  </si>
  <si>
    <t>Gestión de insumos</t>
  </si>
  <si>
    <t>Coordinadores de laboratorios</t>
  </si>
  <si>
    <t>Convenios establecidos con una universidad extranjera</t>
  </si>
  <si>
    <t>Convenios realizados</t>
  </si>
  <si>
    <t>Gestionar convenios con una Universidad extranjera que favorezca y promueva el intercambio de estudiantes y docentes</t>
  </si>
  <si>
    <t>Importancia de crear convenios con universidades extranjeras para establecer intercambio académico</t>
  </si>
  <si>
    <t>Informes de convenios realiazdos</t>
  </si>
  <si>
    <t>Coordinación de Carrera</t>
  </si>
  <si>
    <t>Docentes Utilizando el campus virtual como apoyo a la educación presencial</t>
  </si>
  <si>
    <t>17,1,BI</t>
  </si>
  <si>
    <t>Docentes de 2 Centros Regionales Utilizando Tics en sus asignaturas</t>
  </si>
  <si>
    <t>Numero de Docentes  de Centros Regionales Capacitados</t>
  </si>
  <si>
    <t>17,2,BI</t>
  </si>
  <si>
    <t>Proyecto :"Implementación de Tecnologías de información en Ciencias Biológicas en  la UNAH a nivel nacional a través del fortalecimiento del CEITICB"</t>
  </si>
  <si>
    <t>Mayor posicionamiento del Departamento de Biología</t>
  </si>
  <si>
    <t>Numero de Paginas Actualizadas</t>
  </si>
  <si>
    <t>17,3,BI</t>
  </si>
  <si>
    <t>Jornada de actualización de la Pagina Web de la Escuela de Biología</t>
  </si>
  <si>
    <t>Numero de publicaciones semanales</t>
  </si>
  <si>
    <t>17,4,BI</t>
  </si>
  <si>
    <t xml:space="preserve">Publicar semanalmente información en la Página de Facebook de Biología </t>
  </si>
  <si>
    <t>Mayor y mejor uso del Campus Virtual por los docentes del Departamento de Biología</t>
  </si>
  <si>
    <t>Listado de Asistentes a la capacitación y fotografías</t>
  </si>
  <si>
    <t>Docentes del Departamento  de Biología</t>
  </si>
  <si>
    <t>CEITICB/DEGT</t>
  </si>
  <si>
    <t>Estandarización de los recursos TICs utilizados en CU con los Centros Regionales</t>
  </si>
  <si>
    <t>Docentes y Técnicos Centros Regionales de la UNAH</t>
  </si>
  <si>
    <t>Imagen web institucional actualizada</t>
  </si>
  <si>
    <t xml:space="preserve">Listado de Paginas Web actualizadas </t>
  </si>
  <si>
    <t>Unidades especializadas del Departamento de Biología</t>
  </si>
  <si>
    <t>CEITICB</t>
  </si>
  <si>
    <t>Listado Publicaciones a través del FB del Departamento de Biología</t>
  </si>
  <si>
    <t>Publico vinculado a la Escuela de Biología</t>
  </si>
  <si>
    <t>Mayor comprensión de los estudiantes de los temas relacionados utilizando estas herramientas.</t>
  </si>
  <si>
    <t>17,5,BI</t>
  </si>
  <si>
    <t xml:space="preserve">Implementación del Uso del Software </t>
  </si>
  <si>
    <t xml:space="preserve">Uso de herramientas modernas para la enseñanza de Biología </t>
  </si>
  <si>
    <t>Listado de Docentes capacitados y utilizando el Software</t>
  </si>
  <si>
    <t>Docentes y Estudiantes que cursan las asignaturas Biología General, Biología Médica y Biología II. CU</t>
  </si>
  <si>
    <t>Menor incidencia de problemas por fallas en el uso de TICs por los docentes</t>
  </si>
  <si>
    <t>Numero de Docentes capacitados</t>
  </si>
  <si>
    <t>17,6,BI</t>
  </si>
  <si>
    <t>Capacitación de docentes sobre el uso adecuado de las TICs y la seguridad digital</t>
  </si>
  <si>
    <t>Menor incidencia de problemas por virus en tareas presentadas mediante archivos digitales</t>
  </si>
  <si>
    <t>17,7,BI</t>
  </si>
  <si>
    <t>Capacitación de estudiantes de la carrera de Biología sobre el uso adecuado de las TICs y la seguridad digital</t>
  </si>
  <si>
    <t>Mayor seguridad en el uso de TICs por parte de los docentes</t>
  </si>
  <si>
    <t>Listado de docentes que participaron</t>
  </si>
  <si>
    <t>Docentes Departamento de Biología</t>
  </si>
  <si>
    <t>Mayor seguridad digital interinstitucional en el flujo  de archivos digitales</t>
  </si>
  <si>
    <t>Listado de estudiantes que participaron</t>
  </si>
  <si>
    <t xml:space="preserve">Estudiantes de la carrera de Biología </t>
  </si>
  <si>
    <t>Docentes utilizando la plataforma SAVI para difundir información académica</t>
  </si>
  <si>
    <t>Numero de docentes capacitados</t>
  </si>
  <si>
    <t>17,8,BI</t>
  </si>
  <si>
    <t>Capacitación de los Docentes en el usado de la Plataforma de videoconferencia SAVI</t>
  </si>
  <si>
    <t>Innovación en el uso de herramientas WEB</t>
  </si>
  <si>
    <t>Listado de docentes capacitados</t>
  </si>
  <si>
    <t>Docentes del Departamento de Biología</t>
  </si>
  <si>
    <t xml:space="preserve">Estandarización de las herramientas utilizadas a nivel presencial con la educación a Distancia </t>
  </si>
  <si>
    <t>17,10,BI</t>
  </si>
  <si>
    <t>Capacitación del personal docente vinculado del Sistema de Educación a Distancia en el uso de TICs para ciencias Biológicas</t>
  </si>
  <si>
    <t>Reducción de la brecha en los recursos utilizados entre la educación presencial y a distancia</t>
  </si>
  <si>
    <t xml:space="preserve">Listado de Docentes capacitados </t>
  </si>
  <si>
    <t>Docentes de Educación a distancia que imparten clases coordinadas por el Departamento de Biología</t>
  </si>
  <si>
    <t>Mayor uso de TICs por parte los técnicos docentes e instructores de laboratorio.</t>
  </si>
  <si>
    <t>Numero de técnicos docentes e instructores capacitados</t>
  </si>
  <si>
    <t>Capacitación de los Técnicos Docentes e Instructores de laboratorio en el uso TICs</t>
  </si>
  <si>
    <t>Mayor integración en el uso de TICs del personal vinculado la docencia en el Departamento de Biología</t>
  </si>
  <si>
    <t>Listado de asistentes a la capacitación</t>
  </si>
  <si>
    <t>Técnicos Docentes e Instructores de Laboratorio</t>
  </si>
  <si>
    <t xml:space="preserve"> Reforma del plan de estudio de la carrera de Matemática en desarrollo</t>
  </si>
  <si>
    <t>Gestión de la aprobación del plan de estudio</t>
  </si>
  <si>
    <t>Someter a aprobación el plan de estudio de la carrera de Matemática reformado</t>
  </si>
  <si>
    <t>Un talles para los docentes para socializar al plan de estudio</t>
  </si>
  <si>
    <t>Impulsar el proceso del desarrollo curricular a nivel institucional</t>
  </si>
  <si>
    <t xml:space="preserve">Mantener las comisiones y sub comisiones de desarrollo curricular.
</t>
  </si>
  <si>
    <t>Importancia de reformar el plan de estudio</t>
  </si>
  <si>
    <t>Informe del plan de estudio</t>
  </si>
  <si>
    <t>Docentes y estudiantes de la escuela de Matemática</t>
  </si>
  <si>
    <t>Coordinador de la carrera y coordinador de la unidad curricular</t>
  </si>
  <si>
    <t>Importancia de socializar el plan de estudio con los docentes</t>
  </si>
  <si>
    <t>Docentes de la escuela de Matemática</t>
  </si>
  <si>
    <t>Importancia de impulsar el proceso de institucionalización de las comisiones y sub comisiones curriculares</t>
  </si>
  <si>
    <t xml:space="preserve">Informe de los resultados </t>
  </si>
  <si>
    <t>Escuela de Matemática</t>
  </si>
  <si>
    <t>Espacios de aprendizaje trasladados en la modalidad virtual</t>
  </si>
  <si>
    <t>Espacios de aprendizaje montados en la plataforma</t>
  </si>
  <si>
    <t>Ofrecer asignaturas en modalidad virtual y consolidar los resultados alcanzados con algunas asignaturas</t>
  </si>
  <si>
    <t>Atender la demanda en asignaturas con matricula alta</t>
  </si>
  <si>
    <t>asignatura virtualizada</t>
  </si>
  <si>
    <t>Jefe del departamento de Matemática</t>
  </si>
  <si>
    <t xml:space="preserve">6 proyectos de investigación realizadas por la Escuela financiados a la DICyP </t>
  </si>
  <si>
    <t>6 proyectos de investigación presentados</t>
  </si>
  <si>
    <t>Desarrollo de 6 proyectos de investigación de forma individual por alumnos de la maestría</t>
  </si>
  <si>
    <t>Docentes informados de los procesos de investigación</t>
  </si>
  <si>
    <t>Un taller realizado</t>
  </si>
  <si>
    <t>Realizar jornada de inducción para los docentes en investigación</t>
  </si>
  <si>
    <t>Docentes participando en investigaciones</t>
  </si>
  <si>
    <t>4 proyectos de investigación</t>
  </si>
  <si>
    <t>Presentar 4 propuestas de investigación en la DICyP</t>
  </si>
  <si>
    <t>Fomento de la investigación en la Escuela de Matemática</t>
  </si>
  <si>
    <t>Documentos gestionados en la DICyP</t>
  </si>
  <si>
    <t>Coordinadores de la Maestría</t>
  </si>
  <si>
    <t>Conocimientos de los procesos investigativos de la DICyP</t>
  </si>
  <si>
    <t>Unidad académica de investigación</t>
  </si>
  <si>
    <t>Fomento de la investigación en los docentes de la Escuela de Matemática</t>
  </si>
  <si>
    <t>Certificado de participación</t>
  </si>
  <si>
    <t>Coordinador de maestría y coordinador de carrera</t>
  </si>
  <si>
    <t>Coordinador de la unidad académico de investigación</t>
  </si>
  <si>
    <t>Docentes capacitados en los diplomados en:
Investigación científica
Gestión de la investigación</t>
  </si>
  <si>
    <t>Ocho docentes capacitados en investigación</t>
  </si>
  <si>
    <t>Docentes capacitados en los diferentes cursos impartidos por la DICyP</t>
  </si>
  <si>
    <t>Gestión del inicio del instituto de investigación de Matemática</t>
  </si>
  <si>
    <t>2,6,MM</t>
  </si>
  <si>
    <t>LA necesidad de crear el IIMA</t>
  </si>
  <si>
    <t>Coordinador del proyecto de creación del instituto</t>
  </si>
  <si>
    <t>Alianza estratégica con la asociación aprendiendo a colaborar - ACOES</t>
  </si>
  <si>
    <t>3,1,MM</t>
  </si>
  <si>
    <t>Capacitación semanal en Matemáticas a estudiantes de secundaria y universitaria, becados por ACOES</t>
  </si>
  <si>
    <t>Necesidad de capacitar a estudiantes en las áreas necesarias</t>
  </si>
  <si>
    <t>Coordinador de vinculación</t>
  </si>
  <si>
    <t>Ofrecer servicio social a dos comunidades de Tegucigalpa</t>
  </si>
  <si>
    <t>Informe de las celebraciones</t>
  </si>
  <si>
    <t>Dos comunidades de Tegucigalpa</t>
  </si>
  <si>
    <t>Vinculación de la UNAH con el INE como ente gubernamental que requiere del apoyo en educación no formal</t>
  </si>
  <si>
    <t>Funcionarios y empleados del INE</t>
  </si>
  <si>
    <t>Entrenamientos en Matemática para docentes y estudiantes de educación media</t>
  </si>
  <si>
    <t>Desarrollo de la olimpiada</t>
  </si>
  <si>
    <t>Apoyar el desarrollo de la olimpiada de Matemática</t>
  </si>
  <si>
    <t>Presencia de la UNAH en las olimpiadas internacionales</t>
  </si>
  <si>
    <t>Fortalecer las competencias en Matemática en los estudiantes</t>
  </si>
  <si>
    <t>Registro de los eventos</t>
  </si>
  <si>
    <t>Comisión especial de olimpiadas</t>
  </si>
  <si>
    <t>Espacios de aprendizaje estandarizados</t>
  </si>
  <si>
    <t>8 visitas a centros regionales con los espacios de aprendizaje en Matemática estandarizados</t>
  </si>
  <si>
    <t>Estandarización de los espacios de Matemática en los centros regionales y los CRAED</t>
  </si>
  <si>
    <t>Necesidad de impartir conocimientos estandarizados</t>
  </si>
  <si>
    <t>Informes de visitas</t>
  </si>
  <si>
    <t>Director de la Escuela</t>
  </si>
  <si>
    <t>Condiciones adecuadas para transmisión de los conocimientos</t>
  </si>
  <si>
    <t>11,1,MM</t>
  </si>
  <si>
    <t>Acondicionamiento de una aula tecnológica para Postgrados</t>
  </si>
  <si>
    <t>11,2,MM</t>
  </si>
  <si>
    <t>Desarrollo de proyecto de renovación de laboratorio, (adquisición de veinte computadoras nuevas con software especializado de Matemática y Estadística</t>
  </si>
  <si>
    <t>11,3,MM</t>
  </si>
  <si>
    <t>Gestión del proyecto para la compra de 19 aires acondicionados</t>
  </si>
  <si>
    <t>Sala de usas múltiples acondicionada</t>
  </si>
  <si>
    <t>11,4,MM</t>
  </si>
  <si>
    <t>Proyecto de modernización de la sala de usas múltiples (100 sillas, 1 mesa grande, 2 pizarras electrónicas, 1 aire acondicionado, 1 data show, 1 computadora, pintura y arreglo de las ventanas)</t>
  </si>
  <si>
    <t>Acondicionamiento de la coordinación de la escuela de Matemática</t>
  </si>
  <si>
    <t>11,5,MM</t>
  </si>
  <si>
    <t>Necesidad de ofrecer una educación de calidad</t>
  </si>
  <si>
    <t>Aula de posgrado acondicionada</t>
  </si>
  <si>
    <t>Jefe del departamento y coordinador de la carrera</t>
  </si>
  <si>
    <t>Urgencia de disponer de un laboratorio adecuado para atender a los alumnos de Matemática</t>
  </si>
  <si>
    <t>Laboratorio acondicionado</t>
  </si>
  <si>
    <t xml:space="preserve">Jefe del departamento  </t>
  </si>
  <si>
    <t>Importancia de acondicionar los estaciones de aprendizajes para los estudiantes</t>
  </si>
  <si>
    <t xml:space="preserve">Mejorar las capacidades de los docentes de la Escuela de Matemática </t>
  </si>
  <si>
    <t>24 visitas realizadas</t>
  </si>
  <si>
    <t>Evaluación de tutores de los CRAED</t>
  </si>
  <si>
    <t>Jornada realizada</t>
  </si>
  <si>
    <t>Jornada de reflexión sobre resultados de la evaluación</t>
  </si>
  <si>
    <t>Dos tutores capacitados con el programa aprender</t>
  </si>
  <si>
    <t>Capacitaciones de tutores de la escuela de Matemática</t>
  </si>
  <si>
    <t xml:space="preserve">Necesidad de evaluar las competencias de los docentes </t>
  </si>
  <si>
    <t>Visitas a los CRAED</t>
  </si>
  <si>
    <t>Importancia de capacitar permanentemente a los estudiantes</t>
  </si>
  <si>
    <t>Tutores de la escuela de Matemática</t>
  </si>
  <si>
    <t>Formalizar convenios con una Universidad extranjera para un mayor intercambio académico, de manera que la internacionalización de la educación superior favorezca y potencie redes que promuevan el intercambio estudiantil y académico para el mejoramiento de la calidad</t>
  </si>
  <si>
    <t>14,1,MM</t>
  </si>
  <si>
    <t>Formalizar convenios con una Universidad extranjera para un mayor intercambio académico que favorezca y potencie redes que promuevan el intercambio estudiantil</t>
  </si>
  <si>
    <t>Importancia de crear convenios con universidades extranjeras para un mayor intercambio académico</t>
  </si>
  <si>
    <t>Informes de convenios realizados</t>
  </si>
  <si>
    <t>1,1,FS</t>
  </si>
  <si>
    <t>1,2,FS</t>
  </si>
  <si>
    <t>1,3,FS</t>
  </si>
  <si>
    <t>1,4,FS</t>
  </si>
  <si>
    <t>1,5,FS</t>
  </si>
  <si>
    <t>1,6,FS</t>
  </si>
  <si>
    <t>1,7,FS</t>
  </si>
  <si>
    <t>1,8,FS</t>
  </si>
  <si>
    <t>1,9,FS</t>
  </si>
  <si>
    <t>1,1,BI</t>
  </si>
  <si>
    <t>1,2,BI</t>
  </si>
  <si>
    <t>1,3,BI</t>
  </si>
  <si>
    <t>1,1,MM</t>
  </si>
  <si>
    <t>1,2,MM</t>
  </si>
  <si>
    <t>1,3,MM</t>
  </si>
  <si>
    <t>1,4,MM</t>
  </si>
  <si>
    <t>2,1,FS</t>
  </si>
  <si>
    <t>2,2,FS</t>
  </si>
  <si>
    <t>2,1,BI</t>
  </si>
  <si>
    <t>2,2,BI</t>
  </si>
  <si>
    <t>2,3,BI</t>
  </si>
  <si>
    <t>2,4,BI</t>
  </si>
  <si>
    <t>2,1,MM</t>
  </si>
  <si>
    <t>2,2,MM</t>
  </si>
  <si>
    <t>2,3,MM</t>
  </si>
  <si>
    <t>2,3,FS</t>
  </si>
  <si>
    <t>2,4,FS</t>
  </si>
  <si>
    <t>2,5,FS</t>
  </si>
  <si>
    <t>2,6,FS</t>
  </si>
  <si>
    <t>2,7,FS</t>
  </si>
  <si>
    <t>2,5,BI</t>
  </si>
  <si>
    <t>2,4,MM</t>
  </si>
  <si>
    <t>2,5,MM</t>
  </si>
  <si>
    <t>2,7,MM</t>
  </si>
  <si>
    <t>2,8,MM</t>
  </si>
  <si>
    <t>3,1,BI</t>
  </si>
  <si>
    <t>3,2,BI</t>
  </si>
  <si>
    <t>3,3,BI</t>
  </si>
  <si>
    <t>3,4,BI</t>
  </si>
  <si>
    <t>3,5,BI</t>
  </si>
  <si>
    <t>3,6,BI</t>
  </si>
  <si>
    <t>3,2,MM</t>
  </si>
  <si>
    <t>3,7,BI</t>
  </si>
  <si>
    <t>3,1,FS</t>
  </si>
  <si>
    <t>3,2,FS</t>
  </si>
  <si>
    <t>3,3,FS</t>
  </si>
  <si>
    <t>3,4,FS</t>
  </si>
  <si>
    <t>3,8,BI</t>
  </si>
  <si>
    <t>3,9,BI</t>
  </si>
  <si>
    <t>3,5,FS</t>
  </si>
  <si>
    <t>3,4,MM</t>
  </si>
  <si>
    <t>3,5,MM</t>
  </si>
  <si>
    <t>3,10,BI</t>
  </si>
  <si>
    <t>3,11,BI</t>
  </si>
  <si>
    <t>3,12,BI</t>
  </si>
  <si>
    <t>3,3,MM</t>
  </si>
  <si>
    <t>4,1,FS</t>
  </si>
  <si>
    <t>4,2,FS</t>
  </si>
  <si>
    <t>4,1,BI</t>
  </si>
  <si>
    <t>4,2,BI</t>
  </si>
  <si>
    <t>4,3,BI</t>
  </si>
  <si>
    <t>5,1,BI</t>
  </si>
  <si>
    <t>5,2,BI</t>
  </si>
  <si>
    <t>5,1,FS</t>
  </si>
  <si>
    <t>5,2,FS</t>
  </si>
  <si>
    <t>5,3,BI</t>
  </si>
  <si>
    <t>5,1,MM</t>
  </si>
  <si>
    <t>5,5,BI</t>
  </si>
  <si>
    <t>5,6,BI</t>
  </si>
  <si>
    <t>5,7,BI</t>
  </si>
  <si>
    <t>5,8,BI</t>
  </si>
  <si>
    <t>6,1,MM</t>
  </si>
  <si>
    <t>6,1,FS</t>
  </si>
  <si>
    <t>6,1,BI</t>
  </si>
  <si>
    <t>6,2,BI</t>
  </si>
  <si>
    <t>7,1,BI</t>
  </si>
  <si>
    <t>10,1,BI</t>
  </si>
  <si>
    <t>11,1,FS</t>
  </si>
  <si>
    <t>11,2,FS</t>
  </si>
  <si>
    <t>11,3,FS</t>
  </si>
  <si>
    <t>11,4,FS</t>
  </si>
  <si>
    <t>11,2,BI</t>
  </si>
  <si>
    <t>11,3,BI</t>
  </si>
  <si>
    <t>11,4,BI</t>
  </si>
  <si>
    <t>11,5,FS</t>
  </si>
  <si>
    <t>11,6,FS</t>
  </si>
  <si>
    <t>11,7,FS</t>
  </si>
  <si>
    <t>11,8,FS</t>
  </si>
  <si>
    <t>11,5,BI</t>
  </si>
  <si>
    <t>13,1,MM</t>
  </si>
  <si>
    <t>13,2,MM</t>
  </si>
  <si>
    <t>13,3,MM</t>
  </si>
  <si>
    <t>14,1,BI</t>
  </si>
  <si>
    <t>17,1,FS</t>
  </si>
  <si>
    <t>17,2,FS</t>
  </si>
  <si>
    <t>17,3,FS</t>
  </si>
  <si>
    <t>17,4,FS</t>
  </si>
  <si>
    <t>17,5,FS</t>
  </si>
  <si>
    <t>17,9,BI</t>
  </si>
  <si>
    <t>17,6,FS</t>
  </si>
  <si>
    <t>2,8,FS</t>
  </si>
  <si>
    <t>Factibilidad, en la implementación del nuevo Plan Curricular elaborado.</t>
  </si>
  <si>
    <t>Desarrollo de un plan curricular basado en el nuevo modelo educativo de la UNAH que facilitará la formación de profesionales con competencias profesionales y ciudadanas, con capacidad de aprendizaje autónomo que le permitirá actualizarse con el estado del arte en el ámbito de su profesión.</t>
  </si>
  <si>
    <t>Cumplimiento de la elaboración del Plan Curricular</t>
  </si>
  <si>
    <t>Con base en el inventario y en el nuevo Plan Curricular elaborar el Plan Financiero para su implementación.</t>
  </si>
  <si>
    <t xml:space="preserve">Entrega de la propuesta del nuevo Plan Curricular de la Carrera de Microbiología al Decano de la Facultad de Ciencias.  </t>
  </si>
  <si>
    <t>Documento  del Plan Financiero del nuevo Plan Curricular de la Carrera de Microbiología impreso. Notas de entrega del documento del Plan Financiero del nuevo Plan Curricular al Decano de la Facultad de Ciencias y a la Dirección de Educación Superior. Acta de la Sesión del Consejo Universitario en la que se aprobó el nuevo Plan Curricular de Microbiología y su Plan Financiero.</t>
  </si>
  <si>
    <t>Estudiantes de Microbiología</t>
  </si>
  <si>
    <t>Documento final</t>
  </si>
  <si>
    <t>Documento  del nuevo Plan Curricular de la Carrera de Microbiología impreso. Nota de entrega del documento del nuevo Plan Curricular al Decano de la Facultad de Ciencias. Nota de entrega del documento del nuevo Plan Curricular a la Dirección de Educación Superior. Acta de la Sesión del Consejo Universitario en la que se aprobó el nuevo Plan Curricular de Microbiología.</t>
  </si>
  <si>
    <t>2 asignaturas planificadas bajo el modelo bimodal</t>
  </si>
  <si>
    <t>Insumo necesario para el acceso a la Plataforma de la UNAH</t>
  </si>
  <si>
    <t>Necesidad de aplicar la bimodaidad</t>
  </si>
  <si>
    <t>Jefes de departamentos y coordinador de carrera</t>
  </si>
  <si>
    <t>Registro de postulantes, DICU</t>
  </si>
  <si>
    <t>Participar en las convocatorias de premios a la investigación como reconocimiento a la labor y trayectoria investigativa.</t>
  </si>
  <si>
    <t xml:space="preserve">Incentivar investigadores para ser postulados en la convocatoria de premios de la DICU </t>
  </si>
  <si>
    <t>Jornada Científica Desarrollada</t>
  </si>
  <si>
    <t xml:space="preserve">Organizar la celebración como oportunidad  para difundir los resultados de Investigación de la Escuela de Microbiología </t>
  </si>
  <si>
    <t>2.5.MB</t>
  </si>
  <si>
    <t>2.6.MB</t>
  </si>
  <si>
    <t xml:space="preserve">Factibilidad técnica, logistica de los proyectos de vinculación </t>
  </si>
  <si>
    <t xml:space="preserve">Consolidación de la Unidad y facilitar la gestion de los proyectos de vinculacion </t>
  </si>
  <si>
    <t>Listado actualizado de aliados estratégicos</t>
  </si>
  <si>
    <t>Organismos nacionales e internacionales</t>
  </si>
  <si>
    <t>Coordinador de Unidad de Vinculacion de la Escuela de Microbiología</t>
  </si>
  <si>
    <t>Fortalecer alianzas con organismos nacionales e internacionales</t>
  </si>
  <si>
    <t>Registros de proyectos con actividades financiadas por orgnanismos nacionales o internacionales (carta de intenciones)</t>
  </si>
  <si>
    <t xml:space="preserve">Realizar y mantener actualizado el listado de aliados estratégicos </t>
  </si>
  <si>
    <t>Servicio social obligatorio para graduación en la carrera de Microbiología</t>
  </si>
  <si>
    <t>Actas asignacion de Servicio Social</t>
  </si>
  <si>
    <t>microbiólogos en servicio social</t>
  </si>
  <si>
    <t>Comisión de Servicio Social</t>
  </si>
  <si>
    <t>Participación e inserción de los microbiólogos en servicio social en el programa APS</t>
  </si>
  <si>
    <t xml:space="preserve">Comunidades, autoridades universitarias y sociedad conocedores de los proyectos de Vinculación Universidad Sociedad y sus resultados. </t>
  </si>
  <si>
    <t>100% de los Proyectos de Vinculación Universidad Sociedad y sus logros socializados con las comunidades, las autoridades universitarias y la sociedad.</t>
  </si>
  <si>
    <t>El 100% de los Proyectos de vinculacion-sociedad publicados en una memoria o en una edicion de la revista del microbiologo</t>
  </si>
  <si>
    <t xml:space="preserve">Elaboración de la memoria de las actividades de vinculación Universidad Sociedad realizadas y entrega a las autoridades de la Escuela y a la DiVUS. </t>
  </si>
  <si>
    <t>Lograr mayor visibilidad de proyectos de vinculalción de la Escuela de Microbiología</t>
  </si>
  <si>
    <t>Memoria del evento</t>
  </si>
  <si>
    <t>Sociedad Hondureña</t>
  </si>
  <si>
    <t>Coordinador Unidad de Vinculación Universidad Sociedad de la Escuela de Microbiología</t>
  </si>
  <si>
    <t xml:space="preserve"> Informe elaborado y publicado</t>
  </si>
  <si>
    <t>Estudiantes y egresados</t>
  </si>
  <si>
    <t>Organización y realización de un evento para la socialización de los Proyectos de Vinculación Universidad Sociedad y sus logros con las comunidades, las autoridades universitarias y la sociedad.</t>
  </si>
  <si>
    <t xml:space="preserve">Publicación de resúmenes en la Revista del Microbiólogo. </t>
  </si>
  <si>
    <t xml:space="preserve">Docentes y estudiantes capacitados para planificar, ejecutar y evaluar proyectos de Vinculación Universidad Sociedad. </t>
  </si>
  <si>
    <t>El 50% de los docentes de la Escuela de Microbiología capacitados en la ejecución y gestión de proyectos de vinculación</t>
  </si>
  <si>
    <t>Desarrollar una jornada de capacitación en gestión y ejecución de proyectos de vinculación en la Escuela de Microbiología.</t>
  </si>
  <si>
    <t>Fortalecimiento del valor de la vinculación en la comunidad de Microbiología</t>
  </si>
  <si>
    <t>Informe del Taller, listas de asistencia</t>
  </si>
  <si>
    <t>Docentes y estudiantes de la Ecuela de Microbiología</t>
  </si>
  <si>
    <t>Unidad de Vinculación de la Escuela de Microbiología</t>
  </si>
  <si>
    <t>Docentes y estudiantes comprometidos y con valores morales fortalecidos como la empatía, solidaridad, ciudadanía, justicia y equidad.</t>
  </si>
  <si>
    <t>20% de docentes y estudiantes participando en proyectos de Vinculación Universidad Sociedad. Al menos un proyecto de vinculación realizado por equipo multidisciplinario</t>
  </si>
  <si>
    <t xml:space="preserve">Inserción de los docentes de la Escuela de Microbiología en el eje de Vinculación como carga académica </t>
  </si>
  <si>
    <t>100% de los proyectos de Vinculación en la carga academcia de los docentes estan inscritos en la Unidad de Vincualción de la Escuela de Microbiología y son reconocidos como carga académica</t>
  </si>
  <si>
    <t>Realizar proyectos en las comunidades con los estudiantes y docentes de la Escuela de Microbiología</t>
  </si>
  <si>
    <t>Formalización de la regulación, control y registro de la carga académica de vinculación con la sociedad.</t>
  </si>
  <si>
    <t xml:space="preserve">Fortalecer la  Vinculación en Microbiología con la comunidad </t>
  </si>
  <si>
    <t>Proyecto inscrito en la Unidad de Vinculación  de Microbiología</t>
  </si>
  <si>
    <t>Coordinador Unidad de Vinculación de la Escuela de Microbiología</t>
  </si>
  <si>
    <t>Fortalecimiento de la Vinculación en Microbiología</t>
  </si>
  <si>
    <t>Documentos de carga académica de docentes</t>
  </si>
  <si>
    <t>Docentes y estudiantes de la Ecuela de Microbiología, sociedad hondureña</t>
  </si>
  <si>
    <t xml:space="preserve">Graduados actualizados con el estado del arte en las distintas disciplinas de la carrera de Mirobiología. </t>
  </si>
  <si>
    <t>Programa de Actualizacion realizado.</t>
  </si>
  <si>
    <t>100% de la gestion realizada</t>
  </si>
  <si>
    <t>20% de graduados participando el programa de actualización de conocimientos de la Escuela de Microbiología.</t>
  </si>
  <si>
    <t>Fortalecer las capacidades de desempeño laboral de los egresados</t>
  </si>
  <si>
    <t>graduados</t>
  </si>
  <si>
    <t>Coordinadora Unidad de Vinculación Universidad sociedad Escuela de Microbiología</t>
  </si>
  <si>
    <t>Ayuda memoria de reuniones, convocatorias</t>
  </si>
  <si>
    <t>Informe de la jornada</t>
  </si>
  <si>
    <t>Los egresados de la Carrera de Microbiologia establecen vinculos con la Escuela de Microbiología</t>
  </si>
  <si>
    <t>Fortalecer los vinculos entre los profesionales egresados y la carrera de Microbiología</t>
  </si>
  <si>
    <t>Base de datos elaborada. Informe del Estudio de Seguimiento a graduados</t>
  </si>
  <si>
    <t>Monitorear a los egresados de la Carrera de microbiologia  mediante el  Formulario de Seguimiento a graduados en los requisitos de graduación</t>
  </si>
  <si>
    <t xml:space="preserve">Realizar una jornada de capacitación según programa </t>
  </si>
  <si>
    <t xml:space="preserve">Gestionar con el Colegio de Microbiologos la ejecucion del programa de capacitaciones </t>
  </si>
  <si>
    <t xml:space="preserve">Planificar un  programa de actualización de conocimientos para nuestros graduados mediante la educación formal y no formal, </t>
  </si>
  <si>
    <t>Creación de un espacio para el fomento del sentido de pertenencia de nuestros graduados mediante el acompañamiento de las diversas asociaciones creadas.</t>
  </si>
  <si>
    <t>Covocatoria del Encuentro realizada y asociacion de egresados conformada</t>
  </si>
  <si>
    <t xml:space="preserve"> </t>
  </si>
  <si>
    <t>Pertenecer a alguna asocoacion de graduados nacionales o regionales</t>
  </si>
  <si>
    <t>Aviso de convocatoria de encuentro de graduados</t>
  </si>
  <si>
    <t>Convocatoria de encuentro de graduados para la Conformación de la Asociación de graduados de la carrera de Microbiologia</t>
  </si>
  <si>
    <r>
      <t>Documento del Programa</t>
    </r>
    <r>
      <rPr>
        <sz val="11"/>
        <color rgb="FF000000"/>
        <rFont val="Calibri"/>
        <family val="2"/>
      </rPr>
      <t xml:space="preserve"> de Actualización de Conocimientos para Microbiólogos graduados</t>
    </r>
  </si>
  <si>
    <r>
      <t xml:space="preserve">25% de los graduados participando en el </t>
    </r>
    <r>
      <rPr>
        <sz val="11"/>
        <color rgb="FF000000"/>
        <rFont val="Calibri"/>
        <family val="2"/>
      </rPr>
      <t>seguimiento al desempeño laboral.</t>
    </r>
    <r>
      <rPr>
        <sz val="11"/>
        <color theme="1"/>
        <rFont val="Calibri"/>
        <family val="2"/>
      </rPr>
      <t xml:space="preserve"> </t>
    </r>
  </si>
  <si>
    <t>Los proyectos de vinculacion desarrollados por la Escuela de Microbiologá se dan a conocer , a traves de la plataforma virtual de la UNAH y   redes sociales disponibles.</t>
  </si>
  <si>
    <t>100% de los proyectos de vinculación se dan a conocer en la plataforma virtual de la UNAH y en la pagina  web de la Escuela de Microbiología</t>
  </si>
  <si>
    <t>Incorporación del Programa de Seguimiento a Graduados en la página de la Escuela de Microbiología en la Plataforma de la UNAH. Incorporacion de los proyectos de vinculacion en la pagina web y plataforma de la UNAH</t>
  </si>
  <si>
    <t>Mantener el vinculo con los egresados para potenciar capacidades de los agresados, particpacion en proyectos conjuntos, apoyo a la academia,  a traves de la plataforma virtual</t>
  </si>
  <si>
    <t>-Página Web Escuela de Microbiología</t>
  </si>
  <si>
    <t xml:space="preserve">Coordinadora Unidad de Vinculación Universidad sociedad Escuela de Microbiología. Responsable de la pagina Web de Microbiología </t>
  </si>
  <si>
    <t xml:space="preserve">Los egresados de la carrera de Microbiologá participan en eventos, foros, conferencias , que fomente a el nálisis e intercambios académicos entre graduados, estudiantes y profesores universitarios. </t>
  </si>
  <si>
    <t>10% de graduados que participan en las actividades planificadas para ellos por la escuela/UNAH</t>
  </si>
  <si>
    <t>Realizar tres  Maratones de Donacion voluntaria y repetitiva en ciudad universitaria en apoyo al HEU y promocionando la vida saludable en la comunidad universitaria.</t>
  </si>
  <si>
    <t xml:space="preserve">Contribuir al deficit de este recurso valioso en el HEU </t>
  </si>
  <si>
    <t xml:space="preserve">Informes, fotografias, convocatoria. </t>
  </si>
  <si>
    <t>comunidad universitaria</t>
  </si>
  <si>
    <t>Depto de Bioanalisis e INmunología</t>
  </si>
  <si>
    <t xml:space="preserve">Necesidad de la creacion de un programa de educacion continua para fortalecer la ciencia, la tecnología y la innovación en los distintos campos del conocimiento </t>
  </si>
  <si>
    <t>Convocatorias, programas de eventos, memorias, resumenes.</t>
  </si>
  <si>
    <t>Convocar a los egresados a traves de su Asociacion para participar en todos los eventos y encuentros que la Escuela de Microbiología porgrame.</t>
  </si>
  <si>
    <t>Al menos del 40% de los docentes implementan prácticas innovadoras alineadas al modelo educativo.</t>
  </si>
  <si>
    <t>Todos los docentes participan en al menos una actividad de fortalecimiento de sus competencias profesionales</t>
  </si>
  <si>
    <t>Mejoramiento del desempeño docente en la educacion superior</t>
  </si>
  <si>
    <t>Informe de capacitación del personal docente</t>
  </si>
  <si>
    <t xml:space="preserve">Unidad de Evaluación y mejora Continua de la calidad
Coordinadora académica
</t>
  </si>
  <si>
    <t>Formacion de relevos en la educacion superior</t>
  </si>
  <si>
    <t>Informe del Programa de capacitación del personal docente</t>
  </si>
  <si>
    <t xml:space="preserve">Unidad de Evaluación y mejora Continua de la calidad
Coordinadora académica, jefes de deptos
</t>
  </si>
  <si>
    <t>Incorporacion del Modelo educativo de la UNAH</t>
  </si>
  <si>
    <t>Recopilación y análisis de las encuestas aplicadas.</t>
  </si>
  <si>
    <t>docentes</t>
  </si>
  <si>
    <t>Coordinadora de carrera, Unidad de gestion de la calidad de jefes de departamento</t>
  </si>
  <si>
    <t>Oficios de solicitud/respuesta a las unidades competentes</t>
  </si>
  <si>
    <t>Coordinadora de carrera, Unidad de gestion de la calidad de la escuela, Jefes de deptos</t>
  </si>
  <si>
    <t>Personal docente implementando prácticas innovadoras, alineadas con el modelo educativo.</t>
  </si>
  <si>
    <t>Docentes participando en actividades de capacitacion en su propia disciplina</t>
  </si>
  <si>
    <t>Realización de una encuesta electrónica para detectar necesidades en capacitación docente.</t>
  </si>
  <si>
    <t xml:space="preserve">Gestionar ante  las  unidades competentes (ISPD, DEGT, DIE) lcapacitaciones de acuerdo a las necesidades de la Escuela. </t>
  </si>
  <si>
    <t xml:space="preserve"> Gestionar  Intercambios académico, pasantías nacionales o internacionales para actualizar conocimientos disciplinarios ante los avances científicos</t>
  </si>
  <si>
    <t>Gestionar la Participación  de todos los nuevos docentes e instructores de la escuela de Microbiologia en el programa de inducción.</t>
  </si>
  <si>
    <t xml:space="preserve">Docentes nuevos e instructores de la escuela de microbiologia participan en el programa de induccion. </t>
  </si>
  <si>
    <t>Estudiantes integrados a su proceso educativo dentro de la UNAH, con sus necesidades psicopedagógicas y sociales satisfechas.</t>
  </si>
  <si>
    <t>100% de los estudiantes de Introduccion a la Microbiología con asesor académico asignado</t>
  </si>
  <si>
    <t>100% de los estudiantes de Introduccion a la Microbiología con ficha</t>
  </si>
  <si>
    <t>100% de las gestiones necesarias ante las instancias de la UNAH realizadas para satisfacer las necesidades de los estudiantes.</t>
  </si>
  <si>
    <t>Facilitar la inserción de los estudiantes a la vida estudiantil.</t>
  </si>
  <si>
    <t>Fichas con historial. Constancias de las asesorías académicas.</t>
  </si>
  <si>
    <t>Coordinadora de carrera. Docentes Asesores Académicos</t>
  </si>
  <si>
    <t xml:space="preserve"> Asignar un asesor académico a cada estudiante de Microbiología en el espacio de aprendizaje de Introduccion a la Microbiología</t>
  </si>
  <si>
    <t xml:space="preserve"> Crear fichas con el historial de vida de los estudiantes de Microbiología.</t>
  </si>
  <si>
    <t xml:space="preserve"> Gestionar las consultas necesarias con distintas entidades en la UNAH a fin de agilizar la resolución de sus problemas.</t>
  </si>
  <si>
    <t>El Servicio de Laboratorio clinico de la Escuela de Microbiología es autosostenible, satisface las necesidades de los estudiantes con pertinencia y oportunidad.</t>
  </si>
  <si>
    <t xml:space="preserve">Estudio de costos de examenes de laboratorio. Gestion de autorizacion del cobro de valores en concepto de examenes. </t>
  </si>
  <si>
    <t>Proveer un servicio de  laboratorio de calidad, suficiente y sin interrupcion mediante la garantia de recursos que lo hagan autosotenible,</t>
  </si>
  <si>
    <t>Estudio de costos, oficios, documentacion de apobacion de cobro en el plan de arbitrios</t>
  </si>
  <si>
    <t xml:space="preserve">estudiantes </t>
  </si>
  <si>
    <t>Director de Escuela de Microbioología, Jefe del Laboratorio clinico VOAE</t>
  </si>
  <si>
    <t>Estudiantes con sus necesidades de salud satisfechas.</t>
  </si>
  <si>
    <t>100% de los Estudiantes de Microbiología que requieren atencion  de salud satisfechas.</t>
  </si>
  <si>
    <t>Monitoría de la salud de los estudiantes</t>
  </si>
  <si>
    <t>Gestionar mediante la Asesoría Académica, el control periódico de la salud de los estudiantes.</t>
  </si>
  <si>
    <t>Estudiantes sanos, adaptados a su ambiente, entusiastas y activos.</t>
  </si>
  <si>
    <t>Al menos una actividad sociocultural y una deportiva realizadas en la celebración de la semana de Microbiología.</t>
  </si>
  <si>
    <t>Desarrollo integral de la persona</t>
  </si>
  <si>
    <t>Programas de los eventos, Fotografías de los eventos</t>
  </si>
  <si>
    <t>Organizar actividades socioculturales y deportivas durante la semana de Microbiología en Noviembre.</t>
  </si>
  <si>
    <t>Graduados insertados en el mercado de trabajo</t>
  </si>
  <si>
    <t>50% de los graduados insertados en el mercado de trabajo.</t>
  </si>
  <si>
    <t>7. Utilizar la página WEB  de la Escuela como vinculo y medio de divulgacion de informacion, educacion  continua, bolsa de empleo con los  graduados</t>
  </si>
  <si>
    <t xml:space="preserve">En la actualidad existen laboratorios en manos de personal no calificado lo que tiene como consecuencia servicios de diagnóstico de dudosa calidad. Por otro lado hay microbiólogos que no tiene trabajo. </t>
  </si>
  <si>
    <t>Página Web de la Escuela de Microbiología</t>
  </si>
  <si>
    <t>Coordinadora de carrera, Unidad de Vinculacion de Microbiologia</t>
  </si>
  <si>
    <t xml:space="preserve">Nueva generación de docentes con las mejores calificaciones profesionales. </t>
  </si>
  <si>
    <t>100% de las plazas de  docentes e instructores llenadas con los graduados con los mejores perfiles profesionales y academicos</t>
  </si>
  <si>
    <t>Relevo generacional</t>
  </si>
  <si>
    <t>Contratos</t>
  </si>
  <si>
    <t>Jefes de departamentos</t>
  </si>
  <si>
    <t>Demandas de atencion de laboratorios de asignaturas</t>
  </si>
  <si>
    <t>Estudiantes de excelencia academica</t>
  </si>
  <si>
    <t>Convocar a concurso para la contratacion de egresados con los mejores índices académicos en las plazas de docentes</t>
  </si>
  <si>
    <t xml:space="preserve"> Convocar concursos para la contratacion de instructores con los mejores índices académicos.</t>
  </si>
  <si>
    <t xml:space="preserve">La Escuela de Microbiología se incorpora a la Red Académica de la Facultad de Ciencias promoviendo el conocimiento en el campo de la microbiología </t>
  </si>
  <si>
    <t>Promocion de la Gestion del conocimiento en el area de la Microbiologia</t>
  </si>
  <si>
    <t xml:space="preserve">Publicaciones y actualización periódica del espacio de la pagina web </t>
  </si>
  <si>
    <t>Estudiantes, docentes y personal afin a la Carrera de Microbiología</t>
  </si>
  <si>
    <t>Coordinacion de Carrera de Microbiología, Responsable de la pag.web de la Facultad de Ciencias.</t>
  </si>
  <si>
    <t>Información académica actualizada de la escuela de microbiología disponible en la pagina web de la Facultad de Ciencias</t>
  </si>
  <si>
    <t>Recopilación de la información.
Organización de la información.3.Gestión de la incorporación de la información a la pagina WEB.</t>
  </si>
  <si>
    <t xml:space="preserve"> 2 espacios pedagógicos de la carrera de microbiología implementadas en el sistema bimodal.</t>
  </si>
  <si>
    <t>Implementación del sistema bimodal en las asignaturas de la Escuela de Microbiología.</t>
  </si>
  <si>
    <t>Temas implementados en la Plataforma Virtual de la UNAH</t>
  </si>
  <si>
    <t>Estudiantes de la Carrera de Microbiología</t>
  </si>
  <si>
    <t>Profesores responsables de la asignatura, Jefe de Departamento, Coordinación de Carrera, DIE</t>
  </si>
  <si>
    <t xml:space="preserve">Estandarización de los programas curriculares de las asignaturas de la Microbiología en todos los centros regionales que sirven las asignaturas </t>
  </si>
  <si>
    <t>Jornadas de trabajo para la  sistematización de programas de asignaturas de Microbiología de CU y Centros Regionales</t>
  </si>
  <si>
    <t>Seleccionar las asignaturas,los profesores responsables y los temas.
Gestionar el acompañamiento de la DIE.
Establecer el plan de trabajo.
Iniciar el proceso de diseño. Completar el diseño.
Presentar el diseño al equipo docente y coordinacion.
Implementar la asignatura en el sistema bimodal.</t>
  </si>
  <si>
    <t>Actualizar y modernizar las asignaturas del campo de la Microbiología que se sirven en lso Centros Regionales</t>
  </si>
  <si>
    <t>Espacios Pedagógicos estandarizados y actualizados</t>
  </si>
  <si>
    <t>Comunidad Universitaria</t>
  </si>
  <si>
    <t>Jefes de deptos, coordinadora de carrera,Coordinadores de asignatura</t>
  </si>
  <si>
    <t>Profesionales caracterizados por la calidad y ética de su ejercicio profesional.</t>
  </si>
  <si>
    <t>Cumplimiento de la incorporación del eje de Ética en el nuevo Plan Curricular de la Carrera de Microbiología y demás documentos relacionados.</t>
  </si>
  <si>
    <t>1. Elaboración de los Programas Descriptivos, Jornalizaciones y Planes de Clase de los Espacios de Aprendizaje, incorporando el Eje de Ética.</t>
  </si>
  <si>
    <t>Investigadores que realizan investigaciones guiados por la ética y comprometidos con la seguridad, protección y el bienestar de los participantes en investigación.</t>
  </si>
  <si>
    <t>100% de los protocolos de investigación de la Escuela en los que participan seres humanos tiene la aprobación del Comité de Ética de Investigación de la Maestría en Enfermedades Infecciosas y Zoonóticas.</t>
  </si>
  <si>
    <t>2.  Revisión de los protocolos de investigación por el Comité de Ética de Investigación de la Maestría en Enfermedades Infecciosas y Zoonóticas.</t>
  </si>
  <si>
    <t>100% de los protocolos de investigación de la Escuela en los que participan seres humanos son seguidos por el Comité de Ética de Investigación de la Maestría en Enfermedades Infecciosas y Zoonóticas.</t>
  </si>
  <si>
    <t>3. Seguimiento de losproyectos de Investigación de la Escuela de Microbiología.</t>
  </si>
  <si>
    <t>Desarrollo de actitudes y valores en los estudiantes.</t>
  </si>
  <si>
    <t>Nuevo Plan Curricular, Programas Descriptivos, Jornalizaciones, Planes de Clase</t>
  </si>
  <si>
    <t>Unidad de Desarrollo e Innovación Curricular, Coordinadora de la Carrera, Docentes</t>
  </si>
  <si>
    <t>Protección de los derechos y bienestar de los participantes en investigaciones</t>
  </si>
  <si>
    <t>Documentos de aprobación de los protocolos de investigación emitidos por los Comités de Ética de Investigación. Informes de los proyectos de investigación.</t>
  </si>
  <si>
    <t>Personas participantes en investigaciones</t>
  </si>
  <si>
    <t>Investigadores, Comité de Ética de Investigación de la Maestría en Enfermedades Infecciosas y Zoonóticas.</t>
  </si>
  <si>
    <t>Profesionales docentes y estudiantes que realizan proyectos de vinculación Universidad Sociedad guiados por la ética y comprometidos con la seguridad, protección y el bienestar de las personas.</t>
  </si>
  <si>
    <t>Cumplimiento de la elaboración y publicación del Código de Ética para las actividades de Vinculación Universidad Sociedad de la Esceula de Microbiología</t>
  </si>
  <si>
    <t>4. Elaboración de un Código de Ética para las actividades de Vinculación Universidad Sociedad de la Escuela de Microbiología.</t>
  </si>
  <si>
    <t>5. Revisión de los proyectos de Vinculación Universidad Sociedad por el Oficial de Ética de la Unidad de Vinculación Universidad Sociedad</t>
  </si>
  <si>
    <t>6. Seguimiento de los proyectos de Vinculación Universidad Sociedad de la Escuela de Microbiología.</t>
  </si>
  <si>
    <t>Procesos de Gestión Académica enmarcadas en valores morales.</t>
  </si>
  <si>
    <t>Cumplimiento con la elaboracióndel Código de Ética de la Escuela de Microbiología.</t>
  </si>
  <si>
    <t>7. Elaboración del Código de Ética de la Escuela de Microbiología.</t>
  </si>
  <si>
    <t>50% de los procesos de Gestión Académica seguidos, supervisados y monitoreados.</t>
  </si>
  <si>
    <t>8. Seguimiento de los procesos de Gestión Académica.</t>
  </si>
  <si>
    <t>Procesos administrativos basadas en la calidad y los valores morales.</t>
  </si>
  <si>
    <t>9.  Elaboración del Código de Ética de la Escuela de Microbiología</t>
  </si>
  <si>
    <t>50% de los procesos de Gestión Administrativa seguidos, supervisados y monitoreados</t>
  </si>
  <si>
    <t>10. Seguimiento de los procesos de Gestión Administrativa.</t>
  </si>
  <si>
    <t>Protección de los derechos y bienestar de la población beneficiada con los proyectos de vinculación.</t>
  </si>
  <si>
    <t>Código de Ética para las actividades de Vinculación Universidad Sociedad de la Escuela de Microbiología impreso y publicado en la página Web de la Escuela de Mirobiología.</t>
  </si>
  <si>
    <t>Participantes en los proyectos de vinculación.</t>
  </si>
  <si>
    <t>Documentos de aprobación de los protocolos de investigación emitidos por el Oficial de Ética</t>
  </si>
  <si>
    <t>Informes de los proyectos de vinculación.</t>
  </si>
  <si>
    <t xml:space="preserve">Transparencia y rendición de cuentas </t>
  </si>
  <si>
    <t>Directora de la Escuela de Microbiología, Coordinadora de la Carrera de Microbiología.</t>
  </si>
  <si>
    <t>Directora de la Escuela de Microbiología, Administrador y Personal Administrativo.</t>
  </si>
  <si>
    <t>Profesionales que a través del eficiente ejercicio profesional cumplen con su deber ciudadano, con competencia para discernir las consecuencias sociales, medioambientales y estéticas de las decisiones que toman y respondiendo éticamente a los desafíos que se presentan en sus comunidades.</t>
  </si>
  <si>
    <t>Categoría de "Compromiso ciudadano" incorporado en el Plan Curricular y los Programas Descriptivos de los espacios de aprendizaje del actual y del nuevo Plan Curricular.</t>
  </si>
  <si>
    <t>Formación de profesionales con compromiso ciudadano.</t>
  </si>
  <si>
    <t>Plan Curricular nuevo, Programas Descriptivos de los espacios de aprendizaje.</t>
  </si>
  <si>
    <t>Coordinadora de la Unidad de Desarrollo e Innovación Curricular, Coordinadora de la Carrera.</t>
  </si>
  <si>
    <t>Incorporar en el Perfil Profesional del Microbiólogo el Compromiso Ciudadano como un valor a ser fortalecido en el desarrollo de las competencias profesionales del futuro microbiólogo.</t>
  </si>
  <si>
    <t>Profesionales identificados con su país, su cultura y sus conciudadanos, orgullosos de su nacionalidad, concientes de los logros obtenidos en su área profesional y comprometidos con la solución de los problemas del país.</t>
  </si>
  <si>
    <t xml:space="preserve">  100% de la produccion de la Escuela de Microbiología publicada</t>
  </si>
  <si>
    <t xml:space="preserve">12.  Promover la publicacion de los productos de la Escuela de Micorbiologia en todas sus instancias y quehaceres esenciales, tales como Investigación, académicos (grado y postgrado), Vincualcion con la sociedad, CENCAB, Revista del microbiologo, educacion continua ,  etc. </t>
  </si>
  <si>
    <t>100% de los productos de la Escuela de Microbiología socializados en eventos científico-académicos.</t>
  </si>
  <si>
    <t>13. Socialización de los productos de la Escuela de Microbiología en Investigación y Vinculación Universidad Sociedad en eventos científicos.</t>
  </si>
  <si>
    <t>Transparencia y rendición de cuentas.</t>
  </si>
  <si>
    <t>Informes de los proyectos de investigación y vinculación Universidad Sociedad de la Escuela de Microbiología.</t>
  </si>
  <si>
    <t>Unidad de Investigación de la Escuela de Microbiología. Unidad de Vinculación Universidad Sociedad de la Escuela de Microbilogía.</t>
  </si>
  <si>
    <t>Memorias de los eventos científicos y académicos. Informes de actividades realizadas.</t>
  </si>
  <si>
    <t>Profesionales cultos, conocedores de la riqueza cultural de Honduras, de América Latina y del mundo.</t>
  </si>
  <si>
    <t>Participación de la Escuela de Microbiología en al menos en un evento de Interculturalidad y derechos humanos.</t>
  </si>
  <si>
    <t>Formación de profesionales integrales y cultos.</t>
  </si>
  <si>
    <t>Listas de asistencia</t>
  </si>
  <si>
    <t>Coordinadora de la Carrera.</t>
  </si>
  <si>
    <t>La Escuela de Microbiología participa en las Ferias de la interculturalidad y por los derechos humanos.</t>
  </si>
  <si>
    <t>La Escuela de Microbiología incorpora innovacion educativa en el nuevo plan de estudios, aplicando un curriculo flexible, moderno, con una  metodología de la enseñanza de corte constructivista que promueve el pensamiento crítico, el logro de destrezas y habilidades incorporando en las prácticas de laboratorio los  recursos necesarios y el uso de las TIC.</t>
  </si>
  <si>
    <t>3 propuestas de proyectos de innovacion educativa, una de cada depto de la Escuela</t>
  </si>
  <si>
    <t>El nuevo plan de estudios es la oportundiad para mejorar el proceso sistematizando los recursos didácticos y la capacitacion de los docentes</t>
  </si>
  <si>
    <t>Informe elaborado por cada departamento con las actividades y/o proyectos de innovacion educativa.</t>
  </si>
  <si>
    <t>Docentes y Estudiantes</t>
  </si>
  <si>
    <t>Jefes de cada depto: Microbiologia, Parasitologia, Bioanalisis e Inmunologia</t>
  </si>
  <si>
    <t>Mejora de la calidad y pertienencia en los servicios que presta la Escuela de Microbiología</t>
  </si>
  <si>
    <t>Sistema de Gestion de la Calidad de la Escuela creado</t>
  </si>
  <si>
    <t>Ausencia de un sistema de mejoria de la calidad en la escuela</t>
  </si>
  <si>
    <t>Documentos de la creacion del sistema, oficios al decanato y VRA</t>
  </si>
  <si>
    <t xml:space="preserve">Docentes, estudantess,administrativos </t>
  </si>
  <si>
    <t>Jefes de Departamentos, Directopr y Coordiandor de Carrera</t>
  </si>
  <si>
    <t xml:space="preserve">Subsistema de Planificación, monitoria y evaluacion de la gestion académica propuesto </t>
  </si>
  <si>
    <t>Mejora de los inidcadores de calidad de y pertinencia de la Escuela de Microbiología</t>
  </si>
  <si>
    <t>Plan de acción del sistema de Gestion de la Calidad de la escuela</t>
  </si>
  <si>
    <t>Ausencia del sistema  en la escuela</t>
  </si>
  <si>
    <t>No se cuenta con un plan de accion para la mejora de los indicadores de calidad académicos</t>
  </si>
  <si>
    <t>Documento del Plan de  acción.</t>
  </si>
  <si>
    <t xml:space="preserve">Coordinador del Sistema de Gestion de la Calidad de la Escuela </t>
  </si>
  <si>
    <t xml:space="preserve">Microbiología aplica las normas de bioseguridad apropiadas que aseguran un medio ambiente saludable y seguro en sus laboratorios. </t>
  </si>
  <si>
    <t>Manual de Normas de bioseguridad actualizado</t>
  </si>
  <si>
    <t>Las prácticas en los laboratorios de Microbiología  deben ser seguras para sus usuarios y el medio ambiente</t>
  </si>
  <si>
    <t>Bitácoras de monitoreo del cumplimiento de normas</t>
  </si>
  <si>
    <t>Coordinadora de Comité de bioseguridad</t>
  </si>
  <si>
    <t>Crear el sistema de Gestion de la Calidad en la Escuela de Microbiologia con el acompañamiento de la VRA</t>
  </si>
  <si>
    <t>El sistema de Gestion de la Calidad hace la propuesta para la creacion  del subsistema de planificacion, monitoría y la gestión acacémica</t>
  </si>
  <si>
    <t>Sistema de Gestion de la Calidad de la Escuela propone un plan de accion para la mejora de los indicadores académicos relativos a la produccion, difusión, gestión e innovación cinetifica y tecnica.</t>
  </si>
  <si>
    <t xml:space="preserve">Actualizacion del Manual de Normas de Bioseguridad Socializacion del manual. Monitoreo del cumplimiento de las normas </t>
  </si>
  <si>
    <t xml:space="preserve">Propuesta de un proyecto de innovacion educativa por departamento. </t>
  </si>
  <si>
    <t xml:space="preserve">Propuesta de nuevos programas de postgrado en Biotecnología y Análisis Clínicos. </t>
  </si>
  <si>
    <t>Propuesta de nuevo (s) programas de postgrado realizada</t>
  </si>
  <si>
    <t>1. Diagnóstico. Propuesta Curricular</t>
  </si>
  <si>
    <t>Relevo generacional, respuesta a necesidades de la sociedad, incremento de oferta academica</t>
  </si>
  <si>
    <t>Informes de avances</t>
  </si>
  <si>
    <t>Profesionales del área de la salud.</t>
  </si>
  <si>
    <t>Coordinador de comision de postgrado de la Escuela de Microbiología</t>
  </si>
  <si>
    <t xml:space="preserve">La Maestria en Enfermedades Infecciosas y Zoonoticas MEIZ,  continúa el proceso de Plan de mejoramiento para la acreditación </t>
  </si>
  <si>
    <t xml:space="preserve">La MEIZ  diseña el plan de mejoramiento para acreditacion </t>
  </si>
  <si>
    <t>Para avanzar en el plan de mejoramiento con miras a la Acreditacion del Posgrado.</t>
  </si>
  <si>
    <t xml:space="preserve">Informe de avances  del Plan de Mejoramiento </t>
  </si>
  <si>
    <t xml:space="preserve">Programa MEIZ </t>
  </si>
  <si>
    <t>Coordinacion de la Carrera y Equipo Tecnico de la MEIZ</t>
  </si>
  <si>
    <t xml:space="preserve">Socializar los avances en el plan de mejoramiento </t>
  </si>
  <si>
    <t>Informe. Listas de asistencia.</t>
  </si>
  <si>
    <t>Programa MEIZ y Docentes Escuela de Microbiologia y Facultad de Ciencias</t>
  </si>
  <si>
    <t>Coordinacion MEIZ, y Equipo Tecnico y IIM</t>
  </si>
  <si>
    <t xml:space="preserve">Prioriza los factores a intervenir en el plan de mejoramiento. Desarrollar dos talleres y  un encuentro con investigadores, egresados , estudiantes y docentes de la MEIZ </t>
  </si>
  <si>
    <t>Docentes y estudiantes de la MEIZ someten por lo menos dos becas de investigacion de proyectos a la DICYP</t>
  </si>
  <si>
    <t xml:space="preserve">Dos becas de investigacion para estudiantes de maestria aprobadas </t>
  </si>
  <si>
    <t>Visibilidad de la produccion cientifica de la Escuela de Microbiologia</t>
  </si>
  <si>
    <t xml:space="preserve">Tres articulos de investigacion de tesis aprobados para publicacion en revistas nacionales </t>
  </si>
  <si>
    <t xml:space="preserve">El objetivo es desarrollar investigacion de proyectos de tesis </t>
  </si>
  <si>
    <t>Propuesta de proyecto.</t>
  </si>
  <si>
    <t>Coordinacion MEIZ, asesores y estudiantes de la MEIZ</t>
  </si>
  <si>
    <t xml:space="preserve">El objetivo es capacitar y desarrollar destrezas en escritura de articulos cientificos   </t>
  </si>
  <si>
    <t xml:space="preserve">Articulos aprobados </t>
  </si>
  <si>
    <t xml:space="preserve">Participar en la convocatoria de becas de investiagcion </t>
  </si>
  <si>
    <t xml:space="preserve">La MEIZ  somete por lo menos tres articulos de publicacion en revista de la DICYP </t>
  </si>
  <si>
    <t xml:space="preserve">La MEIZ se inserta enn por lo menos un programa de Vinculacion universidad sociedad asociado a los proyectos de investiagcion </t>
  </si>
  <si>
    <t xml:space="preserve">Un programa de vinculacion funcionando </t>
  </si>
  <si>
    <t xml:space="preserve">La Meiz  forma profesionales sensibles e identificados con  la realidad social del pais   </t>
  </si>
  <si>
    <t xml:space="preserve">Poblacion en general </t>
  </si>
  <si>
    <t xml:space="preserve">Coordinador de la MEIZ, Estudiantes, docentes y asesores. </t>
  </si>
  <si>
    <t xml:space="preserve">Propuesta de proyecto de vinculacion universidad sociedad </t>
  </si>
  <si>
    <t xml:space="preserve">La MEIZ  desarrolla la Regionalizacion e internacionalizacion en sus procesos </t>
  </si>
  <si>
    <t xml:space="preserve">Visita de cuatro docentes extranjeros </t>
  </si>
  <si>
    <t xml:space="preserve">El objetivo formar profesionales con vision </t>
  </si>
  <si>
    <t>Estudiantes de la MEIZ</t>
  </si>
  <si>
    <t>Coordinacion MEIZ</t>
  </si>
  <si>
    <t>11,9,FS</t>
  </si>
  <si>
    <t xml:space="preserve">Se realiza el II Curso internacional de Escritura de Articulos Cientificos </t>
  </si>
  <si>
    <t xml:space="preserve">Investigadores capacitados en  Escritura de aticulos </t>
  </si>
  <si>
    <t>El objetivo es capacitar y desarrollar destrezas en Gestion a investigadores de la MEIZ .</t>
  </si>
  <si>
    <t>listas de asistencia.</t>
  </si>
  <si>
    <t xml:space="preserve">El objetivo es capacitar y desarrollar destrezas en Gestion a docentes de la MEIZ en respuesta al plan de mejoramiento.  </t>
  </si>
  <si>
    <t>Organizar el Curso, ejecución, presnetar informe</t>
  </si>
  <si>
    <t xml:space="preserve">Los procesos administrativos y de la academia utilizan la plataforma tecnológica </t>
  </si>
  <si>
    <t xml:space="preserve">Gestiones de adquisicion de insumos para la academia, trámites administrativos, se relaizan a través del sistema tecnológico </t>
  </si>
  <si>
    <t>Gestion de compra de insumos, equipos, fungibles a través del sistema. 
Tramites de coordinacion académica a través del sistema.
Uso de direccion electronica institucional de parte de los docentes.
Evalaucion del desempeño a través del sistema tecnológico.</t>
  </si>
  <si>
    <t>Gestión administrativa y académica agil, moderna, eficiente</t>
  </si>
  <si>
    <t>Documentos de adquisicion de bienes, verificacion electronica de gestiones en linea</t>
  </si>
  <si>
    <t>Docentes, estudiantes, personal administrativo  dela escuela de Microbiologia</t>
  </si>
  <si>
    <t>Administrador, Director de la Escuela, Coordinador de Carrera</t>
  </si>
  <si>
    <t xml:space="preserve">Contar con una infraestructura adecuada para el logro de un proceso enseñanza aprendizaje apropiada </t>
  </si>
  <si>
    <t>Solicitud del edificio realizada</t>
  </si>
  <si>
    <t>Laboratorio clinico industrial readecuado y acondicionado en el área actual de la farmacia del área de salud de la VOAE para ampliar sus servicios.</t>
  </si>
  <si>
    <t>Laboratorio clinico-industrial reubicado</t>
  </si>
  <si>
    <t xml:space="preserve">Laboratorios docentes  con equipos de bioseguridad requeridos para el tipo de prácticas docentes: cabinas de seguridad, lava ojos, inicnedarores de agujas, asas bacterioloógicas, micropipetas, y duchas de emergencia  </t>
  </si>
  <si>
    <t>Jefaturas de la Escuela de Microbiología con equipo minimo de oficina</t>
  </si>
  <si>
    <t>Las Jefaturas de la Escuela de Microbiologíacuentan  con el equipo minimo de oficina para su adecuado funcionamiento</t>
  </si>
  <si>
    <t>6. Gestion de compra de equipo de oficina minimo: archivo, fotocopiadora, escritorios, sillas  para los 3 deptos de la Escuela de Microbiología</t>
  </si>
  <si>
    <t xml:space="preserve">Equipos de aire acondicionado en buenas condiciones mediante una limpieza anual </t>
  </si>
  <si>
    <t xml:space="preserve">7. Limpieza y reparacion  de equipos. </t>
  </si>
  <si>
    <t>Documentos de solicitud</t>
  </si>
  <si>
    <t>Administrador, Director de la Escuela, Jefes de departamentos, Coordinador de Carrera</t>
  </si>
  <si>
    <t xml:space="preserve">Fortalecimiento de la actividad docente a través de la práctica en el laboratorio clinico-indusrial, el cual ya está proyectado como venta de servcios para el 2016 a la comunidad universitaria. </t>
  </si>
  <si>
    <t>Ordenes de compras, solictudes a servicios generales para remodelacion, fotografías.</t>
  </si>
  <si>
    <t xml:space="preserve">Comunidad universitaria, estudiantes </t>
  </si>
  <si>
    <t>Administrador, Director de la Escuela</t>
  </si>
  <si>
    <t xml:space="preserve">Los laboratorios microbiológicos son medioambientes de trabajo  que pueden presentar riesgos de enfermedades infecciosas a sus usuarios, estudiantes y docentes,  siendo  la contención  el instrumento más valioso para minimizar el riego.  La implementacion de suma importancia para la Escuela de Microbiología. </t>
  </si>
  <si>
    <t xml:space="preserve">Documentos de solicitudes, Ordenes de compra, actas de recepción, instalacion de equipos, fotografias. </t>
  </si>
  <si>
    <t>Docentes, estudiantes, personal administrativo  de la escuela de Microbiologia</t>
  </si>
  <si>
    <t>Puertas  podridas por la polilla</t>
  </si>
  <si>
    <t>Las Jefaturas de la Escuela de Microbiología son nuevas y se implementan por la estrcturacion d ela Escuela, no cuentan con equipo.</t>
  </si>
  <si>
    <t>Jefaturas de Deptos de la Escuela de Microbiología</t>
  </si>
  <si>
    <t>Administrador, Director de la Escuela, jefes de deptos.</t>
  </si>
  <si>
    <t xml:space="preserve">Prevención de daño de equipos y mantenimiento de la infreaestructura en condiciones ambientales apropiadas. </t>
  </si>
  <si>
    <t>Solicitudes del servicio y orden de pago a proveedor del servicio</t>
  </si>
  <si>
    <t>Estduiante sy docentes</t>
  </si>
  <si>
    <t>Administrador,  de la Escuela</t>
  </si>
  <si>
    <t>9. Compra  de LPG para los laboratorios docentes de la escuela</t>
  </si>
  <si>
    <t xml:space="preserve">1. Gestion de reparacion de equipos en mal estado.  2.  gestion de mantenimiento preventivo de equipos de laboratorio. </t>
  </si>
  <si>
    <t>Gestionar y comprar insumos de apoyo de la actividad docente; gas, papel, tintas, insecticidas, reparaciones pequeñas, etc</t>
  </si>
  <si>
    <t xml:space="preserve">Siendo Microbiología,una carrera altamente técnica, no se cuenta con equipo de laboratorio en cantidad  suficiente, hay 3-4 estudiantes por un equipo lo cual impide el desarrollo de habilidades y destrezas, tampoco hay equipo moderno de acuerdo al avance de la tecnología en varias disciplinas de la carrera. </t>
  </si>
  <si>
    <t xml:space="preserve">Administrador, Director de la Escuela, Jefe de Microbiologúa, coordinador de secciones de Bioanalisis y Parasitología </t>
  </si>
  <si>
    <t>Realiazion de las practicas de laboratorio con abastecimiento requerido</t>
  </si>
  <si>
    <t>Documentos de adquisicion de bienes, verificacion electtronica de gestiones en linea</t>
  </si>
  <si>
    <t>Administrador, coordinador del comité de bioseguridad, y Director de la Escuela</t>
  </si>
  <si>
    <t xml:space="preserve"> Contar con todos los insumos para el desarrollo de las prácticas en los Laboratorios docentes. 40% de las asignaturas del plan de estudios de la carrera tiene laboratorios.   </t>
  </si>
  <si>
    <t xml:space="preserve">Documentos de solicitudes, Ordenes de compra, actas de recepción,  </t>
  </si>
  <si>
    <t xml:space="preserve">Contar con equipo en buen estado, aumentar la vida media de los equipos mediante reparaciones y mantenimiento oportuno. </t>
  </si>
  <si>
    <t xml:space="preserve">Facturas de reparaciones </t>
  </si>
  <si>
    <t>Administrador</t>
  </si>
  <si>
    <t xml:space="preserve">Atender la demanda estudiantil, mejorar el proceso enseñanza aprendizaje mediante la apertura de  secciones de asignaturas con un cupo no mayor de 50 estudiantes, sustituir jubilados. </t>
  </si>
  <si>
    <t>Informe de la comision de concurso. Contrato</t>
  </si>
  <si>
    <t xml:space="preserve">Estudiantes </t>
  </si>
  <si>
    <t xml:space="preserve">Dircecion de la Escuela </t>
  </si>
  <si>
    <t xml:space="preserve">Atender la demanda estudiantil, mejorar el proceso enseñanza aprendizaje mediante la apertura de  secciones de asignaturas con un cupo no mayor de 50 estudiantes </t>
  </si>
  <si>
    <t xml:space="preserve">Direccion de la Escuela </t>
  </si>
  <si>
    <t xml:space="preserve">Realizar convocatoria de concurso de profesor a tiempo completo .
 Selección del candidato por la comision de concurso.
Contratacion </t>
  </si>
  <si>
    <t xml:space="preserve">Realizar convocatoria de concurso a profesor por hora .
 Selección del candidato. 
Contratación. </t>
  </si>
  <si>
    <t xml:space="preserve">Plan de trabajo del sistema de gestion de la escuela articulado a los lineamientos institucionales establecidos </t>
  </si>
  <si>
    <t xml:space="preserve">Normas y procedimientos académicos socializados y accesibles a usuarios </t>
  </si>
  <si>
    <t xml:space="preserve">Mejoramiento de la calidad </t>
  </si>
  <si>
    <t xml:space="preserve">Documentos de plan de trabajo, oficios </t>
  </si>
  <si>
    <t>Articular el Sistema de Gestion de la Calidad de la escuela  con el sistema de gestion de la VRA, para realizar un plan de trabajo que incorpore un sistema de planificacion, monitoria, evaluacion y control de las actividades de la escuela</t>
  </si>
  <si>
    <t>Participación de dos miembros del personal docente en congresos nacionales y/o internacionales para la divulgación de los resultados de sus experiencias académicas</t>
  </si>
  <si>
    <t>Aceptación de un trabajo académicos de la Escuela de Microbiología en reuniones de intercambio de conocimientos.</t>
  </si>
  <si>
    <t>Participación de pares investigadores internacionales para compartir experiencias durante el 11° Congreso de Investigación Científica.</t>
  </si>
  <si>
    <t>invitación de un profesor invitado para fortalecer áreas críticas en la Carrear de Microbiología</t>
  </si>
  <si>
    <t>Gestión ante las instancias correspondientes</t>
  </si>
  <si>
    <t>1.Definir  áreas a solicitar. 2. Gestionar ante la instancia correspondiente.</t>
  </si>
  <si>
    <t>La Escuela de Microbiología acumula anualmente información de calidad en diversas experiencias académicas para ser compartida nacional e internacionalmente.</t>
  </si>
  <si>
    <t>Invitaciones, aceptación de ponencias, constacias de asistencia</t>
  </si>
  <si>
    <t>Personal docente de la Escuela de Microbiología</t>
  </si>
  <si>
    <t>Director de la Escuela de Microbiología, Decano Facultad de Ciencias</t>
  </si>
  <si>
    <t>La Escuela de Microbiología forlecerá sus relaciones de colaboración internacional.</t>
  </si>
  <si>
    <t>Registro de eventos de la DICYP; informe de actividad desarrollada</t>
  </si>
  <si>
    <t>Investigadores, docentes, estudiantes de la Escuela de Microbiología.</t>
  </si>
  <si>
    <t>Unidad de Gestión de la Investigación de la Escuela de Microbiología, Investigadores, Jefes de Departamento</t>
  </si>
  <si>
    <t>El nuevo diseño curricular requiere del fortalecimiento de áreas críticas en la Carrera de Microbiología</t>
  </si>
  <si>
    <t>Informe de gestiones realizadas</t>
  </si>
  <si>
    <t>Docentes y estudiantes de la Carrera de Microbiología</t>
  </si>
  <si>
    <t>Dirección de la Escuela, VRI,Jefes de Departamento</t>
  </si>
  <si>
    <t>Recepción y análisis de solicitudes.
Revisión y gestion ante las autoridades superiores de las solicitudes de apoyo.</t>
  </si>
  <si>
    <t>Selección de la temática  a discutir.
Invitación a los investigadores internacionales.
Gestión administrativa de la visita.
Organización de las actividades científicas.</t>
  </si>
  <si>
    <t>Programa para registro  de informacion de internacionalizacion de los docentes actualizado</t>
  </si>
  <si>
    <t xml:space="preserve">Programa de registro funcionando </t>
  </si>
  <si>
    <t xml:space="preserve">Registrar la actividad de Internacionalizacion </t>
  </si>
  <si>
    <t>Informe de actividades de internacionalizacion a la VRAI</t>
  </si>
  <si>
    <t xml:space="preserve">Personal Docente de la Escuela de Microbiología, </t>
  </si>
  <si>
    <t>Desarrollar una base de datos para registro de informacion de internacionalizacion de loa docentes.
Completar la base de datos por evento de internacionalización realizado.</t>
  </si>
  <si>
    <t>50% de los docentes capacitados en el uso de las TICs</t>
  </si>
  <si>
    <t xml:space="preserve">Fortalecimiento de las capaciadades en el uso de las TICs en los docentes </t>
  </si>
  <si>
    <t>Diplomas de participación</t>
  </si>
  <si>
    <t xml:space="preserve">Director y coordinador de carrera de la escuela </t>
  </si>
  <si>
    <t>Pagina Web de la Escuela de Microbiología difundiendo  actividades de la escuela y actualizaciones del campo de la Microbiología</t>
  </si>
  <si>
    <t>Difusion y transparencia de las activdiades de la escuela</t>
  </si>
  <si>
    <t>Pagina WEB</t>
  </si>
  <si>
    <t xml:space="preserve">Comunidad universitaria </t>
  </si>
  <si>
    <t xml:space="preserve">Coordinador de la Pagina WEB </t>
  </si>
  <si>
    <t>Actualizacion periódica de la pagina WEB de la escuela</t>
  </si>
  <si>
    <t xml:space="preserve">Proyecto de espacio de aprendizaje elaborado </t>
  </si>
  <si>
    <t xml:space="preserve">Mejorar el acceso a estudiantes a espacios de aprendizaje. </t>
  </si>
  <si>
    <t>Propuesta elaborada de un esapcio de aprendizaje en modalidad B learning</t>
  </si>
  <si>
    <t>Capacitacion en modalidad B learning de los docentes. Elaboracion dela propuesta de un espacio de aprendizaje bajo la modalidad.</t>
  </si>
  <si>
    <t>Presentar propuestas de becas de investigación en la DICyP</t>
  </si>
  <si>
    <t>2,1,IH</t>
  </si>
  <si>
    <t>Desarrollo de las dos propuestas de investigación por coordinadores de unidades</t>
  </si>
  <si>
    <t>2,2,IH</t>
  </si>
  <si>
    <t>Desarrollo de propuestas de investigación</t>
  </si>
  <si>
    <t>Caracterización de clima con datos de la red de estaciones automáticas de los Centros Regionales</t>
  </si>
  <si>
    <t>Base de datos de variables climáticas</t>
  </si>
  <si>
    <t>2,3,IH</t>
  </si>
  <si>
    <t>Recolección y análisis de datos de la red de estaciones climáticas</t>
  </si>
  <si>
    <t>Caracterización de la actividad sísmica con datos de la red de estaciones automáticas de los Centros Regionales</t>
  </si>
  <si>
    <t>Base de datos de variables sísmicas</t>
  </si>
  <si>
    <t>2,4,IH</t>
  </si>
  <si>
    <t>Recolección y análisis de datos de la red de estaciones sísmicas</t>
  </si>
  <si>
    <t>Atlas actualizado</t>
  </si>
  <si>
    <t>Base de datos actualizada</t>
  </si>
  <si>
    <t>2,5,IH</t>
  </si>
  <si>
    <t>Desarrollo de la investigación para actualización del Atlas del clima y gestión de riesgo de Honduras</t>
  </si>
  <si>
    <t>Desarrollo de investigación por los coordinadores de investigación</t>
  </si>
  <si>
    <t>Documentos gestionados</t>
  </si>
  <si>
    <t>Docentes, estudiantes y población en general</t>
  </si>
  <si>
    <t>Coordinadores de unidades de investigación</t>
  </si>
  <si>
    <t>Uso de información de la base de datos para aplicaciones académicas</t>
  </si>
  <si>
    <t>Jefe de la unidad de Meteorología</t>
  </si>
  <si>
    <t>Jefe de la unidad Geofísica</t>
  </si>
  <si>
    <t>Actualización de datos para toma de decisiones</t>
  </si>
  <si>
    <t>Datos actualizados</t>
  </si>
  <si>
    <t>Presentación de ponencias en congresos nacionales e internacionales</t>
  </si>
  <si>
    <t>2,6,IH</t>
  </si>
  <si>
    <t>Presentación de 5 ponencias en congresos nacionales e internacionales</t>
  </si>
  <si>
    <t>Publicaciones presentadas en revistas nacionales e internacionales</t>
  </si>
  <si>
    <t>2,7,IH</t>
  </si>
  <si>
    <t>2,8,IH</t>
  </si>
  <si>
    <t>Elaborar un taller para la presentación de resultados en los sitios pilotos</t>
  </si>
  <si>
    <t>Divulgación de los proyectos de investigación desarrollados por el IHCIT</t>
  </si>
  <si>
    <t>Diploma de participación</t>
  </si>
  <si>
    <t>Coordinador de unidad</t>
  </si>
  <si>
    <t>Divulgación de los resultados de investigación</t>
  </si>
  <si>
    <t>Publicación realizada</t>
  </si>
  <si>
    <t>Coordinadores de unidades</t>
  </si>
  <si>
    <t>Crear las capacidades en las instituciones involucradas sobre deslizamientos</t>
  </si>
  <si>
    <t>Coordinador de la unidad de gestión de riesgos y manejo de desastres</t>
  </si>
  <si>
    <t>Docentes capacitados en los cursos impartidos por la DICyP</t>
  </si>
  <si>
    <t>2,9,IH</t>
  </si>
  <si>
    <t>Participación de docentes a los cursos de la DICyP</t>
  </si>
  <si>
    <t>Capacitar docentes del IHTCIT</t>
  </si>
  <si>
    <t>Diplomado de participación</t>
  </si>
  <si>
    <t xml:space="preserve">Docentes </t>
  </si>
  <si>
    <t>Director y Coordinadores de unidad</t>
  </si>
  <si>
    <t>Al menos dos Capacitaciones desarrolladas</t>
  </si>
  <si>
    <t>3,1,IH</t>
  </si>
  <si>
    <t>3,2,IH</t>
  </si>
  <si>
    <t>Gestionar la Planificación, organización, implementación, capacitación docente e institucional, seguimiento técnico logístico, elaboración de informes parciales y final</t>
  </si>
  <si>
    <t>3,3,IH</t>
  </si>
  <si>
    <t>Gestionar Planificación, organización para la implementación, capacitación docente, seguimiento técnico logístico, elaboración de informes parciales y final</t>
  </si>
  <si>
    <t>Desarrollo de las capacitaciones a las instituciones involucradas</t>
  </si>
  <si>
    <t>Docentes, estudiantes y personal de la AMDC</t>
  </si>
  <si>
    <t>Coordinador de unidad de gestión de riesgo</t>
  </si>
  <si>
    <t>Desarrollar educación continua en el área de Adaptación al Cambio Climático a nivel institucional para tener mayor cobertura poblacional fortalecida con el tema</t>
  </si>
  <si>
    <t>Listas de asistencia, Diplomas, Informes parciales y final</t>
  </si>
  <si>
    <t xml:space="preserve">Representantes de instancias de Gobierno, Cooperación, Ong  que laboran con el tema de Adaptación al Cambio Climático </t>
  </si>
  <si>
    <t xml:space="preserve">Director del IHCIT y Jefe de Unidad de Cambio Climático y Recursos Hídricos IHCIT-UNAH </t>
  </si>
  <si>
    <t>Desarrollar educación continua en el área de Adaptación al Cambio Climático a nivel comunitario para tener mayor cobertura poblacional fortalecida con el tema</t>
  </si>
  <si>
    <t xml:space="preserve">Representantes a nivel local de comunidades  que laboran con el tema Adaptación al Cambio Climático </t>
  </si>
  <si>
    <t>3,4,IH</t>
  </si>
  <si>
    <t>Desarrollar educación continua en el área de ciencias de la tierra para tener mayor cobertura poblacional</t>
  </si>
  <si>
    <t>Representantes de Juntas de agua, Patronatos, Unidades munipales ambientales que laboran con el tema Gestión integral del recurso hídrico en los Municipios de Ojojona, Santa Ana y San Buenaventura</t>
  </si>
  <si>
    <t>3,5,IH</t>
  </si>
  <si>
    <t>Mantener a la comunidad informada</t>
  </si>
  <si>
    <t>Boletín publicado</t>
  </si>
  <si>
    <t>Sociedad civil, órganos gubernamentales</t>
  </si>
  <si>
    <t>Coordinador de la estación meteorológica</t>
  </si>
  <si>
    <t>UNAH vinculada a una red internacional</t>
  </si>
  <si>
    <t>UNAH miembro de la red ICL</t>
  </si>
  <si>
    <t>14,1,IH</t>
  </si>
  <si>
    <t>Inclusión de la UNAH como miembro del consorcio internacional para deslizamiento</t>
  </si>
  <si>
    <t>Realización de las gestiones para la instauración del centro</t>
  </si>
  <si>
    <t>Desarrollado el proceso de inscripción</t>
  </si>
  <si>
    <t>14,2,IH</t>
  </si>
  <si>
    <t>Desarrollar la gestión para la instauración del centro nacional de datos para el sistema internacional de monitoreo del tratado de prohibición de pruebas nucleares</t>
  </si>
  <si>
    <t>Necesidad de la UNAH de conocer los últimos avances en la temática</t>
  </si>
  <si>
    <t>Boletines informativos de la red</t>
  </si>
  <si>
    <t>Unidad de gestión de riesgo</t>
  </si>
  <si>
    <t>Necesidad de la UNAH de aplicar los datos internacionales</t>
  </si>
  <si>
    <t>Visualización de la información sobre amenazas naturales</t>
  </si>
  <si>
    <t>APP desarrollada</t>
  </si>
  <si>
    <t>17,1,IH</t>
  </si>
  <si>
    <t xml:space="preserve">Desarrollo de una aplicación informativa para dispositivos móviles </t>
  </si>
  <si>
    <t>Necesidad de mantener a la población informada sobre amenazas naturales</t>
  </si>
  <si>
    <t>APP en ejecución</t>
  </si>
  <si>
    <t>Coordinación de la unidad de gestión de riesgo</t>
  </si>
  <si>
    <t>Contrato de Beca de Investigación con la DICYP, Contrato con el IIM</t>
  </si>
  <si>
    <t>2,1,IIM</t>
  </si>
  <si>
    <t>Gestionar dos becas de investigación científica impartidas por la DICyP.</t>
  </si>
  <si>
    <t>Apoyo al desarrollo de las investigaciones de tesis de la MEIZ</t>
  </si>
  <si>
    <t>Becas aprobadas</t>
  </si>
  <si>
    <t>Estudiantes de la MEIZ y población en general</t>
  </si>
  <si>
    <t>Directora IIM</t>
  </si>
  <si>
    <t xml:space="preserve">Comunicación, difusión y publicación de las actividades científicas realizadas por el Instituto de Investigación de Microbiología </t>
  </si>
  <si>
    <t>Ponencia aceptada en el 10mo Congreso de Investigación.</t>
  </si>
  <si>
    <t>2,2,IIM</t>
  </si>
  <si>
    <t>Presentar propuesta de ponencia en el congreso de investigación científica impartido por la DICyP</t>
  </si>
  <si>
    <t xml:space="preserve">Comunicación, difusión y publicación de las actividades de postgrado realizadas por el Instituto de Investigación de Microbiología </t>
  </si>
  <si>
    <t xml:space="preserve"> Ponencia aceptada en el  3°Congreso de posgrados</t>
  </si>
  <si>
    <t>2,3,IIM</t>
  </si>
  <si>
    <t>Presentar propuesta de ponencia en el congreso de gestión de los postgrados impartido por la DICyP</t>
  </si>
  <si>
    <t>Fortalecimiento del centro de investigaciones de genética por el Instituto de Investigación de Microbiología</t>
  </si>
  <si>
    <t>Jornada científica del IIM realizada</t>
  </si>
  <si>
    <t>2,4,IIM</t>
  </si>
  <si>
    <t>Intercambio de resultados científicos entre los estudiantes nacionales e internacionales de la maestría</t>
  </si>
  <si>
    <t>II Encuentro Realizado</t>
  </si>
  <si>
    <t>2,5,IIM</t>
  </si>
  <si>
    <t>Realización de simposio en enfermedades infecciosas</t>
  </si>
  <si>
    <t>Divulgación y fortalecimiento de la investigación realizada en el IIM</t>
  </si>
  <si>
    <t>Ponencias presentadas</t>
  </si>
  <si>
    <t>Comunidad científica</t>
  </si>
  <si>
    <t>Directora del IIM</t>
  </si>
  <si>
    <t>Divulgación  y fortalecimiento de la investigación realizada en el IIM y MEIZ</t>
  </si>
  <si>
    <t>Coordinador de Investigación de la MEIZ</t>
  </si>
  <si>
    <t>Necesidad de fortalecimiento del Centro de Investigaciones Genéticas</t>
  </si>
  <si>
    <t>Directora del IIM, Director del CIG</t>
  </si>
  <si>
    <t>Compartir los resultados de la investigación en Enfermedades Infecciosas y Zoonóticas en la Región Centroamericana.</t>
  </si>
  <si>
    <t>Informe del simposio</t>
  </si>
  <si>
    <t>Comunidad Científica</t>
  </si>
  <si>
    <t>Directora IIM, Coordinación de la MEIZ</t>
  </si>
  <si>
    <t>10 investigadores capacitados en gestión de proyectos de investigación</t>
  </si>
  <si>
    <t>2,6,IIM</t>
  </si>
  <si>
    <t>Diseño, programación y ejecución del curso</t>
  </si>
  <si>
    <t>10 investigadores capacitados en escritura de artículos científicos</t>
  </si>
  <si>
    <t>2,7,IIM</t>
  </si>
  <si>
    <t>Promover la escritura de propuestas de investigación entre la comunidad científica.</t>
  </si>
  <si>
    <t>Informe del evento</t>
  </si>
  <si>
    <t>Directora del IIM, Coordinación de la MEIZ</t>
  </si>
  <si>
    <t>Promover y facilitar la escritura de artículos científicos.</t>
  </si>
  <si>
    <t>3,1,IIM</t>
  </si>
  <si>
    <t>Capapcidad instalada para atender emergencias de enfermedades infecciosas</t>
  </si>
  <si>
    <t>Informes de las actividades realizadas</t>
  </si>
  <si>
    <t>Comunidad universidataria y población en general</t>
  </si>
  <si>
    <t>Concientizar a la comunidad universitaria sobre la prevención de infecciones</t>
  </si>
  <si>
    <t>3,2,IIM</t>
  </si>
  <si>
    <t>Capacitar a la comunidad universitaria sobre la transmisión y prevención de agentes infecciosos</t>
  </si>
  <si>
    <t>Necesidad de información a la comunidad universitaria sobre la prevención de infecciones.</t>
  </si>
  <si>
    <t>Directora IIM,Coordinadora MEIZ</t>
  </si>
  <si>
    <t>Un diagnostico de las necesidades de la capacitación de los graduados</t>
  </si>
  <si>
    <t>5,1,IIM</t>
  </si>
  <si>
    <t>Encuesta a graduados para identificar areas de capacitación</t>
  </si>
  <si>
    <t>Cumplir con la obligación de atender a los graduados</t>
  </si>
  <si>
    <t>Informe del diagnostico</t>
  </si>
  <si>
    <t>Graduados de la carrera de Microbiología</t>
  </si>
  <si>
    <t>Actualización del reglamento de etica de la investigación</t>
  </si>
  <si>
    <t>Reglamento de etica actualizado</t>
  </si>
  <si>
    <t>7,1,IIM</t>
  </si>
  <si>
    <t xml:space="preserve">Autoevaluación del reglamento de etica de la investigación </t>
  </si>
  <si>
    <t>Fortalecimineto de la practica etica de la investigación</t>
  </si>
  <si>
    <t>Reglamento actualizado</t>
  </si>
  <si>
    <t xml:space="preserve">Estudiantes e investigadores </t>
  </si>
  <si>
    <t>Directora del IIM, coordinadora MEIZ</t>
  </si>
  <si>
    <t>Equipo en el laboratorio certificados</t>
  </si>
  <si>
    <t>Confiabilidad en los resultados de investigaciones realizadas en el IIM</t>
  </si>
  <si>
    <t xml:space="preserve">Gestionar la certificación del equipo utilizado en los laboratorios del IIM </t>
  </si>
  <si>
    <t>Acreditación ante la sociedad en general de los equipos de los laboratorios del IIM</t>
  </si>
  <si>
    <t>Certificación de la acreditación</t>
  </si>
  <si>
    <t>El IIM fortalece la investigación en la Maestría en Enfermedades Infecciosas y Zoonóticas mediante laboratorios equipados con el equipo adecuado</t>
  </si>
  <si>
    <t>10,1,IIM</t>
  </si>
  <si>
    <t>Realizar un plan de necesidades del Laboratorio de Investigación, solicitud de compras a la unidad administrativa correspondiente
(Plan de Compras), y .Adquisición en inventario de insumos.</t>
  </si>
  <si>
    <t>Mejores condiciones de enseñanza hacia los estudiantes, laboratorios equipados con la tecnología adecuada</t>
  </si>
  <si>
    <t>Plan de mantenimiento del equipo Investigación de la Maestría en Enfermedades Infecciosas y zoonóticas</t>
  </si>
  <si>
    <t>10,2,IIM</t>
  </si>
  <si>
    <t>Elaboración del Diagnóstico de mantenimiento de equipo prioritario.</t>
  </si>
  <si>
    <t xml:space="preserve">Estudiantes de la 3ra promoción en proceso de desarrollo de su investigación TESIS </t>
  </si>
  <si>
    <t>Ocho estudiantes graduados en la MEIZ</t>
  </si>
  <si>
    <t>10,3,IIM</t>
  </si>
  <si>
    <t xml:space="preserve">Apoyar proyectos de investigación en los postgrados, gestionados por el IMM para su desarrollo </t>
  </si>
  <si>
    <t>Realización de  proyectos de investigación en los laboratorio de investigación</t>
  </si>
  <si>
    <t>Solicitud de compras. Registro de proyectos e inventario de productos.</t>
  </si>
  <si>
    <t>Investigadores</t>
  </si>
  <si>
    <t>Directora y Administradora del IIM</t>
  </si>
  <si>
    <t>Se requiere mantenimiento preventivo para el equipo del laboratorio</t>
  </si>
  <si>
    <t>Registros de mantenimiento de equipo.</t>
  </si>
  <si>
    <t>Directora y administradora del IIM</t>
  </si>
  <si>
    <t>Eficiencia terminal</t>
  </si>
  <si>
    <t>TESIS aprobadas</t>
  </si>
  <si>
    <t>Mejores condiciones de aprendizaje para los estudiantes de los laboratorios</t>
  </si>
  <si>
    <t>Laboratorio en funcionamiento con el equipo adquirido</t>
  </si>
  <si>
    <t>11,1,IIM</t>
  </si>
  <si>
    <t>Gestionar la adquisición del equipo necesario para el fortalecimiento del laboratorio de investigación</t>
  </si>
  <si>
    <t xml:space="preserve">Necesidad de modernización de los laboratorios </t>
  </si>
  <si>
    <t>Laboratorios modernizados</t>
  </si>
  <si>
    <t>Fortalecidas las líneas de investigación en el instituto, mediante la capacitación de un investigador de la agencias de cooperación internacional</t>
  </si>
  <si>
    <t>Propuesta de solicitud de investigador visitante a agencias de cooperación internacional</t>
  </si>
  <si>
    <t>14,1,IIM</t>
  </si>
  <si>
    <t>Solicitar la capacitación de un investigador con la cooperación internacional, para el fortalecimiento de las líneas de investigación del instituto</t>
  </si>
  <si>
    <t>Fortalecida la docencia de la MEIZ mediante la asistencia de dos profesores visitantes</t>
  </si>
  <si>
    <t>Propuesta de invitación de dos profesores visitantes.</t>
  </si>
  <si>
    <t>14,2,IIM</t>
  </si>
  <si>
    <t>Gestionar la invitación de dos profesores visitantes para impartir cursos, talleres y seminarios</t>
  </si>
  <si>
    <t>El IIM requiere fortalecer las líneas de investigación con el aporte de un investigador a tiempo completo.</t>
  </si>
  <si>
    <t>Listados de asistencia, certificados de participación de los docentes</t>
  </si>
  <si>
    <t>El posgrado requiere de la presencia de  profesores internacionales para sostener y fortalecer su calidad.</t>
  </si>
  <si>
    <t>1,1,MB</t>
  </si>
  <si>
    <t>1,2,MB</t>
  </si>
  <si>
    <t>1,3,MB</t>
  </si>
  <si>
    <t>1,4,MB</t>
  </si>
  <si>
    <t>1,5,MB</t>
  </si>
  <si>
    <t>1,6,MB</t>
  </si>
  <si>
    <t>1,7,MB</t>
  </si>
  <si>
    <t>1,8,MB</t>
  </si>
  <si>
    <t>2,1,MB</t>
  </si>
  <si>
    <t>2,2,MB</t>
  </si>
  <si>
    <t>2,3,MB</t>
  </si>
  <si>
    <t>2,4,MB</t>
  </si>
  <si>
    <t>3,1,MB</t>
  </si>
  <si>
    <t>3,2,MB</t>
  </si>
  <si>
    <t>3,3,MB</t>
  </si>
  <si>
    <t>3,4,MB</t>
  </si>
  <si>
    <t>3,5,MB</t>
  </si>
  <si>
    <t>3,6,MB</t>
  </si>
  <si>
    <t>3,7,MB</t>
  </si>
  <si>
    <t>3,8,MB</t>
  </si>
  <si>
    <t>3,9,MB</t>
  </si>
  <si>
    <t>3,10,MB</t>
  </si>
  <si>
    <t>3,11,MB</t>
  </si>
  <si>
    <t>3,12,MB</t>
  </si>
  <si>
    <t>3,13,MB</t>
  </si>
  <si>
    <t>3,14,MB</t>
  </si>
  <si>
    <t>3,15,MB</t>
  </si>
  <si>
    <t>3,16,MB</t>
  </si>
  <si>
    <t>3,17,MB</t>
  </si>
  <si>
    <t>4,1,MB</t>
  </si>
  <si>
    <t>4,2,MB</t>
  </si>
  <si>
    <t>4,3,MB</t>
  </si>
  <si>
    <t>4,4,MB</t>
  </si>
  <si>
    <t>5,1,MB</t>
  </si>
  <si>
    <t>5,2,MB</t>
  </si>
  <si>
    <t>5,3,MB</t>
  </si>
  <si>
    <t>5,4,MB</t>
  </si>
  <si>
    <t>5,6,MB</t>
  </si>
  <si>
    <t>5,7,MB</t>
  </si>
  <si>
    <t>5,8,MB</t>
  </si>
  <si>
    <t>5,9,MB</t>
  </si>
  <si>
    <t>6,1,MB</t>
  </si>
  <si>
    <t>6,2,MB</t>
  </si>
  <si>
    <t>6,3,MB</t>
  </si>
  <si>
    <t>Informe de avance</t>
  </si>
  <si>
    <r>
      <t xml:space="preserve">Unidad de Vinculación Universidad Sociedad de Microbiología, Docentes que realizan proyectos de vinculación, </t>
    </r>
    <r>
      <rPr>
        <sz val="12"/>
        <rFont val="Calibri"/>
        <family val="2"/>
      </rPr>
      <t>Oficial de Ética</t>
    </r>
  </si>
  <si>
    <r>
      <t xml:space="preserve">100% de los protectos de Vinculación Universidad Sociedad de la Escuela en los que participan seres humanos tiene la aprobación </t>
    </r>
    <r>
      <rPr>
        <sz val="12"/>
        <rFont val="Calibri"/>
        <family val="2"/>
      </rPr>
      <t>del Oficial de Ética de la Unidad de Vinculación Universidad Sociedad</t>
    </r>
  </si>
  <si>
    <r>
      <t>100% de los protocolos de Vinculación Universidad Sociedad de la Escuela en los que participan seres humanos son seguidos por</t>
    </r>
    <r>
      <rPr>
        <sz val="12"/>
        <rFont val="Calibri"/>
        <family val="2"/>
      </rPr>
      <t xml:space="preserve"> el Oficial de Ética de la Unidad de Vinculación Universidad Sociedad</t>
    </r>
  </si>
  <si>
    <t>7,1,MB</t>
  </si>
  <si>
    <t>7,2,MB</t>
  </si>
  <si>
    <t>7,3,MB</t>
  </si>
  <si>
    <t>7,4,MB</t>
  </si>
  <si>
    <t>7,5,MB</t>
  </si>
  <si>
    <t>7,6,MB</t>
  </si>
  <si>
    <t>7,7,MB</t>
  </si>
  <si>
    <t>7,8,MB</t>
  </si>
  <si>
    <t>7,9,MB</t>
  </si>
  <si>
    <t>7,10,MB</t>
  </si>
  <si>
    <t>7,11,MB</t>
  </si>
  <si>
    <t>7,12,MB</t>
  </si>
  <si>
    <t>7,13,MB</t>
  </si>
  <si>
    <t>7,14,MB</t>
  </si>
  <si>
    <t>8,1,MB</t>
  </si>
  <si>
    <t>9,1,MB</t>
  </si>
  <si>
    <t>9,2,MB</t>
  </si>
  <si>
    <t>9,3,MB</t>
  </si>
  <si>
    <t>9,4,MB</t>
  </si>
  <si>
    <t>9,1,IIM</t>
  </si>
  <si>
    <t>10,1,MB</t>
  </si>
  <si>
    <t>10,2,MB</t>
  </si>
  <si>
    <t>10,3,MB</t>
  </si>
  <si>
    <t>10,4,MB</t>
  </si>
  <si>
    <t>10,5,MB</t>
  </si>
  <si>
    <t>10,6,MB</t>
  </si>
  <si>
    <t>10,7,MB</t>
  </si>
  <si>
    <t>10,8,MB</t>
  </si>
  <si>
    <t>10,9,MB</t>
  </si>
  <si>
    <r>
      <t>Laboratorios docentes cuentan con</t>
    </r>
    <r>
      <rPr>
        <sz val="12"/>
        <rFont val="Calibri"/>
        <family val="2"/>
      </rPr>
      <t xml:space="preserve"> equipos de bioseguridad  necesarios que reducen los riesgos bioinfecciosos, eléctricos y físicos durante las prácticas de laboratorios</t>
    </r>
  </si>
  <si>
    <r>
      <t xml:space="preserve">1. </t>
    </r>
    <r>
      <rPr>
        <sz val="12"/>
        <rFont val="Calibri"/>
        <family val="2"/>
      </rPr>
      <t>Gestión de recursos para compra de equipos e insumos que garanticen la seguridad biológica en los laboratorios.  2. Gestion de compra si se obtiene los recursos.</t>
    </r>
  </si>
  <si>
    <r>
      <t xml:space="preserve">5. </t>
    </r>
    <r>
      <rPr>
        <sz val="12"/>
        <rFont val="Calibri"/>
        <family val="2"/>
      </rPr>
      <t xml:space="preserve">Gestión de  compra de 3 puertas dobles y 5 puertas de vidrio sencillas.  </t>
    </r>
  </si>
  <si>
    <r>
      <rPr>
        <sz val="12"/>
        <rFont val="Calibri"/>
        <family val="2"/>
      </rPr>
      <t xml:space="preserve">Laboratorios docentes tienen equipo en suficiente cantidad y es  moderno adecuado para los procesos de enseñanza aprendizaje </t>
    </r>
  </si>
  <si>
    <r>
      <t xml:space="preserve">8.  </t>
    </r>
    <r>
      <rPr>
        <sz val="12"/>
        <rFont val="Calibri"/>
        <family val="2"/>
      </rPr>
      <t xml:space="preserve">Proyecto de  gestion de  recursos para compra de equipos de laboratorio.  2. Gestion de compra si se obtiene los recursos </t>
    </r>
  </si>
  <si>
    <r>
      <t xml:space="preserve">Laboratorios docentes cuentan con un </t>
    </r>
    <r>
      <rPr>
        <sz val="12"/>
        <rFont val="Calibri"/>
        <family val="2"/>
      </rPr>
      <t xml:space="preserve"> sistema de gas LPG centralizado  que cumple con las normativas de seguridad nacionales e internacionales </t>
    </r>
  </si>
  <si>
    <r>
      <rPr>
        <sz val="12"/>
        <rFont val="Calibri"/>
        <family val="2"/>
      </rPr>
      <t xml:space="preserve">Laboratorios docentes cuentan con los insumos suficientes para el desarrollo de la competencias en los laboratorios docentes  </t>
    </r>
  </si>
  <si>
    <t>11,1,MB</t>
  </si>
  <si>
    <t>11,2,MB</t>
  </si>
  <si>
    <t>11,3,MB</t>
  </si>
  <si>
    <t>11,4,MB</t>
  </si>
  <si>
    <t>11,5,MB</t>
  </si>
  <si>
    <t>11,6,MB</t>
  </si>
  <si>
    <t>11,7,MB</t>
  </si>
  <si>
    <t>11,8,MB</t>
  </si>
  <si>
    <t>11,9,MB</t>
  </si>
  <si>
    <t>11,10,MB</t>
  </si>
  <si>
    <t>11,11,MB</t>
  </si>
  <si>
    <t>11,12,MB</t>
  </si>
  <si>
    <t>11,13,MB</t>
  </si>
  <si>
    <t>11,14,MB</t>
  </si>
  <si>
    <t>13,1,MB</t>
  </si>
  <si>
    <t>14,1,MB</t>
  </si>
  <si>
    <t>14,2,MB</t>
  </si>
  <si>
    <t>14,3,MB</t>
  </si>
  <si>
    <t>14,4,MB</t>
  </si>
  <si>
    <t>Participacion de los docentes en las capacitaciones que imparte la DIE, UNAH</t>
  </si>
  <si>
    <t>17,1,MB</t>
  </si>
  <si>
    <t>Docentes con mayores capacitaciones para enseñanza en su Escuela</t>
  </si>
  <si>
    <t>17,2,MB</t>
  </si>
  <si>
    <t>Dar a conocer las actividades realizadas en la Escuela</t>
  </si>
  <si>
    <t>17,3,MB</t>
  </si>
  <si>
    <t>Mejores competencias entre los docentes</t>
  </si>
  <si>
    <t>Gestionar la aprobación del plan de estudios de Metalurgia reformado</t>
  </si>
  <si>
    <t>Plan de estudio restructurado en funcionamiento</t>
  </si>
  <si>
    <t>Ofrecer a los estudiantes las condiciones mínimas de funcionamiento de la carrera</t>
  </si>
  <si>
    <t>Documentos de la gestión</t>
  </si>
  <si>
    <t>Comunidad académica</t>
  </si>
  <si>
    <t>Ampliar la oferta académica</t>
  </si>
  <si>
    <t>2. Aplicada la política de modalidad con base en los diagnósticos regionales de necesidades y potencialidades auténticas.</t>
  </si>
  <si>
    <t>La necesidad de ofrecer la modalidad a los estudiantes</t>
  </si>
  <si>
    <t>Realizar un inventario del personal, equipo necesario, los materiales, el mobiliario y el espacio físico necesarios para implementar el nuevo Plan Curricular.</t>
  </si>
  <si>
    <t>Necesidad de actualización del  Plan Curricular</t>
  </si>
  <si>
    <t>Unidad de Desarrollo e Innovación Curricular de la Escuela de Microbiología, Directora de la Escuela de Microbiología, Coordinadora de la Carrera de Microbiología, Decano de la Facultad de Ciencias</t>
  </si>
  <si>
    <t>Innovación curricular de la carrera</t>
  </si>
  <si>
    <t>Gestión de envió del nuevo Plan Curricular por la Dirección de Educación Superior para revisión y aprobación..</t>
  </si>
  <si>
    <t xml:space="preserve">Envió del nuevo Plan Curricular al consejo Universitario para su revisión y aprobación. </t>
  </si>
  <si>
    <t>2) Consolidar la aplicación de la política de modalidad en la UNAH.</t>
  </si>
  <si>
    <t xml:space="preserve">Docentes capacitados en modalidad </t>
  </si>
  <si>
    <t>El 25% de los docentes se están capacitando en la política de modalidad de la UNAH.</t>
  </si>
  <si>
    <t>Solicitar a la DGET una capacitación dirigida a los docentes de la Escuela de Microbiología para la aplicación de la modalidad.</t>
  </si>
  <si>
    <t>listado de docentes que participan en la capacitación</t>
  </si>
  <si>
    <t>docentes de la escuela de Microbiología</t>
  </si>
  <si>
    <t>Personal del CRA, Director de la Escuela de Microbiología, jefes de departamentos Coordinadora de la Carrera de Microbiología, Docentes de la Escuela de Microbiología.</t>
  </si>
  <si>
    <t>Procesos de enseñanza aprendizaje planificados en modalidad</t>
  </si>
  <si>
    <t>Planificación de los procesos enseñanza aprendizaje  aplicando la modalidad</t>
  </si>
  <si>
    <t>Documentos de planificación</t>
  </si>
  <si>
    <t>Política de modalidad aplicada</t>
  </si>
  <si>
    <t>Documento de políticas de modalidad</t>
  </si>
  <si>
    <t>Aplicación de la política de modalidad en los espacios de aprendizaje del Plan Curricular por Orientaciones.</t>
  </si>
  <si>
    <t>2. Consolidar la aplicación de la política de modalidad en la UNAH.</t>
  </si>
  <si>
    <t>Reuniones del desarrollo de la subcomisión de Licenciatura en Ciencias de la Tierra</t>
  </si>
  <si>
    <t>Gestionar proyecto para la compra de equipo para los laboratorios de la ciudad universitaria y centros regionales para la asignatura Energia y cambio climatico</t>
  </si>
  <si>
    <t>Imprescendible la obtención del equipo necesario para los laboratorios</t>
  </si>
  <si>
    <t>Laboratorios equipados</t>
  </si>
  <si>
    <t>Coordinador sección de energía</t>
  </si>
  <si>
    <t>Reuniones con cordinadores</t>
  </si>
  <si>
    <t>Desarrollar un Taller</t>
  </si>
  <si>
    <t>Compra de Consumibles</t>
  </si>
  <si>
    <t>Reunion con Coordinadores</t>
  </si>
  <si>
    <t>Gestionar Proyecto de Implementación Plan de Estudio</t>
  </si>
  <si>
    <t>Elaboración de Propuesta Carrera Técnica Gestión Ambiental</t>
  </si>
  <si>
    <t>Talleres para Docentes para Socializar  al Plan de Estudio</t>
  </si>
  <si>
    <t>Suscripción a Revista de Investigación  "American Journal of Physics"</t>
  </si>
  <si>
    <t>Becas Para Docentes en Proyecto de Investigación</t>
  </si>
  <si>
    <t>Resultados de Investigacion en la Semana de la Carrera de Biología</t>
  </si>
  <si>
    <t>Proyectos de Investigación</t>
  </si>
  <si>
    <t>Inducción para los Docentes en Investigación</t>
  </si>
  <si>
    <t>Datos de la red de Estaciones Climáticas</t>
  </si>
  <si>
    <t>Datos de la red de Estaciones Sísmicas</t>
  </si>
  <si>
    <t>Investigación para Actualización del Atlas del Clima y Gestion de Riesgo de Honduras</t>
  </si>
  <si>
    <t>Ferias cientificas con Experimento y Poster</t>
  </si>
  <si>
    <t>Levantamineto de la  Base de Datos de la Red Solarimetrica en los Centros Regionales</t>
  </si>
  <si>
    <t>Presentación de 4 Ponencias presentadas por Docentes en Congresos Internacionales</t>
  </si>
  <si>
    <t>Promoción y Desarrollo del 1er Congreso Cienífico de Matemáticas Aplicada</t>
  </si>
  <si>
    <t>Promover la Participación en eventos Nacionales e Intenacionales</t>
  </si>
  <si>
    <t>Organizar la Celebración como Oportunidad oara Difundir los Resultados de Investigación de la Escuela de Microbiología</t>
  </si>
  <si>
    <t>Elaborar un Taller para la Presentación de Resultados en los Sitios Pilotos</t>
  </si>
  <si>
    <t>Presentar Propuesta de Potencia en el Congreso de Investigación Cientifíca Impartido por la DICyP</t>
  </si>
  <si>
    <t>Presentar Propuesta de Ponencia en el Congreso de Gestión de los Postgrados Imoartidos por la DICyP</t>
  </si>
  <si>
    <t>Desarrollo de la Jornada Científica para el Foralecimiento del centro de Investigación Genéticas</t>
  </si>
  <si>
    <t>Realización de Simposio en Enfermedades Infecciosas</t>
  </si>
  <si>
    <t>Diseño, Programación y Ejecución del Curso</t>
  </si>
  <si>
    <t>Capacitar a 10 investigadores en Escritura de Articulos Científicos</t>
  </si>
  <si>
    <t>2,6,BI</t>
  </si>
  <si>
    <t>2,7,BI</t>
  </si>
  <si>
    <t>Presentar Actividades para el Fortalecimiento del Grupo de Investigación</t>
  </si>
  <si>
    <t>Socializar el Proyecto del Instituto de Investigación en Biología</t>
  </si>
  <si>
    <t xml:space="preserve">Monitoreo del Daño Genético en el Personal que trabaja con Equipo  Radiobiológico </t>
  </si>
  <si>
    <t>Gestionar Cartas de Entendimiento o Colaboración con las Municipalidades para Apoyo Teécnico en Ambiente y Desarrollo</t>
  </si>
  <si>
    <t>Acopio de Materiales Electrócnicos Contaminantes</t>
  </si>
  <si>
    <t>Servicio Social a la Comunidad en la Colonia 21 de Octubre Celebración Dia del Niño</t>
  </si>
  <si>
    <t>Integrar Comisiones de Emergia cuando Surjan Epidemias</t>
  </si>
  <si>
    <t>Desarrollo de Ferias y Celbracion Dias Conmemorativos al Ambiente</t>
  </si>
  <si>
    <t>Capacitar a la Comunidad Universitaria Sobre la Transmisión y Prevención  de Agentes Infecciosos</t>
  </si>
  <si>
    <t>Conservatorio en Energia, Ciencia y Tecnólogia</t>
  </si>
  <si>
    <t>Enseñando a los Niños de las Escuela el Uso Eficiente de la Energia Eléctrica en ele Hogar</t>
  </si>
  <si>
    <t>3,4, FS</t>
  </si>
  <si>
    <t>Reciclado de Aluminio atravéz del Proceso de Fundición</t>
  </si>
  <si>
    <t>Desarrollar un Programa Permanete de Divulgación para las Actividades de Vinculación</t>
  </si>
  <si>
    <t>Gestionar Proyecto para Compa de Equipo para Visitas  a Colegios de Educación Media para Demostración de Experimentos</t>
  </si>
  <si>
    <t>Apoyar al Desarrollo de Olimpiada de Matemáticas</t>
  </si>
  <si>
    <t>Asistencia a 2 Olimpiadas Centroamericanas, Iberoamericanas de Matemáticas</t>
  </si>
  <si>
    <t>Curso de Inducción Sobre  V-US para nuevos Estudiantes de la Carrera de Biología</t>
  </si>
  <si>
    <t>Identificar Registrar y Apoyar los Poyectos de V-US</t>
  </si>
  <si>
    <t>Realizar Proyectos en las Comunidades con los Estudiantes y Docentes de la Escuela de Microbiología</t>
  </si>
  <si>
    <t>Desarrollar un Programa de Seguimiento a Egresados o Graduados</t>
  </si>
  <si>
    <t>Realizar una Jornada de Capacitación según el Programa</t>
  </si>
  <si>
    <t>Convocatoria de Encuentro de Graduados para la Conformación de la Asociación de Graduados de la Carrera de Biología</t>
  </si>
  <si>
    <t>Realizar 3 Maratones de Donación Voluntaria y Repetitiva en Ciudad Universitaria en el Apoyo a HEU Y Promocionando la Vida Saludable en la Comunidad Universitaria</t>
  </si>
  <si>
    <t>Apoyo en el Area Biológica a los 3 Municipios Declarados en Emergencia por Sequia Seleccionados por la UNAH</t>
  </si>
  <si>
    <t>Segundo Taller de Actualización Didáctica de los Docentes de la Carrera de Fisica</t>
  </si>
  <si>
    <t>Taller Motivacional oara Docentes de la Escuela de Biología</t>
  </si>
  <si>
    <t>Gestión y Desarrollo de Capacitaciones en el área disciplinar Nacionales e Internacionales</t>
  </si>
  <si>
    <t>Gestionar Intercambios academicos, pasantías Nacionales e Internacionales para Actualizar Conocimientos Disciplinarios ante los avances científicos</t>
  </si>
  <si>
    <t>Realizar 3 Talleres Anuales de Inducción para los Estudiantes Primer Ingreso</t>
  </si>
  <si>
    <t>Realizar 2 Jornadas de asesoría Académica para los Estudiantes de la Carrera</t>
  </si>
  <si>
    <t>Desarrollar un Programa de Actividades de Divulgación de Investigaciones, Socioculturales y Deportivas semana de Biología</t>
  </si>
  <si>
    <t>Desarrollo de las Actividades de la semana de Matemáticas</t>
  </si>
  <si>
    <t>Organizar actividades Socioculturales y Deportivas durante la semana de Microbiología en Noviembre</t>
  </si>
  <si>
    <t>Remodelación de la Biblioteca Lesbia Valladares y Actualización de Material Bibliográfico</t>
  </si>
  <si>
    <t>Identificar los Posibles Fuentes de empleo para Graduados de Biología</t>
  </si>
  <si>
    <t>Encuestas a Graduados para Identificar Areas de Capacitación</t>
  </si>
  <si>
    <t>Estandarización de los espacios de Matemáticas en los centros regionales y los CRAED</t>
  </si>
  <si>
    <t>Estandarización del Desarrollo Curricular de las asignatura de Fisíca en los Centros Regionales donde se Imparten</t>
  </si>
  <si>
    <t>Seguimiento al Proceso de Estandarización del Desarrollo Curricular de las Experiencias Educativas de Bíologia General y Educación Ambiental en los centros Regionales donde se Imparten</t>
  </si>
  <si>
    <t>Identificar las Experiencias Educativas que se Impartan en Ciudad Universitaria y Otros Centros Regionales, para Fortalecer las Experiencias  a Nivel Nacional</t>
  </si>
  <si>
    <t>Jornada de Trabajo para la Sistematización de Programas de Asignatura de Microbiología de CU y Centro Regional</t>
  </si>
  <si>
    <t xml:space="preserve">Capacitación a personal Docente y Administrativo sobre Transversalización del Eje y Bioética en las Actividades Docentes y Administrativa </t>
  </si>
  <si>
    <t>Autoevaluación del Reglamento de Etica de la Investigación</t>
  </si>
  <si>
    <t>Gestionar la Certificación del Equipo Utilizado en los Laboratorios del IIM</t>
  </si>
  <si>
    <t>Plan de Necesidades del Laboratorio de Investigación, Solicitud de Compras a la Unidad Administrativa Correspondientre (Plan de Compras)  Y adquisión en Inventario del Insumos</t>
  </si>
  <si>
    <t>Elaboración del Diagnóstico de Mantenimiento de Equipo Prioritario</t>
  </si>
  <si>
    <t>Apoyar Proyecto de Investigación en los Posgrados, Gestionados por el IMM para su Desarrollo</t>
  </si>
  <si>
    <t>Gestionar Proyecto para Suplir Repuestos y Consumibles para las asignaturas de Laboratorio Avanzado I, II</t>
  </si>
  <si>
    <t>Gestionar Proyetos para la Renovación y Actualización de Equipo del Laboratorio  de los 4 Laboratorios (Física Moderna, Óptica, Instrumentación, Termodinamica)</t>
  </si>
  <si>
    <t>Gestionar Segunda Fase Proyecto para Dotación mínima de la Biblioteca de la Carrera de Física</t>
  </si>
  <si>
    <t>Compra de Materiales para la Fabricación de Equipo de Aopoyo para Laboratorios</t>
  </si>
  <si>
    <t>Reconstrucción de Areas Tematicas para Analisis de Calidad de Agua</t>
  </si>
  <si>
    <t>Gestionar Proyecto para Mejora y Optimizar el Espacio Físico de Aulas, Laboratorios, Unidades de Vinculación (Museo, Jardin Botánico, Mariposario, Herbario). Biblioteca y Oficinas</t>
  </si>
  <si>
    <t>Mantenimiento al Jardin Botánico</t>
  </si>
  <si>
    <t>Acondicionamiento del Herbario</t>
  </si>
  <si>
    <t>Acondicionamiento de una Aula Tecnológica para Posgrados</t>
  </si>
  <si>
    <t>Desarrollo de Proyecto de Renovación de Laboratorio (Adquisición de veinte computadoras nuevas con sofware especializado de Matemáticas y Estadistica)</t>
  </si>
  <si>
    <t>Gestión del Proyecto para la Compra de 19 Aires Acondicionados</t>
  </si>
  <si>
    <t>11,4,mm</t>
  </si>
  <si>
    <t xml:space="preserve">Proyecto de Modernización de la Sala de Usos Múltiples </t>
  </si>
  <si>
    <t>Gestión la Compra de 6 Archivadores</t>
  </si>
  <si>
    <t>Area de Trabajo, Aire Acondicionado, Atención Estudiantes</t>
  </si>
  <si>
    <t>Gestión de Compra de 3 Puertas Dobles y 5 Puestas de Vidrio Sencillas</t>
  </si>
  <si>
    <t xml:space="preserve">Gestión Compra Equipo de Oficiba </t>
  </si>
  <si>
    <t>Adquisición del Equipo Necesario para el Fortalecimiento de Investigación</t>
  </si>
  <si>
    <t>Segunda Fase Proyecto para  Suplir Repuestos y Consumibles para la Asignaturas de Laboratorio Avwnzado I, II</t>
  </si>
  <si>
    <t>Consumibles para clases de Servicios</t>
  </si>
  <si>
    <t>Consumible para la Reparación de Equipo de Laboratorio</t>
  </si>
  <si>
    <t>Materiales, Consumibles y Reparación para las Prácticas de Laboratorio de Metalurgia</t>
  </si>
  <si>
    <t>Gestionar Proyecto para la Compra de Equipo para los Laboratorios de la Ciudad Universitaria y Centros Regionales para la Asignatura Energia y Cambio Climático</t>
  </si>
  <si>
    <t>Gestionar Proyecto para la Compra de Equipo y Reactivos para los Laboratorio de la Escuela</t>
  </si>
  <si>
    <t>Gestión de Recursos  para  Compra de Equipos de Laboratorio</t>
  </si>
  <si>
    <t>Compra de LPG para los Laboratorios docentes de la Escuela</t>
  </si>
  <si>
    <t>Gestión de Compra de Todos los Insumos Requeridos en las Prácticas de Laboratorio</t>
  </si>
  <si>
    <t>Gestión de Reparación de Equipo en Mal Estado, Mantenimiento Preventivo de Equipo de Laboratorio</t>
  </si>
  <si>
    <t>Insumos de Apoyo de la Actividad Docente; Gas, Papel, Tintas, Insecticidas, Reparaciones Pequeñas</t>
  </si>
  <si>
    <t>Gestión de recursos para Compra de Equipo e Insumos que Garanticen la Seguridad Biológica en los Laboratorios, Gestión de Compra si se Obtienen los Recursos</t>
  </si>
  <si>
    <t>Limpieza y Reparación de Equipo</t>
  </si>
  <si>
    <t>Evaluación de Tutores de los CRAED</t>
  </si>
  <si>
    <t>Jornada de Reflexión sobre Resultados de la Evaluación</t>
  </si>
  <si>
    <t>Capacitaciones de Tutores de la Escuela de Matemáticas</t>
  </si>
  <si>
    <t xml:space="preserve">Recepción y Analisis de Solicitudes </t>
  </si>
  <si>
    <t>Selección de la Temática a Discutir</t>
  </si>
  <si>
    <t>Inclusión de la UNAH como miemmbro del Consorcio Interncional para Deslizamiento</t>
  </si>
  <si>
    <t>Gestionar la Invitación de dos Profesoe Visitantes para Impartir Cursos, Talleres y Seminarios</t>
  </si>
  <si>
    <t>Desarrollo de una Aplicación Informativa para Dispositivos Móviles</t>
  </si>
  <si>
    <r>
      <t xml:space="preserve">Realiza la coordinación de la subcomisión de la licenciatura en Ciencias de la Tierra  </t>
    </r>
    <r>
      <rPr>
        <sz val="10"/>
        <color rgb="FFFF0000"/>
        <rFont val="Calibri"/>
        <family val="2"/>
        <scheme val="minor"/>
      </rPr>
      <t xml:space="preserve">  Coordinada la subcomisión de la licenciatura en Ciencias de la Tierra coordinada.</t>
    </r>
  </si>
  <si>
    <r>
      <t xml:space="preserve">Documento de Plan    </t>
    </r>
    <r>
      <rPr>
        <sz val="10"/>
        <color rgb="FFFF0000"/>
        <rFont val="Calibri"/>
        <family val="2"/>
        <scheme val="minor"/>
      </rPr>
      <t>Porcentaje de avance del Documento de Plan de Estudio de Carrera en Ciencias de la Tierra.</t>
    </r>
  </si>
  <si>
    <t xml:space="preserve"> Redactar documento Estudio de Factibilidad de Carrera Técnica en Instrumentación para la Física</t>
  </si>
  <si>
    <t xml:space="preserve">   Porcentaje de avance del Documento de Estudio de Factibilidad de Carrera en Ciencias de la Tierra.</t>
  </si>
  <si>
    <t xml:space="preserve">Realizar gestión de entrega de documentos y solicitud de revisión de los mismos a todas la instancias reglamentarias.        </t>
  </si>
  <si>
    <r>
      <t xml:space="preserve">Realizar gestión de entrega de documentos y solicitud de revisión de los mismos a todas la instancias reglamentarias.      </t>
    </r>
    <r>
      <rPr>
        <sz val="10"/>
        <color rgb="FFFF0000"/>
        <rFont val="Calibri"/>
        <family val="2"/>
        <scheme val="minor"/>
      </rPr>
      <t xml:space="preserve">  Proceso de Dictámenes de aprobación de carrera iniciado</t>
    </r>
  </si>
  <si>
    <t>Mejorados los resultados en la unidad de Diseño Curricular de la Escuela de Física</t>
  </si>
  <si>
    <r>
      <t xml:space="preserve">Oficios de solicitud y correos electrónicos enviados.   </t>
    </r>
    <r>
      <rPr>
        <sz val="10"/>
        <color rgb="FFFF0000"/>
        <rFont val="Calibri"/>
        <family val="2"/>
        <scheme val="minor"/>
      </rPr>
      <t>Porcentaje de cumplimiento en el proceso de gestion.</t>
    </r>
  </si>
  <si>
    <t>Facturas de compras,Oficios de solicitud y correos electrónicos enviados</t>
  </si>
  <si>
    <r>
      <t>Reuniones de seguimiento con coordinador(a) de FS-104 y con coordinadores(as) de las carreras de servicio</t>
    </r>
    <r>
      <rPr>
        <sz val="10"/>
        <color rgb="FFFF0000"/>
        <rFont val="Calibri"/>
        <family val="2"/>
        <scheme val="minor"/>
      </rPr>
      <t xml:space="preserve"> a fin de dar seguimiento a la aplicación de las reformas al contenido de las asignaturas.</t>
    </r>
  </si>
  <si>
    <r>
      <t xml:space="preserve">seguimiento a la aplicación de las reformas al contenido de FS-104 tanto en el </t>
    </r>
    <r>
      <rPr>
        <i/>
        <sz val="10"/>
        <rFont val="Calibri"/>
        <family val="2"/>
        <scheme val="minor"/>
      </rPr>
      <t xml:space="preserve">staff </t>
    </r>
    <r>
      <rPr>
        <sz val="10"/>
        <rFont val="Calibri"/>
        <family val="2"/>
        <scheme val="minor"/>
      </rPr>
      <t>de profesores de la Escuela de Física como en las facultades a las que se da servicio al servir la asignatura</t>
    </r>
  </si>
  <si>
    <t>Se realizan  reuniones de trabajo con coordinador de FS-200 y docentes de esta asignatura</t>
  </si>
  <si>
    <r>
      <t xml:space="preserve">Talleres de consulta con coordinadores de carreras a las que se da servicio al impartir      FS-200 realizados.       </t>
    </r>
    <r>
      <rPr>
        <sz val="10"/>
        <color rgb="FFFF0000"/>
        <rFont val="Calibri"/>
        <family val="2"/>
        <scheme val="minor"/>
      </rPr>
      <t xml:space="preserve">  Mejorados los procesos en docente de FS-100 para la implementacion de curriculos innovadores en la facultad.</t>
    </r>
  </si>
  <si>
    <r>
      <t xml:space="preserve">Especificación de cambios a contenidos de FS-200    </t>
    </r>
    <r>
      <rPr>
        <sz val="10"/>
        <color rgb="FFFF0000"/>
        <rFont val="Calibri"/>
        <family val="2"/>
        <scheme val="minor"/>
      </rPr>
      <t xml:space="preserve">    Mejorados los procesos en docente de FS-200 para la implementacion de curriculos innovadores en la facultad.</t>
    </r>
  </si>
  <si>
    <t>Plan de estudios reformado</t>
  </si>
  <si>
    <r>
      <t>Lograr aprobación del plan reestructurado.</t>
    </r>
    <r>
      <rPr>
        <sz val="11"/>
        <color rgb="FFFF0000"/>
        <rFont val="Calibri"/>
        <family val="2"/>
        <scheme val="minor"/>
      </rPr>
      <t xml:space="preserve">     Reestructurados e implemetados  planes de estudio innovadores en la Facultad. </t>
    </r>
  </si>
  <si>
    <t xml:space="preserve"> Espacio de aprendizaje virtualizado </t>
  </si>
  <si>
    <t>Un tallere de socializacion del plan de estudios realizado a docentes de la facultad.</t>
  </si>
  <si>
    <t>Docentes informados del nuevo plan de estudio a fin de poder implementar las mejoras curriculares.</t>
  </si>
  <si>
    <t>Registro del taller, lista de asistencia.</t>
  </si>
  <si>
    <t xml:space="preserve"> Comisiones y sub comisiones curriculares en funcionamiento.</t>
  </si>
  <si>
    <t>Un plan Financiero Con base en el inventario y en el nuevo Plan Curricular de la facultad.</t>
  </si>
  <si>
    <t>Aumentados en todos los profesores y alumnos el uso de los métodos de investigación aplicados  durante el transcurso  de cualquier materia específica de la Carrera</t>
  </si>
  <si>
    <r>
      <t xml:space="preserve">Recepción en la Coordinación de la Carrera de resúmenes de los artículos usados por los profesores, para los alumnos, durante el transcurso de las distintas clases.      </t>
    </r>
    <r>
      <rPr>
        <sz val="12"/>
        <color rgb="FFFF0000"/>
        <rFont val="Calibri"/>
        <family val="2"/>
      </rPr>
      <t>Articulos suscritos en la revista  "American Journal of Physics"</t>
    </r>
  </si>
  <si>
    <t>Desarrolladas las investigaciones enmarcadas en temas prioritarios en las ciencias biologícas</t>
  </si>
  <si>
    <t xml:space="preserve"> propuestas de proyectos de investigación</t>
  </si>
  <si>
    <t>Al menos 6 investigaciones divulgadas.</t>
  </si>
  <si>
    <t>Resultados de investigaciones desarrollas y divulgadas.</t>
  </si>
  <si>
    <t>Ejecución de proyectos de investigación</t>
  </si>
  <si>
    <t>Becas de investigación otorgadas a investigadores de Microbiología</t>
  </si>
  <si>
    <t>Al menos 2 becas de la DICYP otorgadas a docentes de la Escuela de Microbiología</t>
  </si>
  <si>
    <t>Participar en convocatorias de becas de investigación, profesores-investigadores de la Escuela de Microbiología</t>
  </si>
  <si>
    <t xml:space="preserve">Fortalecimiento  de la Investigación en microbiología </t>
  </si>
  <si>
    <t xml:space="preserve">Proyectos inscritos en la DICU </t>
  </si>
  <si>
    <t>Docentes Escuela de Microbiología</t>
  </si>
  <si>
    <t xml:space="preserve"> Unidad de Gestión de Investigación de la Escuela de Microbiología</t>
  </si>
  <si>
    <t>Profesores-investigadores de la escuela de Microbiología postulados en la convocatoria</t>
  </si>
  <si>
    <t xml:space="preserve">Estímulo a los investigadores en microbiología </t>
  </si>
  <si>
    <t>Necesidad de determinar el potencial solar nacional</t>
  </si>
  <si>
    <t>Coordinador de la unidad de energía</t>
  </si>
  <si>
    <t>Redactar y publicar notas científicas a nivel de la escuela</t>
  </si>
  <si>
    <t xml:space="preserve">Dos (2) ponencias en eventos científicos nacionales o internacionales de docentes de la Escuela de Microbiología </t>
  </si>
  <si>
    <t xml:space="preserve">Promover la participación en eventos nacionales e internacionales </t>
  </si>
  <si>
    <t xml:space="preserve">Divulgación de resultados de investigación </t>
  </si>
  <si>
    <t>Informes, diplomas de participación</t>
  </si>
  <si>
    <t>Coordinador de la Unidad de Gestión de Investigación de la Escuela de Microbiología</t>
  </si>
  <si>
    <t>Programa, invitaciones, fotografías, publicaciones, del evento</t>
  </si>
  <si>
    <t xml:space="preserve">Microbiólogos, estudiantes, comunidad nacional e internacional </t>
  </si>
  <si>
    <t xml:space="preserve">Coordinadores  de la Unidad de Gestión de Investigación de la Escuela de Microbiología, postgrado, Grupos de investigación y Directora del Instituto de Investigación en microbiología </t>
  </si>
  <si>
    <t>Protección intelectual de los resultados de la  investigación que se realiza en la escuela de microbiología</t>
  </si>
  <si>
    <t>El 100% de  las investigaciones realizadas en la escuela de microbiología cumplen con las normas éticas nacionales e internacionales.</t>
  </si>
  <si>
    <t xml:space="preserve">El comité de ética en investigación asesora los proyectos de investigación que se realizan en la escuela de Microbiología </t>
  </si>
  <si>
    <t>Protección intelectual de las investigaciones que se realizan</t>
  </si>
  <si>
    <t xml:space="preserve">Documentación en el Comité de ética  Investigaciones la Escuela de Microbiología </t>
  </si>
  <si>
    <t>Investigadores de la Escuela de Microbiología</t>
  </si>
  <si>
    <t>Comité de ética en investigación de la escuela de Microbiología</t>
  </si>
  <si>
    <t>Actividades científica</t>
  </si>
  <si>
    <t xml:space="preserve">1. Unidad de gestión de Investigación de Microbiología promocionando y gestionado por la realización de investigación </t>
  </si>
  <si>
    <t>Unidad de Gestión conformada y  consolidada promocionando las actividades de investigación de la DICYP</t>
  </si>
  <si>
    <t>6. Diseñar  el Plan Anual de trabajo de la Unidad  de investigación.</t>
  </si>
  <si>
    <t>Contar con una masa critica de investigador en la escuela de microbiología</t>
  </si>
  <si>
    <t xml:space="preserve">Actas de la Unidad de gestión de Investigación, informes </t>
  </si>
  <si>
    <t>Docentes de la escuela de Microbiología y estudiantes</t>
  </si>
  <si>
    <t>Coordinador de la Unidad de Gestión de la Investigación de la escuela de Microbiología</t>
  </si>
  <si>
    <t>Investigaciones desarrolladas en las ciencias biologícas de la facultad.</t>
  </si>
  <si>
    <t>Un proyecto de investigación en ejecución.</t>
  </si>
  <si>
    <t xml:space="preserve">Propuestas de proyectos </t>
  </si>
  <si>
    <t>Al menos dos becas de investigación por coordinadores de unidades de la facultad.</t>
  </si>
  <si>
    <t xml:space="preserve">Dos becas de investigación con fondos externos </t>
  </si>
  <si>
    <t>Gestionados los recursos de becas de investigación con entes externos para el desarrollo de proyectos.</t>
  </si>
  <si>
    <t>El fomento de la investigación por parte de los docentes del Instituto de Investigación de Microbiología</t>
  </si>
  <si>
    <t>Dos publicaciones en la revista científica de la Escuela</t>
  </si>
  <si>
    <r>
      <t xml:space="preserve">Investigaciones de alumnos y docentes publicadas.    </t>
    </r>
    <r>
      <rPr>
        <sz val="12"/>
        <color rgb="FFFF0000"/>
        <rFont val="Calibri"/>
        <family val="2"/>
      </rPr>
      <t xml:space="preserve">  Fortalecimiento de revistas científicas que cumplen con el rol de comunicar los resultados de las investigaciones.</t>
    </r>
  </si>
  <si>
    <t>Página web actualizada</t>
  </si>
  <si>
    <t>Porcentaje de Notas científicas redactadas</t>
  </si>
  <si>
    <t>4 ponencias presentadas.</t>
  </si>
  <si>
    <t>Presentación de 4 ponencias desarrolladas por docentes en Congresos Nacionales e Internacionales</t>
  </si>
  <si>
    <t>Participación con 4 ponencias en los congresos de la DICyP.    Fortalecida la participacion de los docentes en eventos de investigación desarrollas nacional e internacionalmente.</t>
  </si>
  <si>
    <t xml:space="preserve">Promoción y desarrollo del 1er Congreso Científico de Matemática Aplicada </t>
  </si>
  <si>
    <t xml:space="preserve">Desarrollo del 1er Congreso Científico de Matemática Aplicada </t>
  </si>
  <si>
    <r>
      <t xml:space="preserve">Un congreso científico desarrollado en la escuela de Matemática.  </t>
    </r>
    <r>
      <rPr>
        <sz val="12"/>
        <color rgb="FFFF0000"/>
        <rFont val="Calibri"/>
        <family val="2"/>
      </rPr>
      <t xml:space="preserve"> Fortalecida la participación de docentes y estudiantes en eventos de investigación científica.</t>
    </r>
  </si>
  <si>
    <r>
      <t xml:space="preserve">Presentar ponencias en eventos científicos e internacionales. </t>
    </r>
    <r>
      <rPr>
        <sz val="12"/>
        <color rgb="FFFF0000"/>
        <rFont val="Calibri"/>
        <family val="2"/>
      </rPr>
      <t xml:space="preserve">  Impulsada la representación en eventos científicos a nivel nacional e internacional con la participación de investigadores de la facultad.</t>
    </r>
  </si>
  <si>
    <r>
      <t xml:space="preserve">Organizar la Jornada Científica del Día del Microbiólogo,  </t>
    </r>
    <r>
      <rPr>
        <sz val="12"/>
        <color rgb="FFFF0000"/>
        <rFont val="Calibri"/>
        <family val="2"/>
      </rPr>
      <t>Promovidos los resultados de Investigación de la Escuela de Microbiología a traves de una Jornada Científica desarrollda en la Escuela de Microbiología.</t>
    </r>
  </si>
  <si>
    <t>Al menos 5 ponencias  desarrollados por el IHCIT</t>
  </si>
  <si>
    <t>Publicar 4 resultados de investigación en revistas nacionales e internacionales</t>
  </si>
  <si>
    <t>Al menos cuatro publicaciones realizadas por el IHCIT</t>
  </si>
  <si>
    <t>Divulgados los resultados obtenidos en la investigación sobre deslizamiento en Tegucigalpa</t>
  </si>
  <si>
    <t>Un taller de divulgacion de resultados desarrollado en el año</t>
  </si>
  <si>
    <t>Desarrollo de la Jornada Científica para el fortalecimiento del centro de investigaciones genéticas</t>
  </si>
  <si>
    <t>Participación de docentes de la Escuela  en capacitaciones ofertadas por la DICyP.</t>
  </si>
  <si>
    <t>Participación de  docentes de la facultad de Ciencias en los diplomados de investigación científica.</t>
  </si>
  <si>
    <t>Participación de docentes de la facultad de Ciencias  en los cursos de investigación cientifica.</t>
  </si>
  <si>
    <t>Al menos un docente del IHTCITcapacitado en los cursos de investigación cientifica</t>
  </si>
  <si>
    <t>Docentes capacitados en Gestión de proyectos  de investigación.</t>
  </si>
  <si>
    <t>Docentes capacitados  en escritura de artículos científicos</t>
  </si>
  <si>
    <t>Capacitar  investigadores en escritura de artículos científicos</t>
  </si>
  <si>
    <t>Documentos de creación entregados, Documentos preliminares.</t>
  </si>
  <si>
    <r>
      <t xml:space="preserve">Gestiones concluidas para el tramite de creación del instituto.   </t>
    </r>
    <r>
      <rPr>
        <sz val="12"/>
        <color rgb="FFFF0000"/>
        <rFont val="Calibri"/>
        <family val="2"/>
      </rPr>
      <t>Creación y fortalecimiento de la estructura del  Instituto de Investigación de Energía.</t>
    </r>
  </si>
  <si>
    <r>
      <t xml:space="preserve">Documentos preliminares.  </t>
    </r>
    <r>
      <rPr>
        <sz val="12"/>
        <color rgb="FFFF0000"/>
        <rFont val="Calibri"/>
        <family val="2"/>
      </rPr>
      <t>Porcentaje de avance en el proceso de creacion del  Instituto de Investigación de Energía.</t>
    </r>
  </si>
  <si>
    <t>El grupo docente de la Escuela conoce el funcionamiento del Instituto de Investigación en Biología.</t>
  </si>
  <si>
    <t xml:space="preserve">Actividades científicas realizadas </t>
  </si>
  <si>
    <t>Fortalecimiento de las capacidades de investigación de los docentes en grupos de investigación.</t>
  </si>
  <si>
    <t>Gestionar la creación del Instituto de Investigación en Matemática</t>
  </si>
  <si>
    <t>Impulsada la creación del  Instituto de Investigación en Matemática</t>
  </si>
  <si>
    <r>
      <t xml:space="preserve">Elaboración de la base de datos.  </t>
    </r>
    <r>
      <rPr>
        <sz val="12"/>
        <color rgb="FFFF0000"/>
        <rFont val="Calibri"/>
        <family val="2"/>
      </rPr>
      <t xml:space="preserve">  Desarrollados los mecanismos de publicación, difusión y comunicación; con acciones de utilización de medios diversos para dar a conocer los resultados de las investigaciones y las actividades de investigación y de gestión de la investigación.</t>
    </r>
  </si>
  <si>
    <t>base de datos</t>
  </si>
  <si>
    <t>circulares, Listados de control del ICPD.  Docentes participando en cursos del ICPD</t>
  </si>
  <si>
    <r>
      <t xml:space="preserve">Listados de control del ICPD.  Docentes participando en cursos del ICPD. </t>
    </r>
    <r>
      <rPr>
        <sz val="12"/>
        <color rgb="FFFF0000"/>
        <rFont val="Calibri"/>
        <family val="2"/>
      </rPr>
      <t xml:space="preserve">  Número de docentes participando en capacitacion</t>
    </r>
    <r>
      <rPr>
        <sz val="12"/>
        <rFont val="Calibri"/>
        <family val="2"/>
      </rPr>
      <t xml:space="preserve">es </t>
    </r>
  </si>
  <si>
    <r>
      <t xml:space="preserve">Retroalimentación interactiva de todos los docentes de la Carrera de Física.  </t>
    </r>
    <r>
      <rPr>
        <sz val="12"/>
        <color rgb="FFFF0000"/>
        <rFont val="Calibri"/>
        <family val="2"/>
      </rPr>
      <t xml:space="preserve">  La mayoría de los docentes usan técnicas didácticas innovadoras y aplican los contenidos y métodos del nuevo Plan de Estudios</t>
    </r>
  </si>
  <si>
    <r>
      <t xml:space="preserve">La mayoría de los docentes usan técnicas didácticas innovadoras y aplican los contenidos y métodos del nuevo Plan de Estudios.     </t>
    </r>
    <r>
      <rPr>
        <sz val="12"/>
        <color rgb="FFFF0000"/>
        <rFont val="Calibri"/>
        <family val="2"/>
      </rPr>
      <t>Un taller de actualizaciones didácticas realiados a docentes de la carrera de Fisica.</t>
    </r>
  </si>
  <si>
    <r>
      <t xml:space="preserve">Existencia de un programa permanente de formación y capacitación docente.    </t>
    </r>
    <r>
      <rPr>
        <sz val="12"/>
        <color rgb="FFFF0000"/>
        <rFont val="Calibri"/>
        <family val="2"/>
      </rPr>
      <t>Porcentaje de docentes participando en Jornadas de Evaluación.</t>
    </r>
  </si>
  <si>
    <t>Realizado un Taller Motivacional en el año.</t>
  </si>
  <si>
    <t>Porcentaje de ejecucion en capacitaciones en el area disciplinar.</t>
  </si>
  <si>
    <r>
      <t xml:space="preserve">El docente coordinador de cada asignatura de los departamentos de la Escuela participaran en el programa de Inducción al personal docente nuevo de la Escuela. </t>
    </r>
    <r>
      <rPr>
        <sz val="12"/>
        <color rgb="FFFF0000"/>
        <rFont val="Calibri"/>
        <family val="2"/>
      </rPr>
      <t xml:space="preserve"> Porcentaje de nuevos docentes participando en programas de inducción</t>
    </r>
  </si>
  <si>
    <t xml:space="preserve">Estudiantes de primer ingreso de la carrera informados y  con acceso a los programas de salud,  orientación psicopedagógica, becas por excelencia académica y asesoría académica necesarios para asegurar su progreso y desarrollo académico. </t>
  </si>
  <si>
    <r>
      <t xml:space="preserve">La comunidad estudiantil  tiene acceso a los programas de salud,  orientación psicopedagógica, becas por excelencia académica y asesoría académica.  </t>
    </r>
    <r>
      <rPr>
        <sz val="11"/>
        <color rgb="FFFF0000"/>
        <rFont val="Calibri"/>
        <family val="2"/>
        <scheme val="minor"/>
      </rPr>
      <t xml:space="preserve"> 3 talleres anuales de inducción para estudiantes de nuevo ingreso.</t>
    </r>
  </si>
  <si>
    <t>Realizar  talleres anuales de inducción para los estudiantes primer ingreso</t>
  </si>
  <si>
    <r>
      <t xml:space="preserve">Servicio de laboratorio clínico sin interrupción todo el año con menu de pruebas ampliado de acuerdo a las necesidades de atencion medica de los estudiantes.   </t>
    </r>
    <r>
      <rPr>
        <sz val="12"/>
        <color rgb="FFFF0000"/>
        <rFont val="Calibri"/>
        <family val="2"/>
        <scheme val="minor"/>
      </rPr>
      <t>Porcentaje de atenciones medicas a estudiantes en el laboratorio de Microbiología.</t>
    </r>
  </si>
  <si>
    <t>2 Jornadas de asesoria académica e inducción a la población estudiantil de la carrera de Biología.</t>
  </si>
  <si>
    <t>Semana del estudiante  de Fisica desarrollada en un 100%</t>
  </si>
  <si>
    <t xml:space="preserve"> Semana del Estudiante de Física</t>
  </si>
  <si>
    <t>Semana de Matemática desarrollada en un 100%</t>
  </si>
  <si>
    <t>Promovida la realización de actividades socioculturales y deportivas tanto recreativas, competitivas y de intercambio estudiantil universitario.</t>
  </si>
  <si>
    <r>
      <t xml:space="preserve">La comunidad estudiantil que asiste al J1 cuenta con áreas para estudio.   </t>
    </r>
    <r>
      <rPr>
        <sz val="11"/>
        <color rgb="FFFF0000"/>
        <rFont val="Calibri"/>
        <family val="2"/>
        <scheme val="minor"/>
      </rPr>
      <t xml:space="preserve">  100% remodelada la biblioteca Lesvia Valladares.</t>
    </r>
  </si>
  <si>
    <t>Fortalecidas las áreas de estudio para la comunidad estudiantil.</t>
  </si>
  <si>
    <t>Porcentaje de estudiantes de la carrera  particpando en las pasantías y voluntariados de acuerdo al programa existente</t>
  </si>
  <si>
    <t>Porcentaje de estudiantes y  egresados de la carrera conocen sobre ofertas de trabajo</t>
  </si>
  <si>
    <t xml:space="preserve">Creada una  base de datos de los posibles graduados y intituciones para PPA y bolsa de trabajo </t>
  </si>
  <si>
    <t>Educación no formal para actualización de los graduados</t>
  </si>
  <si>
    <t>Espacios  pedagógicos diseñados en el sistema bimodal.</t>
  </si>
  <si>
    <r>
      <t xml:space="preserve">Programas de asignaturas de Microbiología estandarizados en todos los centros regionales.   </t>
    </r>
    <r>
      <rPr>
        <sz val="12"/>
        <color rgb="FFFF0000"/>
        <rFont val="Calibri"/>
        <family val="2"/>
      </rPr>
      <t>Porcentaje de asignaturas sistematizadas de la carrera de Microbiología  que imparten los centros regionales.</t>
    </r>
  </si>
  <si>
    <t>Ejecutado en un 100% el Curso para docentes y personal administrativo d ela facultad.</t>
  </si>
  <si>
    <r>
      <t xml:space="preserve">Organizar el evento,
 Gestion de los fondos de movilizacion.
Realizar la agenda a desarrollar por los invitados estudiantes y docentes. </t>
    </r>
    <r>
      <rPr>
        <sz val="12"/>
        <color rgb="FFFF0000"/>
        <rFont val="Calibri"/>
        <family val="2"/>
      </rPr>
      <t xml:space="preserve">   Encuentro de socialización de docentes, egresados y estudiantes en el plan de mejora de la facultad.</t>
    </r>
  </si>
  <si>
    <r>
      <t xml:space="preserve">La MEIZ  realiza un Encuentro de Egresados y Docentes de Posgrados.  </t>
    </r>
    <r>
      <rPr>
        <sz val="12"/>
        <color rgb="FFFF0000"/>
        <rFont val="Calibri"/>
        <family val="2"/>
      </rPr>
      <t>Plan de mejora de la facultad socializados a  todos los docentes, estudiantes y egresados.</t>
    </r>
  </si>
  <si>
    <t>Realizado en un 100% el Encuentro de docentes, egresados y estudiantes para socializar  los avances en el plan  de mejora.</t>
  </si>
  <si>
    <t xml:space="preserve">Porcentaje de Insumos disponibles para investigación en el laboratorio de investigación de la Maestría en Enfermedades Infecciosas y Zoonóticas. </t>
  </si>
  <si>
    <t xml:space="preserve">Gestion de invitacion de docentes extranjeros a fin de internacionalizar los procesos de posgrados. </t>
  </si>
  <si>
    <r>
      <t>Se definen lineas de investigacion.  R</t>
    </r>
    <r>
      <rPr>
        <sz val="12"/>
        <color rgb="FFFF0000"/>
        <rFont val="Calibri"/>
        <family val="2"/>
      </rPr>
      <t>ealizado el II Curso internacional de Gestion de proyectos para docentes e investigadores del Posgrado.</t>
    </r>
  </si>
  <si>
    <r>
      <t xml:space="preserve">Se realiza II Curso internacional de Gestion de proyectos para docentes e investigadores del Posgrado.  </t>
    </r>
    <r>
      <rPr>
        <sz val="12"/>
        <color rgb="FFFF0000"/>
        <rFont val="Calibri"/>
        <family val="2"/>
      </rPr>
      <t>Docentes investigadores capacitados en Gestión de Proyectos.</t>
    </r>
  </si>
  <si>
    <t>Número de capacitaciones semanales realizadas</t>
  </si>
  <si>
    <t xml:space="preserve">Proyectos de vinculación universidad sociedad fortalecidos a través  de alianzas  con aliados estrategicos de la Escuela de Microbiología para las actividades de Vinculación  . </t>
  </si>
  <si>
    <t xml:space="preserve">Número de aliados estratégicos </t>
  </si>
  <si>
    <t xml:space="preserve">Número de Proyectos ejecutados </t>
  </si>
  <si>
    <t>Gestionar ante organismos nacionales o externos para la obtención de recursos para proyectos de vinculación en La carrera de Microbiología.</t>
  </si>
  <si>
    <t xml:space="preserve">Realizar capacitaciones en conjunto con la AMDC  en gestión del riesgo, cambio climático y ordenamiento territorial </t>
  </si>
  <si>
    <t>Fortalecidas las capacitaciones en investigaciones y estudios de caso  en las temáticas</t>
  </si>
  <si>
    <t xml:space="preserve">Fortalecimiento de capacidades institucionales.  </t>
  </si>
  <si>
    <t xml:space="preserve"> Desarrollo de  un Diplomado en Adaptación al cambio climático a nivel institucional </t>
  </si>
  <si>
    <t xml:space="preserve">  Planificado un Diplomado en Adaptación al cambio climático a nivel comunitario  </t>
  </si>
  <si>
    <t xml:space="preserve">Fortalecimiento de capacidades locales. </t>
  </si>
  <si>
    <t>Programa ejecutado en un 100%</t>
  </si>
  <si>
    <t>Implementado el Ordenamiento ambiental de Ciudad Universitaria.</t>
  </si>
  <si>
    <t xml:space="preserve">Ejecutar en un 100% el desarrollo de la campaña </t>
  </si>
  <si>
    <t>Fortalecidas las capacidades en Prevención de enfermedades.</t>
  </si>
  <si>
    <t>Realizar una Campañas de limpieza en la Ciudad Universitaria.</t>
  </si>
  <si>
    <t>Campaña de Acopio de materiales electronicos contaminantes.</t>
  </si>
  <si>
    <r>
      <t xml:space="preserve">Una Campaña </t>
    </r>
    <r>
      <rPr>
        <sz val="12"/>
        <color rgb="FFFF0000"/>
        <rFont val="Calibri"/>
        <family val="2"/>
      </rPr>
      <t>realizada en el año.</t>
    </r>
  </si>
  <si>
    <r>
      <t xml:space="preserve">Liberar a la CU de materiales contaminates. </t>
    </r>
    <r>
      <rPr>
        <sz val="12"/>
        <color rgb="FFFF0000"/>
        <rFont val="Calibri"/>
        <family val="2"/>
      </rPr>
      <t>Implementado los mecanismos de apoyo en el uso de materiales contaminantes en ciudad universitaria.</t>
    </r>
  </si>
  <si>
    <t xml:space="preserve">Fortalecidos los procesos de Vinculación Universidad Sociedad en las comunidades: 21 de octubre y montes del SINAÍ </t>
  </si>
  <si>
    <r>
      <t xml:space="preserve">Como parte del servicio social a la comunidad en la colonia 21 de octubre, celebración del día del niño. </t>
    </r>
    <r>
      <rPr>
        <sz val="12"/>
        <color rgb="FFFF0000"/>
        <rFont val="Calibri"/>
        <family val="2"/>
      </rPr>
      <t xml:space="preserve">  Ejecutar  proyectos  de vinculación con la sociedad como parte del servicio social comunitario de los estudiantes de la facultad.</t>
    </r>
  </si>
  <si>
    <r>
      <t xml:space="preserve">Microbiólogos  inocrporados en los equipos de APS.     </t>
    </r>
    <r>
      <rPr>
        <b/>
        <sz val="12"/>
        <color rgb="FFFF0000"/>
        <rFont val="Calibri"/>
        <family val="2"/>
      </rPr>
      <t xml:space="preserve">Número de </t>
    </r>
    <r>
      <rPr>
        <sz val="12"/>
        <color rgb="FFFF0000"/>
        <rFont val="Calibri"/>
        <family val="2"/>
      </rPr>
      <t>docentes de la Escuela de Microbiología participando de los programas donde funcionan las APS.</t>
    </r>
  </si>
  <si>
    <t>Desarrollada las capacidades locales en donde funciona el Sistema APS, con la participación plena de  Microbiólogos  de la Escuela.</t>
  </si>
  <si>
    <r>
      <t>Integrar  comisiones de emergencia contra epidemias,  f</t>
    </r>
    <r>
      <rPr>
        <sz val="12"/>
        <color rgb="FFFF0000"/>
        <rFont val="Calibri"/>
        <family val="2"/>
      </rPr>
      <t>uncionando  y cumpliendo con la planificación académica en vinculación.</t>
    </r>
  </si>
  <si>
    <r>
      <t xml:space="preserve">Participación del IIM.    </t>
    </r>
    <r>
      <rPr>
        <sz val="12"/>
        <color rgb="FFFF0000"/>
        <rFont val="Calibri"/>
        <family val="2"/>
      </rPr>
      <t>Número de participantes en comisiones integradas en apoyo a la vinculación.</t>
    </r>
  </si>
  <si>
    <t>Integrados los programas de emergencias en apoyo a la Secretaria de Salud.</t>
  </si>
  <si>
    <t>Feria realizada en un 100%</t>
  </si>
  <si>
    <t>Sensibilizada  la población sobre problemática ambiente</t>
  </si>
  <si>
    <r>
      <t xml:space="preserve">50 funcionarios del INE actualizados en estadística.  </t>
    </r>
    <r>
      <rPr>
        <sz val="12"/>
        <color rgb="FFFF0000"/>
        <rFont val="Calibri"/>
        <family val="2"/>
      </rPr>
      <t>3 cursos de capacitación desarrollados al año</t>
    </r>
  </si>
  <si>
    <r>
      <t xml:space="preserve">Actualización estadística para el personal del INE.   </t>
    </r>
    <r>
      <rPr>
        <sz val="12"/>
        <color rgb="FFFF0000"/>
        <rFont val="Calibri"/>
        <family val="2"/>
      </rPr>
      <t xml:space="preserve"> Implementados  los programas y planes de capacitación  para el servicio de educación no formal con  la sociedad.</t>
    </r>
  </si>
  <si>
    <r>
      <t>3 cursos de capacitación al año, 2 de 80 horas y 1 de 40 horas, para el personal del Sistema Estadístico nacional - INE.   Desarrollar c</t>
    </r>
    <r>
      <rPr>
        <sz val="12"/>
        <color rgb="FFFF0000"/>
        <rFont val="Calibri"/>
        <family val="2"/>
      </rPr>
      <t xml:space="preserve">apacitaciones para el personal del Sistema Estadístico nacional - INE. </t>
    </r>
  </si>
  <si>
    <r>
      <t xml:space="preserve">Gestionar la Planificación, organización, implementación, capacitación docente, seguimiento técnico logístico, elaboración de informes parciales y final.     </t>
    </r>
    <r>
      <rPr>
        <sz val="12"/>
        <color rgb="FFFF0000"/>
        <rFont val="Calibri"/>
        <family val="2"/>
      </rPr>
      <t xml:space="preserve">Seguimiento a representantes de instancias que recibieron Curso en Manejo participativo de los Recurso Hídricos, Municipios de Ojojona, Santa Ana y San Buenaventura- Francisco Morazán </t>
    </r>
  </si>
  <si>
    <r>
      <t xml:space="preserve">Seguimiento a representantes de instancias que recibieron Curso en Manejo participativo de los Recurso Hídricos, Municipios de Ojojona, Santa Ana y San Buenaventura- Francisco Morazán.   </t>
    </r>
    <r>
      <rPr>
        <sz val="12"/>
        <color rgb="FFFF0000"/>
        <rFont val="Calibri"/>
        <family val="2"/>
      </rPr>
      <t xml:space="preserve"> Fortalecida las capacidades  en el  Manejo participativo de los Recursos Hídricos en  municipios de Francisco Morazán.</t>
    </r>
  </si>
  <si>
    <r>
      <t xml:space="preserve">Fortalecimiento de capacidades institucionales.   </t>
    </r>
    <r>
      <rPr>
        <sz val="12"/>
        <color rgb="FFFF0000"/>
        <rFont val="Calibri"/>
        <family val="2"/>
      </rPr>
      <t>Número de personas capacitadas.</t>
    </r>
  </si>
  <si>
    <t>2 Capacitaciones desarrolladas al año.</t>
  </si>
  <si>
    <t>Realizar programa de Enseñnza a niños de las escuelas en el uso eficiente de la energía eléctrica en el hogar.</t>
  </si>
  <si>
    <t>Ejecutar programa de Red solarimétrica</t>
  </si>
  <si>
    <t>Programa de Reciclado de alumnio a través del proceso de fundición</t>
  </si>
  <si>
    <t>Porcentaje de unidades académicas aplicando procesos de vinculación con la sociedad.</t>
  </si>
  <si>
    <r>
      <t xml:space="preserve">Participar en programas radiales y televisión </t>
    </r>
    <r>
      <rPr>
        <sz val="12"/>
        <color rgb="FFFF0000"/>
        <rFont val="Calibri"/>
        <family val="2"/>
      </rPr>
      <t>para la promoción y divulgación de las Ciencias Biologícas en la sociedad.</t>
    </r>
  </si>
  <si>
    <t>Porcentaje de Actividades de vinculación  divulgadas.</t>
  </si>
  <si>
    <r>
      <t xml:space="preserve">Dar a conocer los resultados de divulgación.    </t>
    </r>
    <r>
      <rPr>
        <sz val="12"/>
        <color rgb="FFFF0000"/>
        <rFont val="Calibri"/>
        <family val="2"/>
      </rPr>
      <t>Implementados los mecanismos  de divulgación de las actividades de vinculación de la facultad.</t>
    </r>
  </si>
  <si>
    <r>
      <t>Edición y publicación de boletines i</t>
    </r>
    <r>
      <rPr>
        <sz val="12"/>
        <color rgb="FFFF0000"/>
        <rFont val="Calibri"/>
        <family val="2"/>
      </rPr>
      <t>nformativos del quehacer de la facultad.</t>
    </r>
  </si>
  <si>
    <r>
      <t xml:space="preserve">Datos publicados.      </t>
    </r>
    <r>
      <rPr>
        <sz val="12"/>
        <color rgb="FFFF0000"/>
        <rFont val="Calibri"/>
        <family val="2"/>
      </rPr>
      <t>Boletín meteorológico publicado en cada trimestre.</t>
    </r>
  </si>
  <si>
    <t>Implementados los mecanismos  de divulgación de las actividades de vinculación de la facultad.</t>
  </si>
  <si>
    <t>Gestionar proyecto para la compra de equipo para visitas a colegios de educación media para demostracción de experimentos</t>
  </si>
  <si>
    <t>Asistencia a dos olimpiadas de matemàticas.</t>
  </si>
  <si>
    <t xml:space="preserve">Asistencia a Olimpiadas Centroamericana, Iberoamericana  de Matemáticas. </t>
  </si>
  <si>
    <t>Despertar el interés de los nuevos estudiantes en temas relacionados con Vinculación</t>
  </si>
  <si>
    <t>Docentes y estudiantes de la Escuela de Microbiología</t>
  </si>
  <si>
    <t>Área Estratégica no. 7  Gestión académica y administrativa de la vinculación</t>
  </si>
  <si>
    <t>Identificar, registrar y apoyar los proyectos de V-US</t>
  </si>
  <si>
    <t>Base de datos 100% sistematizada.</t>
  </si>
  <si>
    <t>Sistematizado los procesos de vinculación, de acuerdo a los lineamientos propuestos por la DVUS.</t>
  </si>
  <si>
    <t>Programa de seguimiento de egresados desarrollado en un 100%.</t>
  </si>
  <si>
    <r>
      <t xml:space="preserve">Cumplir con la responsabilidad social de la Escuela de Biología.     </t>
    </r>
    <r>
      <rPr>
        <sz val="12"/>
        <color rgb="FFFF0000"/>
        <rFont val="Calibri"/>
        <family val="2"/>
      </rPr>
      <t>Fortalecidas las relaciones con actores cooperantes, en la ejecución y respaldo de los proyectos de desarrollo local de los municipios.</t>
    </r>
  </si>
  <si>
    <t>3 Municipios atendidos</t>
  </si>
  <si>
    <t xml:space="preserve">Mejoradas las condiciones naturales y ambientales de los municipios declarados en emergencia.       </t>
  </si>
  <si>
    <r>
      <t xml:space="preserve">150 niños de las dos comunidades vinculados a un programa de beneficio social.   </t>
    </r>
    <r>
      <rPr>
        <sz val="12"/>
        <color rgb="FFFF0000"/>
        <rFont val="Calibri"/>
        <family val="2"/>
      </rPr>
      <t>2 Comunidades atendidas con proyectos de vinculaciòn.</t>
    </r>
  </si>
  <si>
    <r>
      <t xml:space="preserve">Existencia del equipo adecuado.  </t>
    </r>
    <r>
      <rPr>
        <sz val="12"/>
        <color rgb="FFFF0000"/>
        <rFont val="Calibri"/>
        <family val="2"/>
      </rPr>
      <t>Nùmero de Laboratorios renovados y actualizados.</t>
    </r>
  </si>
  <si>
    <r>
      <t xml:space="preserve">La existencia física de los libros solicitado.   </t>
    </r>
    <r>
      <rPr>
        <sz val="12"/>
        <color rgb="FFFF0000"/>
        <rFont val="Calibri"/>
        <family val="2"/>
      </rPr>
      <t>100% de adquisicion de libros en la biblioteca.</t>
    </r>
  </si>
  <si>
    <t>Fortalecido el aprendizaje práctico de la física experimental en estudiantes de la c arrera.</t>
  </si>
  <si>
    <r>
      <rPr>
        <sz val="12"/>
        <color rgb="FFFF0000"/>
        <rFont val="Calibri"/>
        <family val="2"/>
      </rPr>
      <t>Gestionar</t>
    </r>
    <r>
      <rPr>
        <sz val="12"/>
        <color theme="1"/>
        <rFont val="Calibri"/>
        <family val="2"/>
      </rPr>
      <t xml:space="preserve"> la Compra de materiales para la fabricación de equipo de apoyo para los laboratorios</t>
    </r>
  </si>
  <si>
    <r>
      <t>1</t>
    </r>
    <r>
      <rPr>
        <sz val="12"/>
        <color rgb="FFFF0000"/>
        <rFont val="Calibri"/>
        <family val="2"/>
      </rPr>
      <t>00% del Equipo de apoyo a los laboratorios  fabricado</t>
    </r>
  </si>
  <si>
    <t>Reconstrucción de áreas temáticas para análisis de calidad del agua</t>
  </si>
  <si>
    <t>Jardín botánico mejorado</t>
  </si>
  <si>
    <t>Mantenimiento al jardín botánico</t>
  </si>
  <si>
    <t>Coordinador del jardín botánico</t>
  </si>
  <si>
    <t xml:space="preserve">2. Gestionar la solicitud de construcción del edificio de Microbiología </t>
  </si>
  <si>
    <t xml:space="preserve">Las instalaciones físicas son insuficientes para los procesos de docencia, investigación y vinculación d ela escuela </t>
  </si>
  <si>
    <t>Laboratorio remodelado en un 100%</t>
  </si>
  <si>
    <t>Porcentaje de Gestiones realizadas</t>
  </si>
  <si>
    <r>
      <t xml:space="preserve">Mejores condiciones de aprendizaje.   </t>
    </r>
    <r>
      <rPr>
        <sz val="12"/>
        <color rgb="FFFF0000"/>
        <rFont val="Calibri"/>
        <family val="2"/>
      </rPr>
      <t>Aula de posgrado 100% acondicionada</t>
    </r>
  </si>
  <si>
    <t>Laboratorio r100% renovado</t>
  </si>
  <si>
    <r>
      <t xml:space="preserve">Renovación de laboratorio de Matemática.   </t>
    </r>
    <r>
      <rPr>
        <sz val="12"/>
        <color rgb="FFFF0000"/>
        <rFont val="Calibri"/>
        <family val="2"/>
      </rPr>
      <t xml:space="preserve">Espacios fisicos adecuados para un mejor uso de las instalaciones </t>
    </r>
  </si>
  <si>
    <t>El 100% de los Cubículos de los docentes se encuentra acondicionado.</t>
  </si>
  <si>
    <r>
      <t xml:space="preserve">Renovación del área docente de la escuela de Matemática.  </t>
    </r>
    <r>
      <rPr>
        <sz val="12"/>
        <color rgb="FFFF0000"/>
        <rFont val="Calibri"/>
        <family val="2"/>
      </rPr>
      <t xml:space="preserve"> Espacios fisicos adecuados para el logro de los objetivos institucionales.</t>
    </r>
  </si>
  <si>
    <r>
      <t xml:space="preserve">Renovación de la sala de usas múltiples de la escuela de Matemática.    </t>
    </r>
    <r>
      <rPr>
        <sz val="12"/>
        <color rgb="FFFF0000"/>
        <rFont val="Calibri"/>
        <family val="2"/>
      </rPr>
      <t>Espacios fisicos adecuados para el logro de los objetivos institucionales.</t>
    </r>
  </si>
  <si>
    <t>Gestionar la compra de 6 archivadores para la coordinaciòn de la carrera.</t>
  </si>
  <si>
    <r>
      <t xml:space="preserve">Coordinación acondicionada.  </t>
    </r>
    <r>
      <rPr>
        <sz val="12"/>
        <color rgb="FFFF0000"/>
        <rFont val="Calibri"/>
        <family val="2"/>
      </rPr>
      <t>100% de las gestiones realizadas.</t>
    </r>
  </si>
  <si>
    <r>
      <rPr>
        <sz val="11"/>
        <color rgb="FFFF0000"/>
        <rFont val="Calibri"/>
        <family val="2"/>
      </rPr>
      <t xml:space="preserve">Readecuar y acondicionar el Laboratorio Clinico Industrial </t>
    </r>
    <r>
      <rPr>
        <sz val="11"/>
        <rFont val="Calibri"/>
        <family val="2"/>
      </rPr>
      <t>(1.Hacer divisiones por area de trabajo.  2. Instalacion de aire acondicionado.  3. Apertura de puerta para atencion a estudiantes.4.gestionar compra de  mesones de laboratorio  5. Pintura del área  6. Gestionar equipo de laboratorio)</t>
    </r>
  </si>
  <si>
    <r>
      <t xml:space="preserve"> Puertas dobles de madera dañadas  de   los laboratorios 1,2 y 3 sustituidas ; Puertas dañadas de los cubiuclos 1,2,3,4 y 5 sustituidas.  </t>
    </r>
    <r>
      <rPr>
        <sz val="11"/>
        <color rgb="FFFF0000"/>
        <rFont val="Calibri"/>
        <family val="2"/>
      </rPr>
      <t xml:space="preserve"> Nùmero de espacios fisicos  en buen estado.</t>
    </r>
  </si>
  <si>
    <r>
      <t xml:space="preserve">5 Cubiculos y  3  laboratorios con puertas en buen estado.       </t>
    </r>
    <r>
      <rPr>
        <sz val="11"/>
        <color rgb="FFFF0000"/>
        <rFont val="Calibri"/>
        <family val="2"/>
      </rPr>
      <t>Espacios fisicos adecuados para el logro de los objetivos institucionales.</t>
    </r>
  </si>
  <si>
    <r>
      <t xml:space="preserve">Todos los equipos de aire acondicionado con mantenimineto preventivo.   </t>
    </r>
    <r>
      <rPr>
        <sz val="11"/>
        <color rgb="FFFF0000"/>
        <rFont val="Calibri"/>
        <family val="2"/>
      </rPr>
      <t>Una limpieza anual a equipo e aire acondicionado</t>
    </r>
  </si>
  <si>
    <t>Gestionar la Compra de  consumibles para clases de servicios</t>
  </si>
  <si>
    <t>Gestionar la Compra de consumibles para la reparación de equipo de laboratorio</t>
  </si>
  <si>
    <t>Gestionar la Compra de materiales, consumibles y reparación de  para las prácticas de laboratorio de Metalurgia</t>
  </si>
  <si>
    <t>100% de gestiones realizadas</t>
  </si>
  <si>
    <t>Mejoradas las condicones de enseñanza para los estudiantes de la asignatura de Energia y cambio climatico.</t>
  </si>
  <si>
    <t>Laboratorios en funcionamiento con las mejores condiciones fisicas.</t>
  </si>
  <si>
    <t>Mejores condiciones de enseñanza para los estudiantes de la escuela.</t>
  </si>
  <si>
    <t>Laboratorio 100% equipado</t>
  </si>
  <si>
    <r>
      <t xml:space="preserve"> Sistema de Gas LPG centralizado con tuberia renovada Hg de acuerdo a las nromativas de seguridad nacionales e internacionales.  </t>
    </r>
    <r>
      <rPr>
        <sz val="11"/>
        <color rgb="FFFF0000"/>
        <rFont val="Calibri"/>
        <family val="2"/>
      </rPr>
      <t xml:space="preserve"> Porcentaje de laboratorios docentes cumplen con los estandares de seguridad nacional e intrnacional.</t>
    </r>
  </si>
  <si>
    <t xml:space="preserve">10. Gestion de compra de todos los insumos requeridos en las prácticas de laboratorio </t>
  </si>
  <si>
    <t xml:space="preserve"> Porcentaje de Laboratorios docentes con insumos  consumibles suficientes para los ensayos de laboratorio.  </t>
  </si>
  <si>
    <t>Porcentaje de laboratorios que cuentan con equipo en buen estado.</t>
  </si>
  <si>
    <t xml:space="preserve">Laboratorios docentes cuentan con los insumos suficientes para el desarrollo de la competencias en los laboratorios docentes  </t>
  </si>
  <si>
    <r>
      <t xml:space="preserve">Un docente de tiempo completo contratado en sustitucion de profesor jubilado para el Depto de Microbiología y otro para el Depto de Bioanálisis e Inmunología.                  </t>
    </r>
    <r>
      <rPr>
        <sz val="11"/>
        <color rgb="FFFF0000"/>
        <rFont val="Calibri"/>
        <family val="2"/>
      </rPr>
      <t xml:space="preserve">Dos  Docentes  contratados a tiempo completo </t>
    </r>
    <r>
      <rPr>
        <sz val="11"/>
        <rFont val="Calibri"/>
        <family val="2"/>
      </rPr>
      <t xml:space="preserve">                                                                                                                                                                                        </t>
    </r>
  </si>
  <si>
    <t xml:space="preserve">                                                                                                                                                                                  La unidad cuenta con el personal suficiente para el desarrollo de la gestiòn academica programada por la carrera. </t>
  </si>
  <si>
    <t>La unidad cuenta con el personal suficiente para el desarrollo de la gestiòn academica programada por la carrera  de acuerdo a las necesidades.</t>
  </si>
  <si>
    <t>Porcentaje de Contratos de profesores por hora por un total de  36 unidades  valorativas  en cada periodo académico</t>
  </si>
  <si>
    <t>Realizadas en un 100% las Actividades científicas organizadas por la Escuela de Microbiología  durante el 11° Congreso Científico con invitados internacionales.</t>
  </si>
  <si>
    <t>Promover la participación de los profesores de física en las capacitaciones de la DIE</t>
  </si>
  <si>
    <t xml:space="preserve">Porcentaje de participantes en capacitaciones de la DIE </t>
  </si>
  <si>
    <t>Numero de Cursos en TICs impartidos</t>
  </si>
  <si>
    <t>Tnumeros de talleres en TICs impartidos</t>
  </si>
  <si>
    <t>Curso de ASY desarrollado en un 100%</t>
  </si>
  <si>
    <t>Curso uso del Campus Virtual UNAH como apoyo a la educación Presencial</t>
  </si>
  <si>
    <t>Docentes Capacitados.  Numero de cursos desarrollados.</t>
  </si>
  <si>
    <t>Porcentaje  de docentes capacitados, utilizando la herramienta y el numero de estudiantes beneficiados</t>
  </si>
  <si>
    <t>Porcentaje de Docentes capacitados</t>
  </si>
  <si>
    <t>4 capacitaciones a estududiantes durante el año.</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</si>
</sst>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L.-480A]\ #,##0.00;[Red][$L.-480A]\ #,##0.00"/>
    <numFmt numFmtId="175" formatCode="&quot;L&quot;\ #,##0.00"/>
    <numFmt numFmtId="176" formatCode="_-* #,##0.00&quot; Pts&quot;_-;\-* #,##0.00&quot; Pts&quot;_-;_-* \-??&quot; Pts&quot;_-;_-@_-"/>
    <numFmt numFmtId="177" formatCode="0.0"/>
  </numFmts>
  <fonts count="10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color indexed="8"/>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color theme="0"/>
      <name val="Calibri"/>
      <family val="2"/>
    </font>
    <font>
      <sz val="14"/>
      <color theme="0"/>
      <name val="Calibri"/>
      <family val="2"/>
    </font>
    <font>
      <sz val="10"/>
      <color theme="1"/>
      <name val="Calibri"/>
      <family val="2"/>
    </font>
    <font>
      <sz val="10"/>
      <name val="Calibri"/>
      <family val="2"/>
    </font>
    <font>
      <sz val="12"/>
      <color rgb="FF000000"/>
      <name val="Calibri"/>
      <family val="2"/>
    </font>
    <font>
      <sz val="11"/>
      <color rgb="FF000000"/>
      <name val="Calibri"/>
      <family val="2"/>
    </font>
    <font>
      <sz val="10"/>
      <color theme="0"/>
      <name val="Calibri"/>
      <family val="2"/>
    </font>
    <font>
      <b/>
      <sz val="11"/>
      <color theme="3" tint="-0.249977111117893"/>
      <name val="Calibri"/>
      <family val="2"/>
    </font>
    <font>
      <b/>
      <sz val="10"/>
      <color theme="3" tint="-0.249977111117893"/>
      <name val="Calibri"/>
      <family val="2"/>
    </font>
    <font>
      <b/>
      <sz val="14"/>
      <color theme="4" tint="-0.499984740745262"/>
      <name val="Calibri"/>
      <family val="2"/>
    </font>
    <font>
      <b/>
      <sz val="14"/>
      <color indexed="56"/>
      <name val="Calibri"/>
      <family val="2"/>
      <scheme val="minor"/>
    </font>
    <font>
      <b/>
      <sz val="11"/>
      <color indexed="56"/>
      <name val="Calibri"/>
      <family val="2"/>
      <scheme val="minor"/>
    </font>
    <font>
      <b/>
      <sz val="10"/>
      <color theme="0"/>
      <name val="Calibri"/>
      <family val="2"/>
      <scheme val="minor"/>
    </font>
    <font>
      <b/>
      <sz val="12"/>
      <color indexed="56"/>
      <name val="Calibri"/>
      <family val="2"/>
      <scheme val="minor"/>
    </font>
    <font>
      <b/>
      <sz val="10"/>
      <color indexed="56"/>
      <name val="Calibri"/>
      <family val="2"/>
      <scheme val="minor"/>
    </font>
    <font>
      <sz val="11"/>
      <color rgb="FF000000"/>
      <name val="Calibri"/>
      <family val="2"/>
      <scheme val="minor"/>
    </font>
    <font>
      <sz val="12"/>
      <color rgb="FF000000"/>
      <name val="Calibri"/>
      <family val="2"/>
      <scheme val="minor"/>
    </font>
    <font>
      <sz val="12"/>
      <color theme="1"/>
      <name val="Calibri"/>
      <family val="2"/>
    </font>
    <font>
      <sz val="12"/>
      <color theme="3" tint="-0.499984740745262"/>
      <name val="Calibri"/>
      <family val="2"/>
      <scheme val="minor"/>
    </font>
    <font>
      <b/>
      <sz val="12"/>
      <color theme="4" tint="-0.499984740745262"/>
      <name val="Calibri"/>
      <family val="2"/>
    </font>
    <font>
      <b/>
      <sz val="12"/>
      <color theme="3"/>
      <name val="Calibri"/>
      <family val="2"/>
    </font>
    <font>
      <sz val="12"/>
      <color theme="0"/>
      <name val="Calibri"/>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rgb="FF000000"/>
      <name val="Calibri"/>
      <family val="2"/>
      <charset val="1"/>
    </font>
    <font>
      <sz val="10"/>
      <name val="Calibri"/>
      <family val="2"/>
      <scheme val="minor"/>
    </font>
    <font>
      <i/>
      <sz val="10"/>
      <name val="Calibri"/>
      <family val="2"/>
      <scheme val="minor"/>
    </font>
    <font>
      <b/>
      <sz val="14"/>
      <color theme="0"/>
      <name val="Calibri"/>
      <family val="2"/>
      <scheme val="minor"/>
    </font>
    <font>
      <sz val="13"/>
      <color theme="0"/>
      <name val="Calibri"/>
      <family val="2"/>
      <scheme val="minor"/>
    </font>
    <font>
      <sz val="13"/>
      <color theme="1"/>
      <name val="Calibri"/>
      <family val="2"/>
      <scheme val="minor"/>
    </font>
    <font>
      <b/>
      <sz val="11"/>
      <color rgb="FFFF0000"/>
      <name val="Calibri"/>
      <family val="2"/>
      <scheme val="minor"/>
    </font>
    <font>
      <b/>
      <sz val="10"/>
      <color rgb="FFFF0000"/>
      <name val="Calibri"/>
      <family val="2"/>
      <scheme val="minor"/>
    </font>
    <font>
      <sz val="11"/>
      <color rgb="FFFF0000"/>
      <name val="Calibri"/>
      <family val="2"/>
      <scheme val="minor"/>
    </font>
    <font>
      <sz val="10"/>
      <color rgb="FFFF0000"/>
      <name val="Calibri"/>
      <family val="2"/>
      <scheme val="minor"/>
    </font>
    <font>
      <sz val="12"/>
      <color rgb="FFFF0000"/>
      <name val="Calibri"/>
      <family val="2"/>
    </font>
    <font>
      <sz val="12"/>
      <color rgb="FFFF0000"/>
      <name val="Calibri"/>
      <family val="2"/>
      <scheme val="minor"/>
    </font>
    <font>
      <b/>
      <sz val="12"/>
      <color rgb="FFFF0000"/>
      <name val="Calibri"/>
      <family val="2"/>
    </font>
    <font>
      <sz val="11"/>
      <color rgb="FFFF0000"/>
      <name val="Calibri"/>
      <family val="2"/>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7" tint="0.39997558519241921"/>
        <bgColor indexed="64"/>
      </patternFill>
    </fill>
    <fill>
      <patternFill patternType="solid">
        <fgColor theme="7" tint="0.39997558519241921"/>
        <bgColor rgb="FF000000"/>
      </patternFill>
    </fill>
    <fill>
      <patternFill patternType="solid">
        <fgColor theme="7" tint="0.39997558519241921"/>
        <bgColor indexed="22"/>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theme="5" tint="0.79998168889431442"/>
        <bgColor indexed="65"/>
      </patternFill>
    </fill>
    <fill>
      <patternFill patternType="solid">
        <fgColor theme="5" tint="0.59999389629810485"/>
        <bgColor indexed="64"/>
      </patternFill>
    </fill>
    <fill>
      <patternFill patternType="solid">
        <fgColor rgb="FFFFEB9C"/>
      </patternFill>
    </fill>
    <fill>
      <patternFill patternType="solid">
        <fgColor theme="5" tint="0.59999389629810485"/>
        <bgColor indexed="65"/>
      </patternFill>
    </fill>
    <fill>
      <patternFill patternType="solid">
        <fgColor theme="5" tint="0.59999389629810485"/>
        <bgColor indexed="22"/>
      </patternFill>
    </fill>
    <fill>
      <patternFill patternType="solid">
        <fgColor theme="0" tint="-0.249977111117893"/>
        <bgColor indexed="64"/>
      </patternFill>
    </fill>
    <fill>
      <patternFill patternType="solid">
        <fgColor rgb="FFFF0000"/>
        <bgColor indexed="64"/>
      </patternFill>
    </fill>
  </fills>
  <borders count="6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s>
  <cellStyleXfs count="25">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92" fillId="28" borderId="0" applyNumberFormat="0" applyBorder="0" applyAlignment="0" applyProtection="0"/>
    <xf numFmtId="0" fontId="93" fillId="29" borderId="0" applyNumberFormat="0" applyBorder="0" applyAlignment="0" applyProtection="0"/>
    <xf numFmtId="0" fontId="20" fillId="30" borderId="0" applyNumberFormat="0" applyBorder="0" applyAlignment="0" applyProtection="0"/>
    <xf numFmtId="0" fontId="94" fillId="32" borderId="0" applyNumberFormat="0" applyBorder="0" applyAlignment="0" applyProtection="0"/>
    <xf numFmtId="176" fontId="95" fillId="0" borderId="0" applyBorder="0" applyProtection="0"/>
  </cellStyleXfs>
  <cellXfs count="115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172" fontId="40" fillId="0" borderId="0" xfId="18" applyNumberFormat="1" applyFont="1" applyAlignment="1">
      <alignment vertical="center"/>
    </xf>
    <xf numFmtId="0" fontId="41" fillId="0" borderId="0" xfId="0" applyFont="1" applyAlignment="1">
      <alignment vertical="center"/>
    </xf>
    <xf numFmtId="172" fontId="42" fillId="0" borderId="0" xfId="18"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0" fillId="0" borderId="0" xfId="18" applyNumberFormat="1" applyFont="1" applyAlignment="1">
      <alignment horizontal="center" vertical="center"/>
    </xf>
    <xf numFmtId="172" fontId="42"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3"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5" fillId="0" borderId="0" xfId="18" applyNumberFormat="1" applyFont="1" applyAlignment="1">
      <alignment vertical="center"/>
    </xf>
    <xf numFmtId="0" fontId="51" fillId="11" borderId="0" xfId="0" applyFont="1" applyFill="1" applyAlignment="1">
      <alignment horizontal="left" vertical="center"/>
    </xf>
    <xf numFmtId="9" fontId="33" fillId="0" borderId="26" xfId="17" applyFont="1" applyBorder="1" applyAlignment="1">
      <alignment horizontal="center"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wrapText="1"/>
    </xf>
    <xf numFmtId="0" fontId="54" fillId="0" borderId="0" xfId="0" applyFont="1" applyAlignment="1">
      <alignment horizontal="center" vertical="center"/>
    </xf>
    <xf numFmtId="43" fontId="54" fillId="0" borderId="0" xfId="18" applyFont="1" applyAlignment="1">
      <alignment vertical="center"/>
    </xf>
    <xf numFmtId="172" fontId="54" fillId="0" borderId="0" xfId="18" applyNumberFormat="1" applyFont="1" applyAlignment="1">
      <alignment vertical="center"/>
    </xf>
    <xf numFmtId="172" fontId="54" fillId="0" borderId="0" xfId="0" applyNumberFormat="1" applyFont="1" applyAlignment="1">
      <alignment vertical="center"/>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10" borderId="26" xfId="18" applyNumberFormat="1" applyFont="1" applyFill="1" applyBorder="1" applyAlignment="1">
      <alignment vertical="top" wrapText="1"/>
    </xf>
    <xf numFmtId="0" fontId="29" fillId="10" borderId="26" xfId="19" applyFont="1" applyFill="1" applyBorder="1" applyAlignment="1">
      <alignment vertical="top"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33" fillId="10" borderId="26" xfId="19" applyFont="1" applyFill="1" applyBorder="1" applyAlignment="1">
      <alignment horizontal="right" wrapText="1"/>
    </xf>
    <xf numFmtId="0" fontId="25" fillId="8" borderId="0" xfId="19" applyFont="1" applyFill="1" applyBorder="1" applyAlignment="1">
      <alignment vertical="center"/>
    </xf>
    <xf numFmtId="0" fontId="25" fillId="8" borderId="0" xfId="16" applyFont="1" applyFill="1" applyBorder="1" applyAlignment="1">
      <alignment vertical="top"/>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0" fillId="0" borderId="0" xfId="0" applyFont="1" applyAlignment="1">
      <alignment vertical="center" wrapText="1"/>
    </xf>
    <xf numFmtId="0" fontId="38" fillId="0" borderId="26" xfId="19" applyFont="1" applyBorder="1" applyAlignment="1">
      <alignment horizontal="center" vertical="center" wrapText="1"/>
    </xf>
    <xf numFmtId="0" fontId="27" fillId="8" borderId="0" xfId="19" applyFont="1" applyFill="1" applyBorder="1" applyAlignment="1">
      <alignment vertical="top"/>
    </xf>
    <xf numFmtId="0" fontId="27" fillId="8" borderId="0" xfId="19" applyFont="1" applyFill="1" applyBorder="1" applyAlignment="1">
      <alignment horizontal="center" vertical="top"/>
    </xf>
    <xf numFmtId="0" fontId="21" fillId="0" borderId="0" xfId="0" applyFont="1"/>
    <xf numFmtId="0" fontId="57" fillId="0" borderId="0" xfId="0" applyFont="1"/>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36" fillId="2" borderId="26" xfId="18" applyFont="1" applyFill="1" applyBorder="1" applyAlignment="1">
      <alignment horizontal="center" vertical="center" wrapText="1"/>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0" fontId="0" fillId="0" borderId="0" xfId="0"/>
    <xf numFmtId="0" fontId="51" fillId="11" borderId="0" xfId="10" applyNumberFormat="1" applyFont="1" applyFill="1" applyAlignment="1">
      <alignment horizontal="center" vertical="center"/>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6" fillId="2" borderId="26" xfId="18" applyNumberFormat="1" applyFont="1" applyFill="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1"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4" fillId="3" borderId="0" xfId="10" applyNumberFormat="1" applyFont="1" applyFill="1" applyAlignment="1">
      <alignment vertical="center"/>
    </xf>
    <xf numFmtId="43" fontId="0" fillId="3" borderId="0" xfId="0" applyNumberFormat="1" applyFill="1" applyAlignment="1">
      <alignment vertical="center"/>
    </xf>
    <xf numFmtId="43" fontId="44"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3" fillId="0" borderId="26" xfId="16"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8" fillId="23" borderId="26" xfId="0" applyFont="1" applyFill="1" applyBorder="1" applyAlignment="1" applyProtection="1">
      <alignment horizontal="center" vertical="center" wrapText="1"/>
      <protection locked="0"/>
    </xf>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47" fillId="2" borderId="0" xfId="0" applyFont="1" applyFill="1" applyBorder="1" applyAlignment="1">
      <alignment vertical="center"/>
    </xf>
    <xf numFmtId="0" fontId="71" fillId="8" borderId="0" xfId="19" applyFont="1" applyFill="1" applyBorder="1" applyAlignment="1">
      <alignment vertical="top"/>
    </xf>
    <xf numFmtId="0" fontId="47" fillId="0" borderId="0" xfId="0" applyFont="1"/>
    <xf numFmtId="2" fontId="33" fillId="0" borderId="26" xfId="19" applyNumberFormat="1" applyFont="1" applyBorder="1" applyAlignment="1">
      <alignment horizontal="center" vertical="center" wrapText="1"/>
    </xf>
    <xf numFmtId="9" fontId="72" fillId="23" borderId="26" xfId="17" applyFont="1" applyFill="1" applyBorder="1" applyAlignment="1" applyProtection="1">
      <alignment horizontal="center" vertical="center" wrapText="1"/>
      <protection locked="0"/>
    </xf>
    <xf numFmtId="9" fontId="33" fillId="0" borderId="26" xfId="17" applyFont="1" applyFill="1" applyBorder="1" applyAlignment="1">
      <alignment horizontal="center" vertical="center" wrapText="1"/>
    </xf>
    <xf numFmtId="43" fontId="33" fillId="0" borderId="26" xfId="16" applyNumberFormat="1" applyFont="1" applyFill="1" applyBorder="1" applyAlignment="1">
      <alignment horizontal="left" vertical="center" wrapText="1"/>
    </xf>
    <xf numFmtId="0" fontId="38" fillId="0" borderId="26" xfId="19" applyFont="1" applyBorder="1" applyAlignment="1">
      <alignment horizontal="left" vertical="center" wrapText="1"/>
    </xf>
    <xf numFmtId="0" fontId="33" fillId="0" borderId="26" xfId="19" applyFont="1" applyBorder="1" applyAlignment="1">
      <alignment horizontal="left" vertical="center" wrapText="1"/>
    </xf>
    <xf numFmtId="43" fontId="33" fillId="24" borderId="26" xfId="16" applyNumberFormat="1" applyFont="1" applyFill="1" applyBorder="1" applyAlignment="1">
      <alignment horizontal="center" vertical="center" wrapText="1"/>
    </xf>
    <xf numFmtId="0" fontId="55" fillId="24" borderId="26" xfId="0" applyFont="1" applyFill="1" applyBorder="1" applyAlignment="1">
      <alignment horizontal="left" vertical="center" wrapText="1"/>
    </xf>
    <xf numFmtId="0" fontId="33" fillId="24" borderId="26" xfId="19" applyFont="1" applyFill="1" applyBorder="1" applyAlignment="1">
      <alignment horizontal="center" vertical="center" wrapText="1"/>
    </xf>
    <xf numFmtId="0" fontId="33" fillId="24" borderId="26" xfId="19" applyFont="1" applyFill="1" applyBorder="1" applyAlignment="1">
      <alignment horizontal="left" vertical="center" wrapText="1"/>
    </xf>
    <xf numFmtId="0" fontId="38" fillId="24" borderId="26" xfId="19" applyFont="1" applyFill="1" applyBorder="1" applyAlignment="1">
      <alignment horizontal="center" vertical="center" wrapText="1"/>
    </xf>
    <xf numFmtId="9" fontId="33" fillId="24" borderId="26" xfId="19" applyNumberFormat="1" applyFont="1" applyFill="1" applyBorder="1" applyAlignment="1">
      <alignment horizontal="center" vertical="center" wrapText="1"/>
    </xf>
    <xf numFmtId="4" fontId="33" fillId="24" borderId="26" xfId="19" applyNumberFormat="1" applyFont="1" applyFill="1" applyBorder="1" applyAlignment="1">
      <alignment horizontal="center" vertical="center" wrapText="1"/>
    </xf>
    <xf numFmtId="43" fontId="33" fillId="24" borderId="26" xfId="18" applyFont="1" applyFill="1" applyBorder="1" applyAlignment="1">
      <alignment horizontal="center" vertical="center" wrapText="1"/>
    </xf>
    <xf numFmtId="43" fontId="33" fillId="24" borderId="26" xfId="19" applyNumberFormat="1" applyFont="1" applyFill="1" applyBorder="1" applyAlignment="1">
      <alignment horizontal="center" vertical="center" wrapText="1"/>
    </xf>
    <xf numFmtId="43" fontId="33" fillId="24" borderId="26" xfId="18" applyNumberFormat="1" applyFont="1" applyFill="1" applyBorder="1" applyAlignment="1">
      <alignment horizontal="center" vertical="center" wrapText="1"/>
    </xf>
    <xf numFmtId="3" fontId="33" fillId="24" borderId="26" xfId="19" applyNumberFormat="1" applyFont="1" applyFill="1" applyBorder="1" applyAlignment="1">
      <alignment horizontal="center" vertical="center" wrapText="1"/>
    </xf>
    <xf numFmtId="9" fontId="33" fillId="24" borderId="26" xfId="17" applyFont="1" applyFill="1" applyBorder="1" applyAlignment="1">
      <alignment horizontal="center" vertical="center" wrapText="1"/>
    </xf>
    <xf numFmtId="0" fontId="38" fillId="24" borderId="26" xfId="19" applyFont="1" applyFill="1" applyBorder="1" applyAlignment="1">
      <alignment vertical="center" wrapText="1"/>
    </xf>
    <xf numFmtId="0" fontId="38" fillId="24" borderId="26" xfId="19" applyFont="1" applyFill="1" applyBorder="1" applyAlignment="1">
      <alignment horizontal="left" vertical="center" wrapText="1"/>
    </xf>
    <xf numFmtId="0" fontId="73" fillId="0" borderId="0" xfId="19" applyFont="1" applyAlignment="1">
      <alignment vertical="top"/>
    </xf>
    <xf numFmtId="0" fontId="76" fillId="0" borderId="0" xfId="19" applyFont="1" applyAlignment="1">
      <alignment vertical="top"/>
    </xf>
    <xf numFmtId="0" fontId="77" fillId="0" borderId="0" xfId="19" applyFont="1" applyAlignment="1">
      <alignment vertical="top"/>
    </xf>
    <xf numFmtId="0" fontId="78" fillId="0" borderId="0" xfId="19" applyFont="1" applyAlignment="1">
      <alignment horizontal="left" vertical="top"/>
    </xf>
    <xf numFmtId="43" fontId="33" fillId="24" borderId="26" xfId="18" applyNumberFormat="1" applyFont="1" applyFill="1" applyBorder="1" applyAlignment="1">
      <alignment horizontal="left" vertical="center" wrapText="1"/>
    </xf>
    <xf numFmtId="0" fontId="73" fillId="0" borderId="0" xfId="19" applyFont="1" applyAlignment="1">
      <alignment horizontal="center" vertical="center"/>
    </xf>
    <xf numFmtId="2" fontId="33" fillId="24" borderId="26" xfId="19" applyNumberFormat="1" applyFont="1" applyFill="1" applyBorder="1" applyAlignment="1">
      <alignment horizontal="center" vertical="center" wrapText="1"/>
    </xf>
    <xf numFmtId="1" fontId="33" fillId="24" borderId="26" xfId="19" applyNumberFormat="1" applyFont="1" applyFill="1" applyBorder="1" applyAlignment="1">
      <alignment horizontal="center" vertical="center" wrapText="1"/>
    </xf>
    <xf numFmtId="1" fontId="33" fillId="24" borderId="26" xfId="17" applyNumberFormat="1" applyFont="1" applyFill="1" applyBorder="1" applyAlignment="1">
      <alignment horizontal="center" vertical="center" wrapText="1"/>
    </xf>
    <xf numFmtId="0" fontId="33" fillId="24" borderId="26" xfId="19" applyFont="1" applyFill="1" applyBorder="1" applyAlignment="1" applyProtection="1">
      <alignment horizontal="center" vertical="center" wrapText="1"/>
      <protection locked="0"/>
    </xf>
    <xf numFmtId="0" fontId="73" fillId="24" borderId="0" xfId="19" applyFont="1" applyFill="1" applyAlignment="1">
      <alignment horizontal="center" vertical="center" wrapText="1"/>
    </xf>
    <xf numFmtId="0" fontId="29" fillId="24" borderId="26" xfId="19" applyFont="1" applyFill="1" applyBorder="1" applyAlignment="1">
      <alignment horizontal="center" vertical="center" wrapText="1"/>
    </xf>
    <xf numFmtId="0" fontId="55" fillId="0" borderId="0" xfId="0" applyFont="1"/>
    <xf numFmtId="43" fontId="55" fillId="0" borderId="0" xfId="18" applyFont="1"/>
    <xf numFmtId="0" fontId="77" fillId="0" borderId="0" xfId="0" applyFont="1"/>
    <xf numFmtId="0" fontId="81" fillId="9" borderId="13" xfId="19" applyFont="1" applyFill="1" applyBorder="1" applyAlignment="1" applyProtection="1">
      <alignment vertical="center"/>
      <protection locked="0"/>
    </xf>
    <xf numFmtId="0" fontId="82" fillId="19" borderId="26" xfId="0" applyFont="1" applyFill="1" applyBorder="1" applyAlignment="1" applyProtection="1">
      <alignment horizontal="center" vertical="center" wrapText="1"/>
      <protection locked="0"/>
    </xf>
    <xf numFmtId="0" fontId="81" fillId="20" borderId="44" xfId="0" applyFont="1" applyFill="1" applyBorder="1" applyAlignment="1">
      <alignment horizontal="center" vertical="center" wrapText="1"/>
    </xf>
    <xf numFmtId="0" fontId="81" fillId="20" borderId="28" xfId="0" applyFont="1" applyFill="1" applyBorder="1" applyAlignment="1">
      <alignment horizontal="center" vertical="center" wrapText="1"/>
    </xf>
    <xf numFmtId="0" fontId="83" fillId="21" borderId="27" xfId="0" applyFont="1" applyFill="1" applyBorder="1" applyAlignment="1" applyProtection="1">
      <alignment horizontal="center" vertical="center" wrapText="1"/>
      <protection locked="0"/>
    </xf>
    <xf numFmtId="0" fontId="51" fillId="21" borderId="27" xfId="0" applyFont="1" applyFill="1" applyBorder="1" applyAlignment="1" applyProtection="1">
      <alignment horizontal="center" vertical="center" wrapText="1"/>
      <protection locked="0"/>
    </xf>
    <xf numFmtId="0" fontId="84" fillId="21" borderId="26" xfId="0" applyFont="1" applyFill="1" applyBorder="1" applyAlignment="1" applyProtection="1">
      <alignment horizontal="center" vertical="center" wrapText="1"/>
      <protection locked="0"/>
    </xf>
    <xf numFmtId="0" fontId="81" fillId="20" borderId="27" xfId="0" applyFont="1" applyFill="1" applyBorder="1" applyAlignment="1">
      <alignment horizontal="center" vertical="center" wrapText="1"/>
    </xf>
    <xf numFmtId="0" fontId="84" fillId="21" borderId="27" xfId="0" applyFont="1" applyFill="1" applyBorder="1" applyAlignment="1" applyProtection="1">
      <alignment horizontal="center" vertical="center" wrapText="1"/>
      <protection locked="0"/>
    </xf>
    <xf numFmtId="0" fontId="37" fillId="0" borderId="26" xfId="19" applyFont="1" applyBorder="1" applyAlignment="1">
      <alignment horizontal="center" vertical="center" wrapText="1"/>
    </xf>
    <xf numFmtId="0" fontId="37" fillId="2" borderId="26" xfId="19" applyFont="1" applyFill="1" applyBorder="1" applyAlignment="1">
      <alignment horizontal="center" vertical="center" wrapText="1"/>
    </xf>
    <xf numFmtId="43" fontId="37" fillId="0" borderId="26" xfId="18" applyFont="1" applyBorder="1" applyAlignment="1">
      <alignment horizontal="center" vertical="center" wrapText="1"/>
    </xf>
    <xf numFmtId="9" fontId="37" fillId="0" borderId="26" xfId="19" applyNumberFormat="1" applyFont="1" applyBorder="1" applyAlignment="1">
      <alignment horizontal="center" vertical="center" wrapText="1"/>
    </xf>
    <xf numFmtId="0" fontId="83" fillId="10" borderId="37" xfId="19" applyFont="1" applyFill="1" applyBorder="1" applyAlignment="1">
      <alignment vertical="center"/>
    </xf>
    <xf numFmtId="0" fontId="83" fillId="10" borderId="16" xfId="19" applyFont="1" applyFill="1" applyBorder="1" applyAlignment="1">
      <alignment vertical="center"/>
    </xf>
    <xf numFmtId="0" fontId="83" fillId="10" borderId="36" xfId="19" applyFont="1" applyFill="1" applyBorder="1" applyAlignment="1">
      <alignment vertical="center"/>
    </xf>
    <xf numFmtId="0" fontId="37" fillId="24" borderId="26" xfId="19" applyFont="1" applyFill="1" applyBorder="1" applyAlignment="1">
      <alignment horizontal="center" vertical="center" wrapText="1"/>
    </xf>
    <xf numFmtId="0" fontId="86" fillId="24" borderId="26" xfId="19" applyFont="1" applyFill="1" applyBorder="1" applyAlignment="1">
      <alignment horizontal="center" vertical="center" wrapText="1"/>
    </xf>
    <xf numFmtId="43" fontId="37" fillId="24" borderId="26" xfId="18" applyFont="1" applyFill="1" applyBorder="1" applyAlignment="1">
      <alignment horizontal="center" vertical="center" wrapText="1"/>
    </xf>
    <xf numFmtId="43" fontId="37" fillId="24" borderId="26" xfId="19" applyNumberFormat="1" applyFont="1" applyFill="1" applyBorder="1" applyAlignment="1">
      <alignment horizontal="center" vertical="center" wrapText="1"/>
    </xf>
    <xf numFmtId="43" fontId="37" fillId="24" borderId="26" xfId="18" applyNumberFormat="1" applyFont="1" applyFill="1" applyBorder="1" applyAlignment="1">
      <alignment horizontal="center" vertical="center" wrapText="1"/>
    </xf>
    <xf numFmtId="0" fontId="87" fillId="24" borderId="26" xfId="19" applyFont="1" applyFill="1" applyBorder="1" applyAlignment="1">
      <alignment horizontal="center" vertical="center" wrapText="1"/>
    </xf>
    <xf numFmtId="9" fontId="37" fillId="24" borderId="26" xfId="19" applyNumberFormat="1" applyFont="1" applyFill="1" applyBorder="1" applyAlignment="1">
      <alignment horizontal="center" vertical="center" wrapText="1"/>
    </xf>
    <xf numFmtId="43" fontId="36" fillId="24" borderId="26" xfId="18" applyFont="1" applyFill="1" applyBorder="1" applyAlignment="1">
      <alignment horizontal="center" vertical="center" wrapText="1"/>
    </xf>
    <xf numFmtId="43" fontId="36" fillId="24" borderId="26" xfId="18" applyNumberFormat="1" applyFont="1" applyFill="1" applyBorder="1" applyAlignment="1">
      <alignment horizontal="center" vertical="center" wrapText="1"/>
    </xf>
    <xf numFmtId="43" fontId="32" fillId="24" borderId="26" xfId="18" applyNumberFormat="1" applyFont="1" applyFill="1" applyBorder="1" applyAlignment="1">
      <alignment horizontal="center" vertical="center" wrapText="1"/>
    </xf>
    <xf numFmtId="0" fontId="32" fillId="24" borderId="26" xfId="19" applyFont="1" applyFill="1" applyBorder="1" applyAlignment="1">
      <alignment horizontal="center" vertical="center" wrapText="1"/>
    </xf>
    <xf numFmtId="0" fontId="86" fillId="24" borderId="57" xfId="19" applyFont="1" applyFill="1" applyBorder="1" applyAlignment="1">
      <alignment horizontal="center" vertical="center" wrapText="1"/>
    </xf>
    <xf numFmtId="0" fontId="70" fillId="0" borderId="0" xfId="0" applyFont="1"/>
    <xf numFmtId="0" fontId="87" fillId="0" borderId="26" xfId="0" applyFont="1" applyBorder="1" applyAlignment="1">
      <alignment horizontal="center" vertical="center" wrapText="1"/>
    </xf>
    <xf numFmtId="0" fontId="87" fillId="2" borderId="26" xfId="0" applyFont="1" applyFill="1" applyBorder="1" applyAlignment="1">
      <alignment horizontal="center" vertical="center" wrapText="1"/>
    </xf>
    <xf numFmtId="0" fontId="87" fillId="0" borderId="26" xfId="0" applyFont="1" applyBorder="1" applyAlignment="1">
      <alignment horizontal="center" vertical="center"/>
    </xf>
    <xf numFmtId="43" fontId="87" fillId="0" borderId="26" xfId="18" applyFont="1" applyBorder="1" applyAlignment="1">
      <alignment horizontal="center" vertical="center"/>
    </xf>
    <xf numFmtId="43" fontId="33" fillId="0" borderId="26" xfId="19" applyNumberFormat="1" applyFont="1" applyFill="1" applyBorder="1" applyAlignment="1">
      <alignment horizontal="center" vertical="center"/>
    </xf>
    <xf numFmtId="43" fontId="33" fillId="0" borderId="26" xfId="18" applyNumberFormat="1" applyFont="1" applyFill="1" applyBorder="1" applyAlignment="1">
      <alignment horizontal="center" vertical="center"/>
    </xf>
    <xf numFmtId="0" fontId="87" fillId="24" borderId="26" xfId="0" applyFont="1" applyFill="1" applyBorder="1" applyAlignment="1">
      <alignment horizontal="center" vertical="center" wrapText="1"/>
    </xf>
    <xf numFmtId="0" fontId="87" fillId="24" borderId="26" xfId="0" applyFont="1" applyFill="1" applyBorder="1" applyAlignment="1">
      <alignment horizontal="center" vertical="center"/>
    </xf>
    <xf numFmtId="43" fontId="87" fillId="24" borderId="26" xfId="18" applyFont="1" applyFill="1" applyBorder="1" applyAlignment="1">
      <alignment horizontal="center" vertical="center"/>
    </xf>
    <xf numFmtId="43" fontId="33" fillId="24" borderId="26" xfId="19" applyNumberFormat="1" applyFont="1" applyFill="1" applyBorder="1" applyAlignment="1">
      <alignment horizontal="center" vertical="center"/>
    </xf>
    <xf numFmtId="43" fontId="33" fillId="24" borderId="26" xfId="18" applyNumberFormat="1" applyFont="1" applyFill="1" applyBorder="1" applyAlignment="1">
      <alignment horizontal="center" vertical="center"/>
    </xf>
    <xf numFmtId="9" fontId="87" fillId="24" borderId="26" xfId="0" applyNumberFormat="1" applyFont="1" applyFill="1" applyBorder="1" applyAlignment="1">
      <alignment horizontal="center" vertical="center"/>
    </xf>
    <xf numFmtId="0" fontId="74" fillId="24" borderId="57" xfId="0" applyFont="1" applyFill="1" applyBorder="1" applyAlignment="1">
      <alignment horizontal="left" vertical="center" wrapText="1"/>
    </xf>
    <xf numFmtId="0" fontId="74" fillId="25" borderId="30" xfId="0" applyFont="1" applyFill="1" applyBorder="1" applyAlignment="1">
      <alignment horizontal="left" vertical="center" wrapText="1"/>
    </xf>
    <xf numFmtId="0" fontId="74" fillId="25" borderId="26" xfId="0" applyFont="1" applyFill="1" applyBorder="1" applyAlignment="1">
      <alignment horizontal="center" vertical="center" wrapText="1"/>
    </xf>
    <xf numFmtId="0" fontId="74" fillId="25" borderId="26" xfId="0" applyFont="1" applyFill="1" applyBorder="1" applyAlignment="1">
      <alignment horizontal="left" vertical="center" wrapText="1"/>
    </xf>
    <xf numFmtId="0" fontId="74" fillId="25" borderId="57" xfId="0" applyFont="1" applyFill="1" applyBorder="1" applyAlignment="1">
      <alignment horizontal="left" vertical="center" wrapText="1"/>
    </xf>
    <xf numFmtId="0" fontId="87" fillId="0" borderId="26" xfId="0" applyFont="1" applyFill="1" applyBorder="1" applyAlignment="1">
      <alignment horizontal="center" vertical="center" wrapText="1"/>
    </xf>
    <xf numFmtId="9" fontId="87" fillId="0" borderId="26" xfId="0" applyNumberFormat="1" applyFont="1" applyFill="1" applyBorder="1" applyAlignment="1">
      <alignment horizontal="center" vertical="center" wrapText="1"/>
    </xf>
    <xf numFmtId="43" fontId="87" fillId="0" borderId="26" xfId="18" applyFont="1" applyFill="1" applyBorder="1" applyAlignment="1">
      <alignment horizontal="center" vertical="center" wrapText="1"/>
    </xf>
    <xf numFmtId="0" fontId="87" fillId="0" borderId="26" xfId="0" applyFont="1" applyFill="1" applyBorder="1" applyAlignment="1">
      <alignment horizontal="left" vertical="center" wrapText="1"/>
    </xf>
    <xf numFmtId="2" fontId="87" fillId="0" borderId="26" xfId="0" applyNumberFormat="1" applyFont="1" applyFill="1" applyBorder="1" applyAlignment="1">
      <alignment horizontal="center" vertical="center" wrapText="1"/>
    </xf>
    <xf numFmtId="0" fontId="87" fillId="2" borderId="26" xfId="0" applyFont="1" applyFill="1" applyBorder="1" applyAlignment="1">
      <alignment horizontal="left" vertical="center" wrapText="1"/>
    </xf>
    <xf numFmtId="9" fontId="87" fillId="0" borderId="26" xfId="17" applyFont="1" applyFill="1" applyBorder="1" applyAlignment="1">
      <alignment horizontal="center" vertical="center" wrapText="1"/>
    </xf>
    <xf numFmtId="0" fontId="87" fillId="24" borderId="26" xfId="0" applyFont="1" applyFill="1" applyBorder="1" applyAlignment="1">
      <alignment horizontal="left" vertical="center" wrapText="1"/>
    </xf>
    <xf numFmtId="9" fontId="87" fillId="24" borderId="26" xfId="0" applyNumberFormat="1" applyFont="1" applyFill="1" applyBorder="1" applyAlignment="1">
      <alignment horizontal="center" vertical="center" wrapText="1"/>
    </xf>
    <xf numFmtId="43" fontId="87" fillId="24" borderId="26" xfId="18" applyFont="1" applyFill="1" applyBorder="1" applyAlignment="1">
      <alignment horizontal="center" vertical="center" wrapText="1"/>
    </xf>
    <xf numFmtId="9" fontId="87" fillId="24" borderId="26" xfId="17" applyFont="1" applyFill="1" applyBorder="1" applyAlignment="1">
      <alignment horizontal="center" vertical="center" wrapText="1"/>
    </xf>
    <xf numFmtId="0" fontId="70" fillId="2" borderId="0" xfId="0" applyFont="1" applyFill="1"/>
    <xf numFmtId="43" fontId="87" fillId="24" borderId="26" xfId="18" applyNumberFormat="1" applyFont="1" applyFill="1" applyBorder="1" applyAlignment="1">
      <alignment horizontal="center" vertical="center" wrapText="1"/>
    </xf>
    <xf numFmtId="0" fontId="87" fillId="26" borderId="26" xfId="0" applyFont="1" applyFill="1" applyBorder="1" applyAlignment="1" applyProtection="1">
      <alignment horizontal="center" vertical="center" wrapText="1"/>
      <protection locked="0"/>
    </xf>
    <xf numFmtId="9" fontId="87" fillId="26" borderId="26" xfId="0" applyNumberFormat="1" applyFont="1" applyFill="1" applyBorder="1" applyAlignment="1" applyProtection="1">
      <alignment horizontal="center" vertical="center" wrapText="1"/>
      <protection locked="0"/>
    </xf>
    <xf numFmtId="43" fontId="33" fillId="24" borderId="26" xfId="16" applyNumberFormat="1" applyFont="1" applyFill="1" applyBorder="1" applyAlignment="1">
      <alignment horizontal="left" vertical="center" wrapText="1"/>
    </xf>
    <xf numFmtId="43" fontId="33" fillId="0" borderId="30" xfId="16" applyNumberFormat="1" applyFont="1" applyFill="1" applyBorder="1" applyAlignment="1">
      <alignment horizontal="left" vertical="center" wrapText="1"/>
    </xf>
    <xf numFmtId="0" fontId="87" fillId="24" borderId="27" xfId="0" applyFont="1" applyFill="1" applyBorder="1" applyAlignment="1">
      <alignment horizontal="center" vertical="center" wrapText="1"/>
    </xf>
    <xf numFmtId="0" fontId="87" fillId="26" borderId="27" xfId="0" applyFont="1" applyFill="1" applyBorder="1" applyAlignment="1" applyProtection="1">
      <alignment horizontal="center" vertical="center" wrapText="1"/>
      <protection locked="0"/>
    </xf>
    <xf numFmtId="0" fontId="55" fillId="0" borderId="0" xfId="0" applyFont="1" applyFill="1"/>
    <xf numFmtId="0" fontId="70" fillId="0" borderId="0" xfId="0" applyFont="1" applyFill="1"/>
    <xf numFmtId="0" fontId="77" fillId="0" borderId="0" xfId="0" applyFont="1" applyFill="1"/>
    <xf numFmtId="43" fontId="55" fillId="0" borderId="0" xfId="18" applyFont="1" applyFill="1"/>
    <xf numFmtId="0" fontId="55" fillId="2" borderId="0" xfId="0" applyFont="1" applyFill="1"/>
    <xf numFmtId="0" fontId="33" fillId="0" borderId="26" xfId="0" applyFont="1" applyBorder="1" applyAlignment="1">
      <alignment horizontal="center" vertical="center" wrapText="1"/>
    </xf>
    <xf numFmtId="0" fontId="33" fillId="0" borderId="26" xfId="0" applyFont="1" applyFill="1" applyBorder="1" applyAlignment="1">
      <alignment horizontal="center" vertical="center" wrapText="1"/>
    </xf>
    <xf numFmtId="9" fontId="33" fillId="0" borderId="26" xfId="0" applyNumberFormat="1" applyFont="1" applyFill="1" applyBorder="1" applyAlignment="1">
      <alignment horizontal="center" vertical="center" wrapText="1"/>
    </xf>
    <xf numFmtId="0" fontId="33" fillId="24" borderId="26" xfId="0" applyFont="1" applyFill="1" applyBorder="1" applyAlignment="1">
      <alignment horizontal="center" vertical="center" wrapText="1"/>
    </xf>
    <xf numFmtId="2" fontId="87" fillId="24" borderId="26" xfId="0" applyNumberFormat="1" applyFont="1" applyFill="1" applyBorder="1" applyAlignment="1">
      <alignment horizontal="center" vertical="center" wrapText="1"/>
    </xf>
    <xf numFmtId="1" fontId="87" fillId="24" borderId="26" xfId="0" applyNumberFormat="1" applyFont="1" applyFill="1" applyBorder="1" applyAlignment="1">
      <alignment horizontal="center" vertical="center" wrapText="1"/>
    </xf>
    <xf numFmtId="0" fontId="33" fillId="27" borderId="26" xfId="19" applyFont="1" applyFill="1" applyBorder="1" applyAlignment="1">
      <alignment horizontal="center" vertical="center" wrapText="1"/>
    </xf>
    <xf numFmtId="9" fontId="33" fillId="27" borderId="26" xfId="19" applyNumberFormat="1" applyFont="1" applyFill="1" applyBorder="1" applyAlignment="1">
      <alignment horizontal="center" vertical="center" wrapText="1"/>
    </xf>
    <xf numFmtId="4" fontId="33" fillId="27" borderId="26" xfId="19" applyNumberFormat="1" applyFont="1" applyFill="1" applyBorder="1" applyAlignment="1">
      <alignment horizontal="center" vertical="center" wrapText="1"/>
    </xf>
    <xf numFmtId="1" fontId="33" fillId="27" borderId="26" xfId="19" applyNumberFormat="1" applyFont="1" applyFill="1" applyBorder="1" applyAlignment="1">
      <alignment horizontal="center" vertical="center" wrapText="1"/>
    </xf>
    <xf numFmtId="0" fontId="38" fillId="27" borderId="26" xfId="19" applyFont="1" applyFill="1" applyBorder="1" applyAlignment="1">
      <alignment horizontal="center" vertical="center" wrapText="1"/>
    </xf>
    <xf numFmtId="43" fontId="33" fillId="27" borderId="26" xfId="18" applyFont="1" applyFill="1" applyBorder="1" applyAlignment="1">
      <alignment horizontal="center" vertical="center" wrapText="1"/>
    </xf>
    <xf numFmtId="43" fontId="33" fillId="27" borderId="26" xfId="19" applyNumberFormat="1" applyFont="1" applyFill="1" applyBorder="1" applyAlignment="1">
      <alignment horizontal="center" vertical="center" wrapText="1"/>
    </xf>
    <xf numFmtId="43" fontId="33" fillId="27" borderId="26" xfId="18" applyNumberFormat="1" applyFont="1" applyFill="1" applyBorder="1" applyAlignment="1">
      <alignment horizontal="center" vertical="center" wrapText="1"/>
    </xf>
    <xf numFmtId="9" fontId="33" fillId="27" borderId="26" xfId="17" applyFont="1" applyFill="1" applyBorder="1" applyAlignment="1">
      <alignment horizontal="center" vertical="center" wrapText="1"/>
    </xf>
    <xf numFmtId="1" fontId="33" fillId="27" borderId="26" xfId="17" applyNumberFormat="1" applyFont="1" applyFill="1" applyBorder="1" applyAlignment="1">
      <alignment horizontal="center" vertical="center" wrapText="1"/>
    </xf>
    <xf numFmtId="0" fontId="38" fillId="27" borderId="26" xfId="19" applyFont="1" applyFill="1" applyBorder="1" applyAlignment="1">
      <alignment vertical="center" wrapText="1"/>
    </xf>
    <xf numFmtId="0" fontId="38" fillId="27" borderId="26" xfId="19" applyFont="1" applyFill="1" applyBorder="1" applyAlignment="1">
      <alignment horizontal="left" vertical="center" wrapText="1"/>
    </xf>
    <xf numFmtId="172" fontId="33" fillId="0" borderId="26" xfId="19" applyNumberFormat="1" applyFont="1" applyBorder="1" applyAlignment="1">
      <alignment horizontal="center" vertical="center" wrapText="1"/>
    </xf>
    <xf numFmtId="172" fontId="33" fillId="27" borderId="26" xfId="19" applyNumberFormat="1" applyFont="1" applyFill="1" applyBorder="1" applyAlignment="1">
      <alignment horizontal="center" vertical="center" wrapText="1"/>
    </xf>
    <xf numFmtId="0" fontId="33" fillId="27" borderId="26" xfId="19" applyFont="1" applyFill="1" applyBorder="1" applyAlignment="1">
      <alignment horizontal="center" vertical="top" wrapText="1"/>
    </xf>
    <xf numFmtId="3" fontId="33" fillId="27" borderId="26" xfId="19" applyNumberFormat="1" applyFont="1" applyFill="1" applyBorder="1" applyAlignment="1">
      <alignment horizontal="center" vertical="center" wrapText="1"/>
    </xf>
    <xf numFmtId="0" fontId="37" fillId="27" borderId="26" xfId="19" applyFont="1" applyFill="1" applyBorder="1" applyAlignment="1">
      <alignment horizontal="center" vertical="center" wrapText="1"/>
    </xf>
    <xf numFmtId="43" fontId="36" fillId="27" borderId="26" xfId="18" applyFont="1" applyFill="1" applyBorder="1" applyAlignment="1">
      <alignment horizontal="center" vertical="center" wrapText="1"/>
    </xf>
    <xf numFmtId="43" fontId="88" fillId="27" borderId="26" xfId="18" applyFont="1" applyFill="1" applyBorder="1" applyAlignment="1">
      <alignment horizontal="center" vertical="center" wrapText="1"/>
    </xf>
    <xf numFmtId="9" fontId="37" fillId="27" borderId="26" xfId="19" applyNumberFormat="1" applyFont="1" applyFill="1" applyBorder="1" applyAlignment="1">
      <alignment horizontal="center" vertical="center" wrapText="1"/>
    </xf>
    <xf numFmtId="43" fontId="32" fillId="27" borderId="26" xfId="18" applyNumberFormat="1" applyFont="1" applyFill="1" applyBorder="1" applyAlignment="1">
      <alignment horizontal="center" vertical="center" wrapText="1"/>
    </xf>
    <xf numFmtId="0" fontId="37" fillId="27" borderId="37" xfId="19" applyFont="1" applyFill="1" applyBorder="1" applyAlignment="1">
      <alignment horizontal="center" vertical="center" wrapText="1"/>
    </xf>
    <xf numFmtId="0" fontId="32" fillId="27" borderId="26" xfId="0" applyFont="1" applyFill="1" applyBorder="1" applyAlignment="1">
      <alignment horizontal="center" vertical="center" wrapText="1"/>
    </xf>
    <xf numFmtId="43" fontId="32" fillId="27" borderId="26" xfId="18" applyFont="1" applyFill="1" applyBorder="1" applyAlignment="1">
      <alignment horizontal="center" vertical="center"/>
    </xf>
    <xf numFmtId="43" fontId="33" fillId="27" borderId="26" xfId="18" applyNumberFormat="1" applyFont="1" applyFill="1" applyBorder="1" applyAlignment="1">
      <alignment horizontal="center" vertical="center"/>
    </xf>
    <xf numFmtId="172" fontId="33" fillId="27" borderId="26" xfId="19" applyNumberFormat="1" applyFont="1" applyFill="1" applyBorder="1" applyAlignment="1">
      <alignment horizontal="center" vertical="center"/>
    </xf>
    <xf numFmtId="0" fontId="87" fillId="27" borderId="26" xfId="0" applyFont="1" applyFill="1" applyBorder="1" applyAlignment="1">
      <alignment horizontal="center" vertical="center" wrapText="1"/>
    </xf>
    <xf numFmtId="9" fontId="87" fillId="27" borderId="26" xfId="17" applyFont="1" applyFill="1" applyBorder="1" applyAlignment="1">
      <alignment horizontal="center" vertical="center" wrapText="1"/>
    </xf>
    <xf numFmtId="0" fontId="32" fillId="27" borderId="26" xfId="0" applyFont="1" applyFill="1" applyBorder="1" applyAlignment="1">
      <alignment horizontal="center" vertical="center"/>
    </xf>
    <xf numFmtId="0" fontId="55" fillId="0" borderId="0" xfId="0" applyFont="1" applyAlignment="1">
      <alignment vertical="top"/>
    </xf>
    <xf numFmtId="0" fontId="87" fillId="27" borderId="26" xfId="0" applyFont="1" applyFill="1" applyBorder="1" applyAlignment="1">
      <alignment horizontal="center" vertical="top" wrapText="1"/>
    </xf>
    <xf numFmtId="43" fontId="33" fillId="27" borderId="26" xfId="18" applyNumberFormat="1" applyFont="1" applyFill="1" applyBorder="1" applyAlignment="1">
      <alignment horizontal="center" vertical="top" wrapText="1"/>
    </xf>
    <xf numFmtId="0" fontId="25" fillId="8" borderId="0" xfId="19" applyFont="1" applyFill="1" applyBorder="1" applyAlignment="1">
      <alignment horizontal="center" vertical="center"/>
    </xf>
    <xf numFmtId="0" fontId="29" fillId="10" borderId="16" xfId="19" applyFont="1" applyFill="1" applyBorder="1" applyAlignment="1">
      <alignment horizontal="center" vertical="center"/>
    </xf>
    <xf numFmtId="0" fontId="38" fillId="0" borderId="30" xfId="0" applyFont="1" applyBorder="1" applyAlignment="1" applyProtection="1">
      <alignment horizontal="center" vertical="center" wrapText="1"/>
      <protection locked="0"/>
    </xf>
    <xf numFmtId="0" fontId="55" fillId="0" borderId="0" xfId="0" applyFont="1" applyAlignment="1">
      <alignment horizontal="center" vertical="center"/>
    </xf>
    <xf numFmtId="0" fontId="74" fillId="24" borderId="26" xfId="0" applyFont="1" applyFill="1" applyBorder="1" applyAlignment="1">
      <alignment horizontal="left" vertical="center" wrapText="1"/>
    </xf>
    <xf numFmtId="0" fontId="74" fillId="24" borderId="26" xfId="0" applyFont="1" applyFill="1" applyBorder="1" applyAlignment="1">
      <alignment horizontal="center" vertical="center" wrapText="1"/>
    </xf>
    <xf numFmtId="0" fontId="55" fillId="0" borderId="0" xfId="0" applyFont="1" applyAlignment="1">
      <alignment vertical="center"/>
    </xf>
    <xf numFmtId="0" fontId="27" fillId="8" borderId="0" xfId="19" applyFont="1" applyFill="1" applyBorder="1" applyAlignment="1">
      <alignment horizontal="center" vertical="center"/>
    </xf>
    <xf numFmtId="0" fontId="55" fillId="0" borderId="0" xfId="0" applyFont="1" applyFill="1" applyAlignment="1">
      <alignment horizontal="center" vertical="center"/>
    </xf>
    <xf numFmtId="0" fontId="55" fillId="2" borderId="36" xfId="0" applyFont="1" applyFill="1" applyBorder="1" applyAlignment="1">
      <alignment horizontal="center" vertical="center"/>
    </xf>
    <xf numFmtId="0" fontId="87" fillId="23" borderId="27" xfId="0" applyFont="1" applyFill="1" applyBorder="1" applyAlignment="1" applyProtection="1">
      <alignment horizontal="center" vertical="center" wrapText="1"/>
      <protection locked="0"/>
    </xf>
    <xf numFmtId="0" fontId="62" fillId="0" borderId="13" xfId="16" applyFont="1" applyFill="1" applyBorder="1" applyAlignment="1" applyProtection="1">
      <alignment horizontal="center" vertical="center"/>
      <protection locked="0"/>
    </xf>
    <xf numFmtId="0" fontId="91" fillId="21" borderId="27" xfId="0" applyFont="1" applyFill="1" applyBorder="1" applyAlignment="1" applyProtection="1">
      <alignment horizontal="center" vertical="center" wrapText="1"/>
      <protection locked="0"/>
    </xf>
    <xf numFmtId="0" fontId="64" fillId="10" borderId="16" xfId="16" applyFont="1" applyFill="1" applyBorder="1" applyAlignment="1">
      <alignment horizontal="center" vertical="center"/>
    </xf>
    <xf numFmtId="0" fontId="33" fillId="31" borderId="26" xfId="19" applyFont="1" applyFill="1" applyBorder="1" applyAlignment="1">
      <alignment horizontal="center" vertical="center" wrapText="1"/>
    </xf>
    <xf numFmtId="9" fontId="33" fillId="31" borderId="26" xfId="19" applyNumberFormat="1" applyFont="1" applyFill="1" applyBorder="1" applyAlignment="1">
      <alignment horizontal="center" vertical="center" wrapText="1"/>
    </xf>
    <xf numFmtId="4" fontId="33" fillId="31" borderId="26" xfId="19" applyNumberFormat="1" applyFont="1" applyFill="1" applyBorder="1" applyAlignment="1">
      <alignment horizontal="center" vertical="center" wrapText="1"/>
    </xf>
    <xf numFmtId="0" fontId="33" fillId="31" borderId="30" xfId="19" applyFont="1" applyFill="1" applyBorder="1" applyAlignment="1">
      <alignment vertical="center" wrapText="1"/>
    </xf>
    <xf numFmtId="0" fontId="87" fillId="31" borderId="26" xfId="19" applyFont="1" applyFill="1" applyBorder="1" applyAlignment="1">
      <alignment horizontal="center" vertical="center" wrapText="1"/>
    </xf>
    <xf numFmtId="3" fontId="33" fillId="31" borderId="26" xfId="19" applyNumberFormat="1" applyFont="1" applyFill="1" applyBorder="1" applyAlignment="1">
      <alignment horizontal="center" vertical="center" wrapText="1"/>
    </xf>
    <xf numFmtId="0" fontId="32" fillId="31" borderId="0" xfId="0" applyFont="1" applyFill="1" applyAlignment="1">
      <alignment vertical="center" wrapText="1"/>
    </xf>
    <xf numFmtId="9" fontId="33" fillId="31" borderId="26" xfId="17" applyFont="1" applyFill="1" applyBorder="1" applyAlignment="1">
      <alignment horizontal="center" vertical="center" wrapText="1"/>
    </xf>
    <xf numFmtId="0" fontId="38" fillId="31" borderId="26" xfId="19" applyFont="1" applyFill="1" applyBorder="1" applyAlignment="1">
      <alignment horizontal="center" vertical="center" wrapText="1"/>
    </xf>
    <xf numFmtId="0" fontId="38" fillId="31" borderId="26" xfId="19" applyFont="1" applyFill="1" applyBorder="1" applyAlignment="1">
      <alignment horizontal="left" vertical="center" wrapText="1"/>
    </xf>
    <xf numFmtId="1" fontId="33" fillId="31" borderId="26" xfId="19" applyNumberFormat="1" applyFont="1" applyFill="1" applyBorder="1" applyAlignment="1">
      <alignment horizontal="center" vertical="center" wrapText="1"/>
    </xf>
    <xf numFmtId="43" fontId="33" fillId="31" borderId="26" xfId="18" applyFont="1" applyFill="1" applyBorder="1" applyAlignment="1">
      <alignment horizontal="center" vertical="center" wrapText="1"/>
    </xf>
    <xf numFmtId="43" fontId="33" fillId="31" borderId="26" xfId="18" applyNumberFormat="1" applyFont="1" applyFill="1" applyBorder="1" applyAlignment="1">
      <alignment horizontal="center" vertical="center" wrapText="1"/>
    </xf>
    <xf numFmtId="43" fontId="33" fillId="31" borderId="26" xfId="19" applyNumberFormat="1" applyFont="1" applyFill="1" applyBorder="1" applyAlignment="1">
      <alignment horizontal="center" vertical="center" wrapText="1"/>
    </xf>
    <xf numFmtId="0" fontId="38" fillId="31" borderId="30" xfId="19" applyFont="1" applyFill="1" applyBorder="1" applyAlignment="1">
      <alignment horizontal="left" vertical="center" wrapText="1"/>
    </xf>
    <xf numFmtId="0" fontId="35" fillId="31" borderId="26" xfId="19" applyFont="1" applyFill="1" applyBorder="1" applyAlignment="1">
      <alignment horizontal="center" vertical="top" wrapText="1"/>
    </xf>
    <xf numFmtId="0" fontId="33" fillId="31" borderId="26" xfId="19" applyFont="1" applyFill="1" applyBorder="1" applyAlignment="1">
      <alignment horizontal="center" vertical="center"/>
    </xf>
    <xf numFmtId="0" fontId="55" fillId="31" borderId="26" xfId="0" applyFont="1" applyFill="1" applyBorder="1" applyAlignment="1">
      <alignment horizontal="center" vertical="top" wrapText="1"/>
    </xf>
    <xf numFmtId="0" fontId="73" fillId="31" borderId="0" xfId="19" applyFont="1" applyFill="1" applyAlignment="1">
      <alignment vertical="top" wrapText="1"/>
    </xf>
    <xf numFmtId="2" fontId="33" fillId="31" borderId="26" xfId="17" applyNumberFormat="1" applyFont="1" applyFill="1" applyBorder="1" applyAlignment="1">
      <alignment horizontal="center" vertical="center" wrapText="1"/>
    </xf>
    <xf numFmtId="0" fontId="55" fillId="31" borderId="26" xfId="0" applyFont="1" applyFill="1" applyBorder="1" applyAlignment="1">
      <alignment horizontal="left" vertical="top" wrapText="1"/>
    </xf>
    <xf numFmtId="0" fontId="87" fillId="31" borderId="26" xfId="0" applyFont="1" applyFill="1" applyBorder="1" applyAlignment="1">
      <alignment vertical="top" wrapText="1"/>
    </xf>
    <xf numFmtId="0" fontId="9" fillId="31" borderId="26" xfId="19" applyFont="1" applyFill="1" applyBorder="1" applyAlignment="1">
      <alignment horizontal="justify" vertical="center" wrapText="1"/>
    </xf>
    <xf numFmtId="0" fontId="9" fillId="31" borderId="26" xfId="19" applyFont="1" applyFill="1" applyBorder="1" applyAlignment="1">
      <alignment horizontal="justify" vertical="top" wrapText="1"/>
    </xf>
    <xf numFmtId="0" fontId="87" fillId="31" borderId="26" xfId="0" applyFont="1" applyFill="1" applyBorder="1" applyAlignment="1">
      <alignment horizontal="justify" vertical="top" wrapText="1"/>
    </xf>
    <xf numFmtId="2" fontId="33" fillId="31" borderId="26" xfId="19" applyNumberFormat="1" applyFont="1" applyFill="1" applyBorder="1" applyAlignment="1">
      <alignment horizontal="center" vertical="center" wrapText="1"/>
    </xf>
    <xf numFmtId="0" fontId="33" fillId="31" borderId="26" xfId="19" applyFont="1" applyFill="1" applyBorder="1" applyAlignment="1">
      <alignment horizontal="left" vertical="center" wrapText="1"/>
    </xf>
    <xf numFmtId="0" fontId="75" fillId="31" borderId="26" xfId="0" applyFont="1" applyFill="1" applyBorder="1" applyAlignment="1">
      <alignment vertical="top" wrapText="1"/>
    </xf>
    <xf numFmtId="0" fontId="55" fillId="31" borderId="26" xfId="0" applyFont="1" applyFill="1" applyBorder="1" applyAlignment="1">
      <alignment wrapText="1"/>
    </xf>
    <xf numFmtId="0" fontId="55" fillId="31" borderId="26" xfId="0" applyFont="1" applyFill="1" applyBorder="1" applyAlignment="1">
      <alignment vertical="center" wrapText="1"/>
    </xf>
    <xf numFmtId="0" fontId="55" fillId="31" borderId="26" xfId="0" applyFont="1" applyFill="1" applyBorder="1" applyAlignment="1">
      <alignment horizontal="center" vertical="center" wrapText="1"/>
    </xf>
    <xf numFmtId="0" fontId="55" fillId="31" borderId="0" xfId="0" applyFont="1" applyFill="1" applyAlignment="1">
      <alignment horizontal="center" vertical="top" wrapText="1"/>
    </xf>
    <xf numFmtId="0" fontId="55" fillId="31" borderId="26" xfId="0" applyFont="1" applyFill="1" applyBorder="1" applyAlignment="1">
      <alignment horizontal="justify" vertical="center"/>
    </xf>
    <xf numFmtId="0" fontId="55" fillId="31" borderId="0" xfId="0" applyFont="1" applyFill="1" applyAlignment="1">
      <alignment wrapText="1"/>
    </xf>
    <xf numFmtId="0" fontId="75" fillId="31" borderId="0" xfId="0" applyFont="1" applyFill="1" applyAlignment="1">
      <alignment horizontal="justify" vertical="center"/>
    </xf>
    <xf numFmtId="0" fontId="73" fillId="31" borderId="26" xfId="19" applyFont="1" applyFill="1" applyBorder="1" applyAlignment="1">
      <alignment vertical="top" wrapText="1"/>
    </xf>
    <xf numFmtId="0" fontId="55" fillId="31" borderId="26" xfId="0" applyFont="1" applyFill="1" applyBorder="1" applyAlignment="1">
      <alignment vertical="top" wrapText="1"/>
    </xf>
    <xf numFmtId="0" fontId="55" fillId="31" borderId="0" xfId="0" applyFont="1" applyFill="1" applyAlignment="1">
      <alignment vertical="center" wrapText="1"/>
    </xf>
    <xf numFmtId="0" fontId="29" fillId="31" borderId="26" xfId="19" applyFont="1" applyFill="1" applyBorder="1" applyAlignment="1">
      <alignment horizontal="center" vertical="center" wrapText="1"/>
    </xf>
    <xf numFmtId="0" fontId="37" fillId="31" borderId="26" xfId="19" applyFont="1" applyFill="1" applyBorder="1" applyAlignment="1">
      <alignment horizontal="center" vertical="center" wrapText="1"/>
    </xf>
    <xf numFmtId="43" fontId="37" fillId="31" borderId="26" xfId="18" applyNumberFormat="1" applyFont="1" applyFill="1" applyBorder="1" applyAlignment="1">
      <alignment horizontal="center" vertical="center" wrapText="1"/>
    </xf>
    <xf numFmtId="0" fontId="32" fillId="31" borderId="26" xfId="0" applyFont="1" applyFill="1" applyBorder="1" applyAlignment="1">
      <alignment horizontal="center" vertical="center" wrapText="1"/>
    </xf>
    <xf numFmtId="43" fontId="36" fillId="31" borderId="26" xfId="18" applyFont="1" applyFill="1" applyBorder="1" applyAlignment="1">
      <alignment horizontal="center" vertical="center" wrapText="1"/>
    </xf>
    <xf numFmtId="9" fontId="37" fillId="31" borderId="26" xfId="19" applyNumberFormat="1" applyFont="1" applyFill="1" applyBorder="1" applyAlignment="1">
      <alignment horizontal="center" vertical="center" wrapText="1"/>
    </xf>
    <xf numFmtId="43" fontId="32" fillId="31" borderId="26" xfId="18" applyNumberFormat="1" applyFont="1" applyFill="1" applyBorder="1" applyAlignment="1">
      <alignment horizontal="center" vertical="center" wrapText="1"/>
    </xf>
    <xf numFmtId="0" fontId="83" fillId="31" borderId="27" xfId="19" applyFont="1" applyFill="1" applyBorder="1" applyAlignment="1">
      <alignment horizontal="center" vertical="center" wrapText="1"/>
    </xf>
    <xf numFmtId="0" fontId="87" fillId="31" borderId="26" xfId="0" applyFont="1" applyFill="1" applyBorder="1" applyAlignment="1">
      <alignment horizontal="center" vertical="center" wrapText="1"/>
    </xf>
    <xf numFmtId="43" fontId="33" fillId="31" borderId="26" xfId="19" applyNumberFormat="1" applyFont="1" applyFill="1" applyBorder="1" applyAlignment="1">
      <alignment horizontal="center" vertical="center"/>
    </xf>
    <xf numFmtId="43" fontId="33" fillId="31" borderId="26" xfId="18" applyNumberFormat="1" applyFont="1" applyFill="1" applyBorder="1" applyAlignment="1">
      <alignment horizontal="center" vertical="center"/>
    </xf>
    <xf numFmtId="0" fontId="37" fillId="31" borderId="2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55" fillId="31" borderId="27" xfId="0" applyFont="1" applyFill="1" applyBorder="1" applyAlignment="1">
      <alignment horizontal="center" vertical="center" wrapText="1"/>
    </xf>
    <xf numFmtId="0" fontId="79" fillId="0" borderId="30" xfId="0" applyFont="1" applyBorder="1" applyAlignment="1">
      <alignment horizontal="center" vertical="center" wrapText="1"/>
    </xf>
    <xf numFmtId="0" fontId="38" fillId="31" borderId="30" xfId="19" applyFont="1" applyFill="1" applyBorder="1" applyAlignment="1">
      <alignment horizontal="center" vertical="center" wrapText="1"/>
    </xf>
    <xf numFmtId="0" fontId="37" fillId="31" borderId="30" xfId="19" applyFont="1" applyFill="1" applyBorder="1" applyAlignment="1">
      <alignment horizontal="center" vertical="center" wrapText="1"/>
    </xf>
    <xf numFmtId="0" fontId="32" fillId="31" borderId="30" xfId="0" applyFont="1" applyFill="1" applyBorder="1" applyAlignment="1">
      <alignment horizontal="center" vertical="center" wrapText="1"/>
    </xf>
    <xf numFmtId="0" fontId="32" fillId="31" borderId="28" xfId="0" applyFont="1" applyFill="1" applyBorder="1" applyAlignment="1">
      <alignment horizontal="center" vertical="center" wrapText="1"/>
    </xf>
    <xf numFmtId="0" fontId="89"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4" fillId="0" borderId="26" xfId="19" applyFont="1" applyBorder="1" applyAlignment="1">
      <alignment horizontal="center" vertical="center" wrapText="1"/>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43" fontId="87" fillId="31" borderId="26" xfId="18" applyFont="1" applyFill="1" applyBorder="1" applyAlignment="1">
      <alignment horizontal="center" vertical="center" wrapText="1"/>
    </xf>
    <xf numFmtId="9" fontId="87" fillId="31" borderId="26" xfId="19" applyNumberFormat="1" applyFont="1" applyFill="1" applyBorder="1" applyAlignment="1">
      <alignment horizontal="center" vertical="center" wrapText="1"/>
    </xf>
    <xf numFmtId="9" fontId="87" fillId="31" borderId="26" xfId="17" applyFont="1" applyFill="1" applyBorder="1" applyAlignment="1">
      <alignment horizontal="center" vertical="center" wrapText="1"/>
    </xf>
    <xf numFmtId="9" fontId="87" fillId="0" borderId="59" xfId="17" applyFont="1" applyFill="1" applyBorder="1" applyAlignment="1">
      <alignment horizontal="center" vertical="center" wrapText="1"/>
    </xf>
    <xf numFmtId="43" fontId="87" fillId="0" borderId="59" xfId="18" applyFont="1" applyFill="1" applyBorder="1" applyAlignment="1">
      <alignment horizontal="center" vertical="center" wrapText="1"/>
    </xf>
    <xf numFmtId="0" fontId="87" fillId="31" borderId="58" xfId="19" applyFont="1" applyFill="1" applyBorder="1" applyAlignment="1">
      <alignment horizontal="left" vertical="center" wrapText="1"/>
    </xf>
    <xf numFmtId="0" fontId="33" fillId="31" borderId="59" xfId="19" applyFont="1" applyFill="1" applyBorder="1" applyAlignment="1">
      <alignment horizontal="center" vertical="center" wrapText="1"/>
    </xf>
    <xf numFmtId="9" fontId="33" fillId="31" borderId="59" xfId="17" applyFont="1" applyFill="1" applyBorder="1" applyAlignment="1">
      <alignment horizontal="center" vertical="center" wrapText="1"/>
    </xf>
    <xf numFmtId="43" fontId="33" fillId="31" borderId="59" xfId="18" applyFont="1" applyFill="1" applyBorder="1" applyAlignment="1">
      <alignment horizontal="center" vertical="center" wrapText="1"/>
    </xf>
    <xf numFmtId="0" fontId="87" fillId="31" borderId="58" xfId="19" applyFont="1" applyFill="1" applyBorder="1" applyAlignment="1">
      <alignment horizontal="center" vertical="center" wrapText="1"/>
    </xf>
    <xf numFmtId="0" fontId="87" fillId="31" borderId="59" xfId="19" applyFont="1" applyFill="1" applyBorder="1" applyAlignment="1">
      <alignment horizontal="center" vertical="center" wrapText="1"/>
    </xf>
    <xf numFmtId="9" fontId="87" fillId="31" borderId="59" xfId="17" applyFont="1" applyFill="1" applyBorder="1" applyAlignment="1">
      <alignment horizontal="center" vertical="center" wrapText="1"/>
    </xf>
    <xf numFmtId="43" fontId="87" fillId="31" borderId="59" xfId="18" applyFont="1" applyFill="1" applyBorder="1" applyAlignment="1">
      <alignment horizontal="center" vertical="center" wrapText="1"/>
    </xf>
    <xf numFmtId="43" fontId="33" fillId="31" borderId="28" xfId="18" applyNumberFormat="1" applyFont="1" applyFill="1" applyBorder="1" applyAlignment="1">
      <alignment horizontal="center" vertical="center" wrapText="1"/>
    </xf>
    <xf numFmtId="0" fontId="87" fillId="31" borderId="27" xfId="19" applyFont="1" applyFill="1" applyBorder="1" applyAlignment="1">
      <alignment horizontal="center" vertical="center" wrapText="1"/>
    </xf>
    <xf numFmtId="10" fontId="87" fillId="31" borderId="59" xfId="19" applyNumberFormat="1" applyFont="1" applyFill="1" applyBorder="1" applyAlignment="1">
      <alignment horizontal="center" vertical="center" wrapText="1"/>
    </xf>
    <xf numFmtId="0" fontId="87" fillId="31" borderId="28" xfId="19" applyFont="1" applyFill="1" applyBorder="1" applyAlignment="1">
      <alignment horizontal="center" vertical="center" wrapText="1"/>
    </xf>
    <xf numFmtId="0" fontId="29" fillId="31" borderId="27" xfId="19" applyFont="1" applyFill="1" applyBorder="1" applyAlignment="1">
      <alignment horizontal="center" vertical="center" wrapText="1"/>
    </xf>
    <xf numFmtId="0" fontId="87" fillId="0" borderId="59" xfId="0" applyFont="1" applyFill="1" applyBorder="1" applyAlignment="1">
      <alignment horizontal="center" vertical="center" wrapText="1"/>
    </xf>
    <xf numFmtId="9" fontId="87" fillId="0" borderId="59" xfId="0" applyNumberFormat="1" applyFont="1" applyFill="1" applyBorder="1" applyAlignment="1">
      <alignment horizontal="center" vertical="center" wrapText="1"/>
    </xf>
    <xf numFmtId="9" fontId="87" fillId="31" borderId="59" xfId="19" applyNumberFormat="1" applyFont="1" applyFill="1" applyBorder="1" applyAlignment="1">
      <alignment horizontal="center" vertical="center" wrapText="1"/>
    </xf>
    <xf numFmtId="0" fontId="32" fillId="31" borderId="59" xfId="0" applyFont="1" applyFill="1" applyBorder="1" applyAlignment="1">
      <alignment horizontal="center" vertical="center" wrapText="1"/>
    </xf>
    <xf numFmtId="0" fontId="32" fillId="31" borderId="59" xfId="0" applyFont="1" applyFill="1" applyBorder="1" applyAlignment="1">
      <alignment horizontal="center" vertical="center"/>
    </xf>
    <xf numFmtId="0" fontId="87" fillId="31" borderId="59" xfId="0" applyFont="1" applyFill="1" applyBorder="1" applyAlignment="1">
      <alignment horizontal="center" vertical="center" wrapText="1"/>
    </xf>
    <xf numFmtId="43" fontId="33" fillId="31" borderId="59" xfId="19" applyNumberFormat="1" applyFont="1" applyFill="1" applyBorder="1" applyAlignment="1">
      <alignment horizontal="center" vertical="center" wrapText="1"/>
    </xf>
    <xf numFmtId="9" fontId="87" fillId="31" borderId="26" xfId="0" applyNumberFormat="1" applyFont="1" applyFill="1" applyBorder="1" applyAlignment="1">
      <alignment horizontal="center" vertical="center" wrapText="1"/>
    </xf>
    <xf numFmtId="43" fontId="32" fillId="31" borderId="59" xfId="18" applyFont="1" applyFill="1" applyBorder="1" applyAlignment="1">
      <alignment horizontal="center" vertical="center"/>
    </xf>
    <xf numFmtId="9" fontId="32" fillId="31" borderId="59" xfId="17" applyFont="1" applyFill="1" applyBorder="1" applyAlignment="1">
      <alignment horizontal="center" vertical="center"/>
    </xf>
    <xf numFmtId="10" fontId="33" fillId="31" borderId="59" xfId="19" applyNumberFormat="1" applyFont="1" applyFill="1" applyBorder="1" applyAlignment="1">
      <alignment horizontal="center" vertical="center" wrapText="1"/>
    </xf>
    <xf numFmtId="0" fontId="38" fillId="31" borderId="59" xfId="19" applyFont="1" applyFill="1" applyBorder="1" applyAlignment="1">
      <alignment horizontal="center" vertical="center" wrapText="1"/>
    </xf>
    <xf numFmtId="0" fontId="87" fillId="34" borderId="27" xfId="0" applyFont="1" applyFill="1" applyBorder="1" applyAlignment="1" applyProtection="1">
      <alignment horizontal="center" vertical="center" wrapText="1"/>
      <protection locked="0"/>
    </xf>
    <xf numFmtId="0" fontId="72" fillId="34" borderId="59" xfId="0" applyFont="1" applyFill="1" applyBorder="1" applyAlignment="1" applyProtection="1">
      <alignment horizontal="center" vertical="center" wrapText="1"/>
      <protection locked="0"/>
    </xf>
    <xf numFmtId="9" fontId="72" fillId="34" borderId="59" xfId="17" applyFont="1" applyFill="1" applyBorder="1" applyAlignment="1" applyProtection="1">
      <alignment horizontal="center" vertical="center" wrapText="1"/>
      <protection locked="0"/>
    </xf>
    <xf numFmtId="0" fontId="72" fillId="34" borderId="27" xfId="0" applyFont="1" applyFill="1" applyBorder="1" applyAlignment="1" applyProtection="1">
      <alignment horizontal="center" vertical="center" wrapText="1"/>
      <protection locked="0"/>
    </xf>
    <xf numFmtId="0" fontId="33" fillId="31" borderId="26" xfId="0" applyFont="1" applyFill="1" applyBorder="1" applyAlignment="1">
      <alignment horizontal="center" vertical="center" wrapText="1"/>
    </xf>
    <xf numFmtId="43" fontId="87" fillId="31" borderId="26" xfId="18" applyNumberFormat="1" applyFont="1" applyFill="1" applyBorder="1" applyAlignment="1">
      <alignment horizontal="center" vertical="center" wrapText="1"/>
    </xf>
    <xf numFmtId="0" fontId="38" fillId="35" borderId="26" xfId="19" applyFont="1" applyFill="1" applyBorder="1" applyAlignment="1">
      <alignment horizontal="center" vertical="center" wrapText="1"/>
    </xf>
    <xf numFmtId="0" fontId="38" fillId="35" borderId="59" xfId="19" applyFont="1" applyFill="1" applyBorder="1" applyAlignment="1">
      <alignment horizontal="center" vertical="center" wrapText="1"/>
    </xf>
    <xf numFmtId="0" fontId="38" fillId="35" borderId="59" xfId="19" applyFont="1" applyFill="1" applyBorder="1" applyAlignment="1">
      <alignment horizontal="left" vertical="center" wrapText="1"/>
    </xf>
    <xf numFmtId="0" fontId="33" fillId="35" borderId="59" xfId="19" applyFont="1" applyFill="1" applyBorder="1" applyAlignment="1">
      <alignment horizontal="center" vertical="center" wrapText="1"/>
    </xf>
    <xf numFmtId="4" fontId="33" fillId="35" borderId="59" xfId="19" applyNumberFormat="1" applyFont="1" applyFill="1" applyBorder="1" applyAlignment="1">
      <alignment horizontal="center" vertical="center" wrapText="1"/>
    </xf>
    <xf numFmtId="43" fontId="33" fillId="35" borderId="59" xfId="18" applyFont="1" applyFill="1" applyBorder="1" applyAlignment="1">
      <alignment horizontal="center" vertical="center" wrapText="1"/>
    </xf>
    <xf numFmtId="9" fontId="33" fillId="35" borderId="59" xfId="19" applyNumberFormat="1" applyFont="1" applyFill="1" applyBorder="1" applyAlignment="1">
      <alignment horizontal="center" vertical="center" wrapText="1"/>
    </xf>
    <xf numFmtId="43" fontId="33" fillId="35" borderId="26" xfId="19" applyNumberFormat="1" applyFont="1" applyFill="1" applyBorder="1" applyAlignment="1">
      <alignment horizontal="center" vertical="center" wrapText="1"/>
    </xf>
    <xf numFmtId="43" fontId="33" fillId="35" borderId="26" xfId="18" applyNumberFormat="1" applyFont="1" applyFill="1" applyBorder="1" applyAlignment="1">
      <alignment horizontal="center" vertical="center" wrapText="1"/>
    </xf>
    <xf numFmtId="9" fontId="33" fillId="35" borderId="59" xfId="17" applyFont="1" applyFill="1" applyBorder="1" applyAlignment="1">
      <alignment horizontal="center" vertical="center" wrapText="1"/>
    </xf>
    <xf numFmtId="43" fontId="33" fillId="10" borderId="26" xfId="18" applyNumberFormat="1" applyFont="1" applyFill="1" applyBorder="1" applyAlignment="1">
      <alignment horizontal="center" vertical="center" wrapText="1"/>
    </xf>
    <xf numFmtId="0" fontId="91" fillId="2" borderId="0" xfId="19" applyFont="1" applyFill="1" applyBorder="1" applyAlignment="1">
      <alignment vertical="center"/>
    </xf>
    <xf numFmtId="0" fontId="33" fillId="31" borderId="26" xfId="20" applyFont="1" applyFill="1" applyBorder="1" applyAlignment="1">
      <alignment horizontal="left" vertical="center" wrapText="1"/>
    </xf>
    <xf numFmtId="0" fontId="33" fillId="31" borderId="30" xfId="20" applyFont="1" applyFill="1" applyBorder="1" applyAlignment="1">
      <alignment horizontal="left" vertical="center" wrapText="1"/>
    </xf>
    <xf numFmtId="0" fontId="33" fillId="31" borderId="26" xfId="20" applyFont="1" applyFill="1" applyBorder="1" applyAlignment="1">
      <alignment vertical="center" wrapText="1"/>
    </xf>
    <xf numFmtId="0" fontId="33" fillId="31" borderId="26" xfId="21" applyFont="1" applyFill="1" applyBorder="1" applyAlignment="1">
      <alignment horizontal="center" vertical="center" wrapText="1"/>
    </xf>
    <xf numFmtId="9" fontId="35" fillId="31" borderId="26" xfId="22" applyNumberFormat="1" applyFont="1" applyFill="1" applyBorder="1" applyAlignment="1">
      <alignment horizontal="center" vertical="center" wrapText="1"/>
    </xf>
    <xf numFmtId="0" fontId="29" fillId="2" borderId="28" xfId="19" applyFont="1" applyFill="1" applyBorder="1" applyAlignment="1">
      <alignment horizontal="center" vertical="center" wrapText="1"/>
    </xf>
    <xf numFmtId="0" fontId="26" fillId="2" borderId="0" xfId="19" applyFont="1" applyFill="1" applyBorder="1" applyAlignment="1">
      <alignment vertical="center" wrapText="1"/>
    </xf>
    <xf numFmtId="9" fontId="33" fillId="35" borderId="26" xfId="19" applyNumberFormat="1" applyFont="1" applyFill="1" applyBorder="1" applyAlignment="1">
      <alignment horizontal="center" vertical="center" wrapText="1"/>
    </xf>
    <xf numFmtId="0" fontId="74" fillId="35" borderId="59" xfId="24" applyNumberFormat="1" applyFont="1" applyFill="1" applyBorder="1" applyAlignment="1" applyProtection="1">
      <alignment horizontal="left" vertical="center" wrapText="1"/>
    </xf>
    <xf numFmtId="0" fontId="33" fillId="35" borderId="59" xfId="24" applyNumberFormat="1" applyFont="1" applyFill="1" applyBorder="1" applyAlignment="1" applyProtection="1">
      <alignment horizontal="center" vertical="center" wrapText="1"/>
    </xf>
    <xf numFmtId="0" fontId="38" fillId="35" borderId="59" xfId="19" applyFont="1" applyFill="1" applyBorder="1" applyAlignment="1">
      <alignment vertical="center" wrapText="1"/>
    </xf>
    <xf numFmtId="172" fontId="33" fillId="35" borderId="26" xfId="19" applyNumberFormat="1" applyFont="1" applyFill="1" applyBorder="1" applyAlignment="1">
      <alignment horizontal="center" vertical="center" wrapText="1"/>
    </xf>
    <xf numFmtId="0" fontId="33" fillId="35" borderId="59" xfId="19" applyFont="1" applyFill="1" applyBorder="1" applyAlignment="1">
      <alignment horizontal="left" vertical="top" wrapText="1"/>
    </xf>
    <xf numFmtId="0" fontId="33" fillId="27" borderId="26" xfId="19" applyFont="1" applyFill="1" applyBorder="1" applyAlignment="1" applyProtection="1">
      <alignment horizontal="center" vertical="center" wrapText="1"/>
      <protection locked="0"/>
    </xf>
    <xf numFmtId="9" fontId="33" fillId="35" borderId="26" xfId="17" applyFont="1" applyFill="1" applyBorder="1" applyAlignment="1">
      <alignment horizontal="center" vertical="center" wrapText="1"/>
    </xf>
    <xf numFmtId="0" fontId="87" fillId="35" borderId="26" xfId="0" applyFont="1" applyFill="1" applyBorder="1" applyAlignment="1">
      <alignment horizontal="center" vertical="center" wrapText="1"/>
    </xf>
    <xf numFmtId="0" fontId="87" fillId="35" borderId="59" xfId="0" applyFont="1" applyFill="1" applyBorder="1" applyAlignment="1">
      <alignment horizontal="center" vertical="center" wrapText="1"/>
    </xf>
    <xf numFmtId="0" fontId="33" fillId="35" borderId="26" xfId="0" applyFont="1" applyFill="1" applyBorder="1" applyAlignment="1">
      <alignment horizontal="center" vertical="center" wrapText="1"/>
    </xf>
    <xf numFmtId="43" fontId="33" fillId="35" borderId="26" xfId="16" applyNumberFormat="1" applyFont="1" applyFill="1" applyBorder="1" applyAlignment="1">
      <alignment horizontal="center" vertical="center" wrapText="1"/>
    </xf>
    <xf numFmtId="0" fontId="38" fillId="3" borderId="59" xfId="19" applyFont="1" applyFill="1" applyBorder="1" applyAlignment="1">
      <alignment horizontal="center" vertical="center" wrapText="1"/>
    </xf>
    <xf numFmtId="0" fontId="38" fillId="3" borderId="59" xfId="19" applyFont="1" applyFill="1" applyBorder="1" applyAlignment="1">
      <alignment horizontal="center" vertical="top" wrapText="1"/>
    </xf>
    <xf numFmtId="0" fontId="38" fillId="3" borderId="59" xfId="19" applyFont="1" applyFill="1" applyBorder="1" applyAlignment="1">
      <alignment horizontal="left" vertical="top" wrapText="1"/>
    </xf>
    <xf numFmtId="0" fontId="33" fillId="3" borderId="59" xfId="19" applyFont="1" applyFill="1" applyBorder="1" applyAlignment="1">
      <alignment horizontal="center" vertical="center" wrapText="1"/>
    </xf>
    <xf numFmtId="9" fontId="33" fillId="3" borderId="59" xfId="19" applyNumberFormat="1" applyFont="1" applyFill="1" applyBorder="1" applyAlignment="1">
      <alignment horizontal="center" vertical="center" wrapText="1"/>
    </xf>
    <xf numFmtId="4" fontId="33" fillId="3" borderId="59" xfId="19" applyNumberFormat="1" applyFont="1" applyFill="1" applyBorder="1" applyAlignment="1">
      <alignment horizontal="center" vertical="center" wrapText="1"/>
    </xf>
    <xf numFmtId="43" fontId="33" fillId="3" borderId="59" xfId="18" applyFont="1" applyFill="1" applyBorder="1" applyAlignment="1">
      <alignment horizontal="center" vertical="center" wrapText="1"/>
    </xf>
    <xf numFmtId="43" fontId="33" fillId="3" borderId="26" xfId="18" applyNumberFormat="1" applyFont="1" applyFill="1" applyBorder="1" applyAlignment="1">
      <alignment horizontal="center" vertical="center" wrapText="1"/>
    </xf>
    <xf numFmtId="0" fontId="33" fillId="3" borderId="59" xfId="19" applyFont="1" applyFill="1" applyBorder="1" applyAlignment="1">
      <alignment horizontal="center" vertical="top" wrapText="1"/>
    </xf>
    <xf numFmtId="0" fontId="33" fillId="3" borderId="0" xfId="19" applyFont="1" applyFill="1" applyBorder="1" applyAlignment="1">
      <alignment horizontal="left" vertical="center" wrapText="1"/>
    </xf>
    <xf numFmtId="2" fontId="33" fillId="3" borderId="59" xfId="19" applyNumberFormat="1" applyFont="1" applyFill="1" applyBorder="1" applyAlignment="1">
      <alignment horizontal="center" vertical="center" wrapText="1"/>
    </xf>
    <xf numFmtId="43" fontId="33" fillId="3" borderId="59" xfId="18" applyNumberFormat="1" applyFont="1" applyFill="1" applyBorder="1" applyAlignment="1">
      <alignment horizontal="center" vertical="center" wrapText="1"/>
    </xf>
    <xf numFmtId="0" fontId="33" fillId="3" borderId="59" xfId="19" applyFont="1" applyFill="1" applyBorder="1" applyAlignment="1">
      <alignment horizontal="left" vertical="center" wrapText="1"/>
    </xf>
    <xf numFmtId="0" fontId="38" fillId="3" borderId="59" xfId="19" applyFont="1" applyFill="1" applyBorder="1" applyAlignment="1">
      <alignment horizontal="left" vertical="center" wrapText="1"/>
    </xf>
    <xf numFmtId="0" fontId="38" fillId="3" borderId="26" xfId="19" applyFont="1" applyFill="1" applyBorder="1" applyAlignment="1">
      <alignment horizontal="center" vertical="center" wrapText="1"/>
    </xf>
    <xf numFmtId="0" fontId="38" fillId="3" borderId="59" xfId="19" applyFont="1" applyFill="1" applyBorder="1" applyAlignment="1">
      <alignment vertical="center" wrapText="1"/>
    </xf>
    <xf numFmtId="2" fontId="33" fillId="3" borderId="59" xfId="17" applyNumberFormat="1" applyFont="1" applyFill="1" applyBorder="1" applyAlignment="1">
      <alignment horizontal="center" vertical="center" wrapText="1"/>
    </xf>
    <xf numFmtId="43" fontId="33" fillId="3" borderId="26" xfId="19" applyNumberFormat="1" applyFont="1" applyFill="1" applyBorder="1" applyAlignment="1">
      <alignment horizontal="center" vertical="center" wrapText="1"/>
    </xf>
    <xf numFmtId="0" fontId="33" fillId="3" borderId="59" xfId="19" applyFont="1" applyFill="1" applyBorder="1" applyAlignment="1">
      <alignment horizontal="left" vertical="top" wrapText="1"/>
    </xf>
    <xf numFmtId="9" fontId="33" fillId="3" borderId="59" xfId="17" applyFont="1" applyFill="1" applyBorder="1" applyAlignment="1">
      <alignment horizontal="center" vertical="center" wrapText="1"/>
    </xf>
    <xf numFmtId="2" fontId="33" fillId="35" borderId="59" xfId="19" applyNumberFormat="1" applyFont="1" applyFill="1" applyBorder="1" applyAlignment="1">
      <alignment horizontal="center" vertical="center" wrapText="1"/>
    </xf>
    <xf numFmtId="0" fontId="33" fillId="35" borderId="59" xfId="24" applyNumberFormat="1" applyFont="1" applyFill="1" applyBorder="1" applyAlignment="1" applyProtection="1">
      <alignment horizontal="left" vertical="center" wrapText="1"/>
    </xf>
    <xf numFmtId="3" fontId="33" fillId="35" borderId="59" xfId="19" applyNumberFormat="1" applyFont="1" applyFill="1" applyBorder="1" applyAlignment="1">
      <alignment horizontal="center" vertical="center" wrapText="1"/>
    </xf>
    <xf numFmtId="0" fontId="73" fillId="35" borderId="59" xfId="24" applyNumberFormat="1" applyFont="1" applyFill="1" applyBorder="1" applyAlignment="1" applyProtection="1">
      <alignment horizontal="center" vertical="center" wrapText="1"/>
      <protection locked="0"/>
    </xf>
    <xf numFmtId="0" fontId="33" fillId="35" borderId="57" xfId="24" applyNumberFormat="1" applyFont="1" applyFill="1" applyBorder="1" applyAlignment="1" applyProtection="1">
      <alignment horizontal="center" vertical="center" wrapText="1"/>
    </xf>
    <xf numFmtId="0" fontId="74" fillId="35" borderId="59" xfId="24" applyNumberFormat="1" applyFont="1" applyFill="1" applyBorder="1" applyAlignment="1">
      <alignment vertical="center" wrapText="1"/>
    </xf>
    <xf numFmtId="0" fontId="38" fillId="3" borderId="59" xfId="19" applyFont="1" applyFill="1" applyBorder="1" applyAlignment="1">
      <alignment vertical="top" wrapText="1"/>
    </xf>
    <xf numFmtId="0" fontId="33" fillId="3" borderId="59" xfId="19" applyFont="1" applyFill="1" applyBorder="1" applyAlignment="1">
      <alignment vertical="top" wrapText="1"/>
    </xf>
    <xf numFmtId="3" fontId="33" fillId="3" borderId="59" xfId="19" applyNumberFormat="1" applyFont="1" applyFill="1" applyBorder="1" applyAlignment="1">
      <alignment horizontal="center" vertical="center" wrapText="1"/>
    </xf>
    <xf numFmtId="3" fontId="33" fillId="3" borderId="59" xfId="19" applyNumberFormat="1" applyFont="1" applyFill="1" applyBorder="1" applyAlignment="1">
      <alignment vertical="top" wrapText="1"/>
    </xf>
    <xf numFmtId="9" fontId="33" fillId="3" borderId="59" xfId="19" applyNumberFormat="1" applyFont="1" applyFill="1" applyBorder="1" applyAlignment="1">
      <alignment vertical="top" wrapText="1"/>
    </xf>
    <xf numFmtId="0" fontId="33" fillId="3" borderId="59" xfId="19" applyFont="1" applyFill="1" applyBorder="1" applyAlignment="1" applyProtection="1">
      <alignment vertical="top" wrapText="1"/>
      <protection locked="0"/>
    </xf>
    <xf numFmtId="0" fontId="37" fillId="3" borderId="26" xfId="19" applyFont="1" applyFill="1" applyBorder="1" applyAlignment="1">
      <alignment horizontal="center" vertical="center" wrapText="1"/>
    </xf>
    <xf numFmtId="43" fontId="37" fillId="3" borderId="26" xfId="18" applyNumberFormat="1" applyFont="1" applyFill="1" applyBorder="1" applyAlignment="1">
      <alignment horizontal="center" vertical="center" wrapText="1"/>
    </xf>
    <xf numFmtId="0" fontId="29" fillId="3" borderId="26" xfId="19" applyFont="1" applyFill="1" applyBorder="1" applyAlignment="1">
      <alignment horizontal="center" vertical="center" wrapText="1"/>
    </xf>
    <xf numFmtId="0" fontId="87" fillId="3" borderId="59" xfId="19" applyFont="1" applyFill="1" applyBorder="1" applyAlignment="1">
      <alignment horizontal="center" vertical="center" wrapText="1"/>
    </xf>
    <xf numFmtId="10" fontId="33" fillId="3" borderId="59" xfId="19" applyNumberFormat="1" applyFont="1" applyFill="1" applyBorder="1" applyAlignment="1">
      <alignment horizontal="center" vertical="center" wrapText="1"/>
    </xf>
    <xf numFmtId="0" fontId="33" fillId="3" borderId="57" xfId="19" applyFont="1" applyFill="1" applyBorder="1" applyAlignment="1">
      <alignment horizontal="center" vertical="center" wrapText="1"/>
    </xf>
    <xf numFmtId="0" fontId="29" fillId="3" borderId="59" xfId="19" applyFont="1" applyFill="1" applyBorder="1" applyAlignment="1">
      <alignment horizontal="center" vertical="center" wrapText="1"/>
    </xf>
    <xf numFmtId="9" fontId="87" fillId="3" borderId="59" xfId="17" applyFont="1" applyFill="1" applyBorder="1" applyAlignment="1">
      <alignment horizontal="center" vertical="center" wrapText="1"/>
    </xf>
    <xf numFmtId="0" fontId="87" fillId="3" borderId="59" xfId="0" applyFont="1" applyFill="1" applyBorder="1" applyAlignment="1">
      <alignment horizontal="center" vertical="center" wrapText="1"/>
    </xf>
    <xf numFmtId="9" fontId="87" fillId="3" borderId="26" xfId="17" applyFont="1" applyFill="1" applyBorder="1" applyAlignment="1">
      <alignment horizontal="center" vertical="center" wrapText="1"/>
    </xf>
    <xf numFmtId="0" fontId="0" fillId="0" borderId="0" xfId="0" applyFont="1" applyAlignment="1">
      <alignment vertical="center"/>
    </xf>
    <xf numFmtId="0" fontId="47" fillId="2" borderId="0" xfId="19" applyFont="1" applyFill="1" applyBorder="1" applyAlignment="1">
      <alignment horizontal="left" vertical="center"/>
    </xf>
    <xf numFmtId="0" fontId="80" fillId="8" borderId="0" xfId="16" applyFont="1" applyFill="1" applyBorder="1" applyAlignment="1">
      <alignment vertical="center" wrapText="1"/>
    </xf>
    <xf numFmtId="0" fontId="80" fillId="8" borderId="0" xfId="16" applyFont="1" applyFill="1" applyBorder="1" applyAlignment="1">
      <alignment horizontal="center" vertical="center" wrapText="1"/>
    </xf>
    <xf numFmtId="0" fontId="0" fillId="0" borderId="0" xfId="0" applyFont="1" applyAlignment="1">
      <alignment horizontal="left" vertical="center"/>
    </xf>
    <xf numFmtId="0" fontId="80" fillId="8" borderId="0" xfId="16" applyFont="1" applyFill="1" applyBorder="1" applyAlignment="1">
      <alignment vertical="center"/>
    </xf>
    <xf numFmtId="0" fontId="81" fillId="9" borderId="0" xfId="16" applyFont="1" applyFill="1" applyBorder="1" applyAlignment="1" applyProtection="1">
      <alignment vertical="center"/>
      <protection locked="0"/>
    </xf>
    <xf numFmtId="0" fontId="83" fillId="21" borderId="27" xfId="0" applyFont="1" applyFill="1" applyBorder="1" applyAlignment="1" applyProtection="1">
      <alignment horizontal="left" vertical="center" wrapText="1"/>
      <protection locked="0"/>
    </xf>
    <xf numFmtId="0" fontId="4" fillId="0" borderId="26" xfId="19" applyFont="1" applyBorder="1" applyAlignment="1">
      <alignment horizontal="center" vertical="top" wrapText="1"/>
    </xf>
    <xf numFmtId="0" fontId="96" fillId="0" borderId="26" xfId="19" applyFont="1" applyBorder="1" applyAlignment="1">
      <alignment horizontal="left" vertical="center" wrapText="1"/>
    </xf>
    <xf numFmtId="0" fontId="96" fillId="0" borderId="26" xfId="19" applyFont="1" applyBorder="1" applyAlignment="1">
      <alignment horizontal="center" vertical="center" wrapText="1"/>
    </xf>
    <xf numFmtId="1" fontId="37" fillId="0" borderId="26" xfId="16" applyNumberFormat="1" applyFont="1" applyBorder="1" applyAlignment="1">
      <alignment horizontal="center" vertical="center" wrapText="1"/>
    </xf>
    <xf numFmtId="4" fontId="37" fillId="0" borderId="26" xfId="16" applyNumberFormat="1" applyFont="1" applyBorder="1" applyAlignment="1">
      <alignment horizontal="center" vertical="center" wrapText="1"/>
    </xf>
    <xf numFmtId="172" fontId="37" fillId="0" borderId="26" xfId="16" applyNumberFormat="1" applyFont="1" applyBorder="1" applyAlignment="1">
      <alignment horizontal="left" vertical="center" wrapText="1"/>
    </xf>
    <xf numFmtId="43" fontId="37" fillId="0" borderId="26" xfId="16" applyNumberFormat="1" applyFont="1" applyBorder="1" applyAlignment="1">
      <alignment horizontal="center" vertical="center" wrapText="1"/>
    </xf>
    <xf numFmtId="0" fontId="4" fillId="0" borderId="26" xfId="19" applyFont="1" applyBorder="1" applyAlignment="1">
      <alignment horizontal="center" vertical="center" wrapText="1"/>
    </xf>
    <xf numFmtId="0" fontId="96" fillId="0" borderId="26" xfId="19" applyFont="1" applyBorder="1" applyAlignment="1">
      <alignment horizontal="left" vertical="top" wrapText="1"/>
    </xf>
    <xf numFmtId="0" fontId="37" fillId="0" borderId="26" xfId="16" applyFont="1" applyBorder="1" applyAlignment="1">
      <alignment horizontal="center" vertical="center" wrapText="1"/>
    </xf>
    <xf numFmtId="9" fontId="37" fillId="0" borderId="26" xfId="16" applyNumberFormat="1" applyFont="1" applyBorder="1" applyAlignment="1">
      <alignment horizontal="center" vertical="center" wrapText="1"/>
    </xf>
    <xf numFmtId="9" fontId="37" fillId="0" borderId="26" xfId="17" applyFont="1" applyBorder="1" applyAlignment="1">
      <alignment horizontal="center" vertical="center" wrapText="1"/>
    </xf>
    <xf numFmtId="2" fontId="37" fillId="0" borderId="26" xfId="16" applyNumberFormat="1" applyFont="1" applyBorder="1" applyAlignment="1">
      <alignment horizontal="center" vertical="center" wrapText="1"/>
    </xf>
    <xf numFmtId="0" fontId="37" fillId="0" borderId="26" xfId="16" applyFont="1" applyBorder="1" applyAlignment="1">
      <alignment horizontal="left" vertical="center" wrapText="1"/>
    </xf>
    <xf numFmtId="0" fontId="4" fillId="24" borderId="26" xfId="19" applyFont="1" applyFill="1" applyBorder="1" applyAlignment="1">
      <alignment horizontal="center" vertical="center" wrapText="1"/>
    </xf>
    <xf numFmtId="0" fontId="37" fillId="24" borderId="26" xfId="19" applyFont="1" applyFill="1" applyBorder="1" applyAlignment="1">
      <alignment horizontal="left" vertical="center" wrapText="1"/>
    </xf>
    <xf numFmtId="9" fontId="37" fillId="24" borderId="26" xfId="16" applyNumberFormat="1" applyFont="1" applyFill="1" applyBorder="1" applyAlignment="1">
      <alignment horizontal="center" vertical="center" wrapText="1"/>
    </xf>
    <xf numFmtId="4" fontId="37" fillId="24" borderId="26" xfId="16" applyNumberFormat="1" applyFont="1" applyFill="1" applyBorder="1" applyAlignment="1">
      <alignment horizontal="center" vertical="center" wrapText="1"/>
    </xf>
    <xf numFmtId="43" fontId="37" fillId="24" borderId="26" xfId="16" applyNumberFormat="1" applyFont="1" applyFill="1" applyBorder="1" applyAlignment="1">
      <alignment horizontal="center" vertical="center" wrapText="1"/>
    </xf>
    <xf numFmtId="0" fontId="83" fillId="0" borderId="44" xfId="16" applyFont="1" applyBorder="1" applyAlignment="1">
      <alignment horizontal="center" vertical="center" wrapText="1"/>
    </xf>
    <xf numFmtId="0" fontId="83" fillId="2" borderId="44" xfId="16" applyFont="1" applyFill="1" applyBorder="1" applyAlignment="1">
      <alignment horizontal="center" vertical="center" wrapText="1"/>
    </xf>
    <xf numFmtId="0" fontId="4" fillId="27" borderId="26" xfId="19" applyFont="1" applyFill="1" applyBorder="1" applyAlignment="1">
      <alignment horizontal="center" vertical="center" wrapText="1"/>
    </xf>
    <xf numFmtId="4" fontId="37" fillId="27" borderId="26" xfId="19" applyNumberFormat="1" applyFont="1" applyFill="1" applyBorder="1" applyAlignment="1">
      <alignment horizontal="center" vertical="center" wrapText="1"/>
    </xf>
    <xf numFmtId="9" fontId="37" fillId="27" borderId="26" xfId="16" applyNumberFormat="1" applyFont="1" applyFill="1" applyBorder="1" applyAlignment="1">
      <alignment horizontal="center" vertical="center" wrapText="1"/>
    </xf>
    <xf numFmtId="43" fontId="37" fillId="27" borderId="26" xfId="16" applyNumberFormat="1" applyFont="1" applyFill="1" applyBorder="1" applyAlignment="1">
      <alignment horizontal="center" vertical="center" wrapText="1"/>
    </xf>
    <xf numFmtId="0" fontId="0" fillId="2" borderId="0" xfId="0" applyFont="1" applyFill="1" applyAlignment="1">
      <alignment vertical="center"/>
    </xf>
    <xf numFmtId="1" fontId="37" fillId="27" borderId="26" xfId="19" applyNumberFormat="1" applyFont="1" applyFill="1" applyBorder="1" applyAlignment="1">
      <alignment horizontal="center" vertical="center" wrapText="1"/>
    </xf>
    <xf numFmtId="4" fontId="37" fillId="31" borderId="26" xfId="19" applyNumberFormat="1" applyFont="1" applyFill="1" applyBorder="1" applyAlignment="1">
      <alignment horizontal="center" vertical="center" wrapText="1"/>
    </xf>
    <xf numFmtId="9" fontId="37" fillId="31" borderId="26" xfId="16" applyNumberFormat="1" applyFont="1" applyFill="1" applyBorder="1" applyAlignment="1">
      <alignment horizontal="center" vertical="center" wrapText="1"/>
    </xf>
    <xf numFmtId="43" fontId="37" fillId="31" borderId="26" xfId="16" applyNumberFormat="1" applyFont="1" applyFill="1" applyBorder="1" applyAlignment="1">
      <alignment horizontal="center" vertical="center" wrapText="1"/>
    </xf>
    <xf numFmtId="0" fontId="37" fillId="31" borderId="30" xfId="19" applyFont="1" applyFill="1" applyBorder="1" applyAlignment="1">
      <alignment vertical="center" wrapText="1"/>
    </xf>
    <xf numFmtId="0" fontId="0" fillId="27" borderId="26" xfId="19" applyFont="1" applyFill="1" applyBorder="1" applyAlignment="1">
      <alignment horizontal="center" vertical="center" wrapText="1"/>
    </xf>
    <xf numFmtId="0" fontId="32" fillId="31" borderId="26" xfId="19" applyFont="1" applyFill="1" applyBorder="1" applyAlignment="1">
      <alignment horizontal="center" vertical="center" wrapText="1"/>
    </xf>
    <xf numFmtId="3" fontId="37" fillId="31" borderId="26" xfId="19" applyNumberFormat="1" applyFont="1" applyFill="1" applyBorder="1" applyAlignment="1">
      <alignment horizontal="center" vertical="center" wrapText="1"/>
    </xf>
    <xf numFmtId="0" fontId="0" fillId="31" borderId="26" xfId="19" applyFont="1" applyFill="1" applyBorder="1" applyAlignment="1">
      <alignment horizontal="center" vertical="center" wrapText="1"/>
    </xf>
    <xf numFmtId="0" fontId="4" fillId="31" borderId="26" xfId="19" applyFont="1" applyFill="1" applyBorder="1" applyAlignment="1">
      <alignment horizontal="center" vertical="center" wrapText="1"/>
    </xf>
    <xf numFmtId="9" fontId="37" fillId="31" borderId="26" xfId="17" applyFont="1" applyFill="1" applyBorder="1" applyAlignment="1">
      <alignment horizontal="center" vertical="center" wrapText="1"/>
    </xf>
    <xf numFmtId="0" fontId="83" fillId="10" borderId="37" xfId="16" applyFont="1" applyFill="1" applyBorder="1" applyAlignment="1">
      <alignment vertical="center"/>
    </xf>
    <xf numFmtId="0" fontId="83" fillId="10" borderId="16" xfId="16" applyFont="1" applyFill="1" applyBorder="1" applyAlignment="1">
      <alignment vertical="center"/>
    </xf>
    <xf numFmtId="0" fontId="83" fillId="10" borderId="16" xfId="16" applyFont="1" applyFill="1" applyBorder="1" applyAlignment="1">
      <alignment horizontal="center" vertical="center"/>
    </xf>
    <xf numFmtId="0" fontId="83" fillId="10" borderId="36" xfId="16" applyFont="1" applyFill="1" applyBorder="1" applyAlignment="1">
      <alignment horizontal="left" vertical="center"/>
    </xf>
    <xf numFmtId="43" fontId="37" fillId="10" borderId="26" xfId="18" applyFont="1" applyFill="1" applyBorder="1" applyAlignment="1">
      <alignment vertical="center" wrapText="1"/>
    </xf>
    <xf numFmtId="0" fontId="37" fillId="10" borderId="26" xfId="16" applyFont="1" applyFill="1" applyBorder="1" applyAlignment="1">
      <alignment vertical="center" wrapText="1"/>
    </xf>
    <xf numFmtId="0" fontId="83" fillId="10" borderId="26" xfId="16" applyFont="1" applyFill="1" applyBorder="1" applyAlignment="1">
      <alignment vertical="center" wrapText="1"/>
    </xf>
    <xf numFmtId="0" fontId="0" fillId="0" borderId="0" xfId="0" applyFont="1" applyAlignment="1">
      <alignment horizontal="center" vertical="center"/>
    </xf>
    <xf numFmtId="0" fontId="87" fillId="31" borderId="26" xfId="0" applyFont="1" applyFill="1" applyBorder="1" applyAlignment="1">
      <alignment horizontal="left" vertical="center" wrapText="1"/>
    </xf>
    <xf numFmtId="0" fontId="29" fillId="0" borderId="26" xfId="19" applyFont="1" applyBorder="1" applyAlignment="1">
      <alignment horizontal="left" vertical="center" wrapText="1"/>
    </xf>
    <xf numFmtId="2" fontId="33" fillId="0" borderId="26" xfId="19" applyNumberFormat="1" applyFont="1" applyBorder="1" applyAlignment="1">
      <alignment horizontal="left" vertical="center" wrapText="1"/>
    </xf>
    <xf numFmtId="43" fontId="33" fillId="0" borderId="26" xfId="18" applyFont="1" applyBorder="1" applyAlignment="1">
      <alignment horizontal="left" vertical="center" wrapText="1"/>
    </xf>
    <xf numFmtId="43" fontId="33" fillId="0" borderId="26" xfId="19" applyNumberFormat="1" applyFont="1" applyBorder="1" applyAlignment="1">
      <alignment horizontal="left" vertical="center" wrapText="1"/>
    </xf>
    <xf numFmtId="43" fontId="33" fillId="0" borderId="26" xfId="18" applyNumberFormat="1" applyFont="1" applyBorder="1" applyAlignment="1">
      <alignment horizontal="left" vertical="center" wrapText="1"/>
    </xf>
    <xf numFmtId="0" fontId="55" fillId="0" borderId="0" xfId="0" applyFont="1" applyAlignment="1">
      <alignment horizontal="left" vertical="center"/>
    </xf>
    <xf numFmtId="9" fontId="33" fillId="0" borderId="26" xfId="19" applyNumberFormat="1" applyFont="1" applyBorder="1" applyAlignment="1">
      <alignment horizontal="left" vertical="center" wrapText="1"/>
    </xf>
    <xf numFmtId="0" fontId="29" fillId="24" borderId="26" xfId="19" applyFont="1" applyFill="1" applyBorder="1" applyAlignment="1">
      <alignment horizontal="left" vertical="center" wrapText="1"/>
    </xf>
    <xf numFmtId="0" fontId="74" fillId="24" borderId="30" xfId="19" applyFont="1" applyFill="1" applyBorder="1" applyAlignment="1">
      <alignment horizontal="left" vertical="center" wrapText="1"/>
    </xf>
    <xf numFmtId="9" fontId="33" fillId="24" borderId="26" xfId="19" applyNumberFormat="1" applyFont="1" applyFill="1" applyBorder="1" applyAlignment="1">
      <alignment horizontal="left" vertical="center" wrapText="1"/>
    </xf>
    <xf numFmtId="43" fontId="33" fillId="24" borderId="26" xfId="18" applyFont="1" applyFill="1" applyBorder="1" applyAlignment="1">
      <alignment horizontal="left" vertical="center" wrapText="1"/>
    </xf>
    <xf numFmtId="0" fontId="35" fillId="24" borderId="26" xfId="19" applyFont="1" applyFill="1" applyBorder="1" applyAlignment="1">
      <alignment horizontal="left" vertical="center" wrapText="1"/>
    </xf>
    <xf numFmtId="0" fontId="55" fillId="24" borderId="57" xfId="0" applyFont="1" applyFill="1" applyBorder="1" applyAlignment="1">
      <alignment horizontal="left" vertical="center" wrapText="1"/>
    </xf>
    <xf numFmtId="0" fontId="75" fillId="24" borderId="26" xfId="19" applyFont="1" applyFill="1" applyBorder="1" applyAlignment="1">
      <alignment horizontal="left" vertical="center" wrapText="1"/>
    </xf>
    <xf numFmtId="0" fontId="75" fillId="24" borderId="57" xfId="0" applyFont="1" applyFill="1" applyBorder="1" applyAlignment="1">
      <alignment horizontal="left" vertical="center" wrapText="1"/>
    </xf>
    <xf numFmtId="0" fontId="29" fillId="31" borderId="26" xfId="19" applyFont="1" applyFill="1" applyBorder="1" applyAlignment="1">
      <alignment horizontal="left" vertical="center" wrapText="1"/>
    </xf>
    <xf numFmtId="9" fontId="33" fillId="31" borderId="26" xfId="19" applyNumberFormat="1" applyFont="1" applyFill="1" applyBorder="1" applyAlignment="1">
      <alignment horizontal="left" vertical="center" wrapText="1"/>
    </xf>
    <xf numFmtId="43" fontId="33" fillId="31" borderId="26" xfId="18" applyFont="1" applyFill="1" applyBorder="1" applyAlignment="1">
      <alignment horizontal="left" vertical="center" wrapText="1"/>
    </xf>
    <xf numFmtId="43" fontId="33" fillId="31" borderId="26" xfId="18" applyNumberFormat="1" applyFont="1" applyFill="1" applyBorder="1" applyAlignment="1">
      <alignment horizontal="left" vertical="center" wrapText="1"/>
    </xf>
    <xf numFmtId="2" fontId="33" fillId="31" borderId="26" xfId="19" applyNumberFormat="1" applyFont="1" applyFill="1" applyBorder="1" applyAlignment="1">
      <alignment horizontal="left" vertical="center" wrapText="1"/>
    </xf>
    <xf numFmtId="43" fontId="33" fillId="31" borderId="26" xfId="19" applyNumberFormat="1" applyFont="1" applyFill="1" applyBorder="1" applyAlignment="1">
      <alignment horizontal="left" vertical="center" wrapText="1"/>
    </xf>
    <xf numFmtId="0" fontId="87" fillId="0" borderId="26" xfId="19" applyFont="1" applyBorder="1" applyAlignment="1">
      <alignment horizontal="center" vertical="center" wrapText="1"/>
    </xf>
    <xf numFmtId="43" fontId="37" fillId="31" borderId="26" xfId="18" applyFont="1" applyFill="1" applyBorder="1" applyAlignment="1">
      <alignment horizontal="center" vertical="center" wrapText="1"/>
    </xf>
    <xf numFmtId="0" fontId="37" fillId="31" borderId="28" xfId="19" applyFont="1" applyFill="1" applyBorder="1" applyAlignment="1">
      <alignment horizontal="center" vertical="center" wrapText="1"/>
    </xf>
    <xf numFmtId="9" fontId="37" fillId="31" borderId="30" xfId="17" applyFont="1" applyFill="1" applyBorder="1" applyAlignment="1">
      <alignment horizontal="center" vertical="center" wrapText="1"/>
    </xf>
    <xf numFmtId="43" fontId="37" fillId="31" borderId="30" xfId="18" applyFont="1" applyFill="1" applyBorder="1" applyAlignment="1">
      <alignment horizontal="center" vertical="center" wrapText="1"/>
    </xf>
    <xf numFmtId="9" fontId="37" fillId="31" borderId="30" xfId="19" applyNumberFormat="1" applyFont="1" applyFill="1" applyBorder="1" applyAlignment="1">
      <alignment horizontal="center" vertical="center" wrapText="1"/>
    </xf>
    <xf numFmtId="43" fontId="37" fillId="27" borderId="26" xfId="18" applyFont="1" applyFill="1" applyBorder="1" applyAlignment="1">
      <alignment horizontal="center" vertical="center" wrapText="1"/>
    </xf>
    <xf numFmtId="0" fontId="37" fillId="3" borderId="59" xfId="19" applyFont="1" applyFill="1" applyBorder="1" applyAlignment="1">
      <alignment horizontal="center" vertical="center" wrapText="1"/>
    </xf>
    <xf numFmtId="43" fontId="37" fillId="3" borderId="59" xfId="18" applyFont="1" applyFill="1" applyBorder="1" applyAlignment="1">
      <alignment horizontal="center" vertical="center" wrapText="1"/>
    </xf>
    <xf numFmtId="9" fontId="37" fillId="3" borderId="59" xfId="17" applyFont="1" applyFill="1" applyBorder="1" applyAlignment="1">
      <alignment horizontal="center" vertical="center" wrapText="1"/>
    </xf>
    <xf numFmtId="0" fontId="39" fillId="3" borderId="59" xfId="19" applyFont="1" applyFill="1" applyBorder="1" applyAlignment="1">
      <alignment horizontal="center" vertical="center" wrapText="1"/>
    </xf>
    <xf numFmtId="0" fontId="83" fillId="10" borderId="16" xfId="19" applyFont="1" applyFill="1" applyBorder="1" applyAlignment="1">
      <alignment horizontal="center" vertical="center"/>
    </xf>
    <xf numFmtId="0" fontId="81" fillId="9" borderId="13" xfId="19" applyFont="1" applyFill="1" applyBorder="1" applyAlignment="1" applyProtection="1">
      <alignment horizontal="center" vertical="center"/>
      <protection locked="0"/>
    </xf>
    <xf numFmtId="0" fontId="47" fillId="0" borderId="0" xfId="0" applyFont="1" applyAlignment="1">
      <alignment vertical="center"/>
    </xf>
    <xf numFmtId="0" fontId="80" fillId="8" borderId="0" xfId="19" applyFont="1" applyFill="1" applyBorder="1" applyAlignment="1">
      <alignment vertical="center"/>
    </xf>
    <xf numFmtId="0" fontId="21" fillId="0" borderId="0" xfId="0" applyFont="1" applyAlignment="1">
      <alignment vertical="center"/>
    </xf>
    <xf numFmtId="43" fontId="37" fillId="10" borderId="26" xfId="19" applyNumberFormat="1" applyFont="1" applyFill="1" applyBorder="1" applyAlignment="1">
      <alignment horizontal="right" vertical="center" wrapText="1"/>
    </xf>
    <xf numFmtId="43" fontId="37" fillId="10" borderId="26" xfId="18" applyNumberFormat="1" applyFont="1" applyFill="1" applyBorder="1" applyAlignment="1">
      <alignment horizontal="right" vertical="center" wrapText="1"/>
    </xf>
    <xf numFmtId="0" fontId="47" fillId="0" borderId="0" xfId="0" applyFont="1" applyAlignment="1">
      <alignment horizontal="center" vertical="center"/>
    </xf>
    <xf numFmtId="0" fontId="80" fillId="8" borderId="0" xfId="19" applyFont="1" applyFill="1" applyBorder="1" applyAlignment="1">
      <alignment horizontal="center" vertical="center"/>
    </xf>
    <xf numFmtId="0" fontId="56" fillId="0" borderId="0" xfId="0" applyFont="1" applyAlignment="1">
      <alignment horizontal="center" vertical="center"/>
    </xf>
    <xf numFmtId="43" fontId="80" fillId="8" borderId="0" xfId="19" applyNumberFormat="1" applyFont="1" applyFill="1" applyBorder="1" applyAlignment="1">
      <alignment horizontal="center" vertical="center"/>
    </xf>
    <xf numFmtId="0" fontId="21" fillId="0" borderId="0" xfId="0" applyFont="1" applyAlignment="1">
      <alignment horizontal="center" vertical="center"/>
    </xf>
    <xf numFmtId="43" fontId="81" fillId="9" borderId="13" xfId="19" applyNumberFormat="1" applyFont="1" applyFill="1" applyBorder="1" applyAlignment="1" applyProtection="1">
      <alignment horizontal="center" vertical="center"/>
      <protection locked="0"/>
    </xf>
    <xf numFmtId="0" fontId="85" fillId="24" borderId="26" xfId="0" applyFont="1" applyFill="1" applyBorder="1" applyAlignment="1">
      <alignment horizontal="center" vertical="center" wrapText="1"/>
    </xf>
    <xf numFmtId="0" fontId="0" fillId="24" borderId="26" xfId="0" applyFont="1" applyFill="1" applyBorder="1" applyAlignment="1">
      <alignment horizontal="center" vertical="center" wrapText="1"/>
    </xf>
    <xf numFmtId="0" fontId="32" fillId="24" borderId="57" xfId="19" applyFont="1" applyFill="1" applyBorder="1" applyAlignment="1">
      <alignment horizontal="center" vertical="center" wrapText="1"/>
    </xf>
    <xf numFmtId="0" fontId="0" fillId="2" borderId="0" xfId="0" applyFont="1" applyFill="1" applyAlignment="1">
      <alignment horizontal="center" vertical="center"/>
    </xf>
    <xf numFmtId="0" fontId="86" fillId="24" borderId="57" xfId="0" applyFont="1" applyFill="1" applyBorder="1" applyAlignment="1">
      <alignment horizontal="center" vertical="center" wrapText="1"/>
    </xf>
    <xf numFmtId="0" fontId="83" fillId="10" borderId="37" xfId="19" applyFont="1" applyFill="1" applyBorder="1" applyAlignment="1">
      <alignment horizontal="center" vertical="center"/>
    </xf>
    <xf numFmtId="0" fontId="83" fillId="10" borderId="36" xfId="19" applyFont="1" applyFill="1" applyBorder="1" applyAlignment="1">
      <alignment horizontal="center" vertical="center"/>
    </xf>
    <xf numFmtId="43" fontId="37" fillId="10" borderId="26" xfId="19" applyNumberFormat="1" applyFont="1" applyFill="1" applyBorder="1" applyAlignment="1">
      <alignment horizontal="center" vertical="center" wrapText="1"/>
    </xf>
    <xf numFmtId="43" fontId="37" fillId="10" borderId="26" xfId="18" applyNumberFormat="1" applyFont="1" applyFill="1" applyBorder="1" applyAlignment="1">
      <alignment horizontal="center" vertical="center" wrapText="1"/>
    </xf>
    <xf numFmtId="0" fontId="37" fillId="10" borderId="26" xfId="19" applyFont="1" applyFill="1" applyBorder="1" applyAlignment="1">
      <alignment horizontal="center" vertical="center" wrapText="1"/>
    </xf>
    <xf numFmtId="43" fontId="0" fillId="0" borderId="0" xfId="0" applyNumberFormat="1" applyFont="1" applyAlignment="1">
      <alignment horizontal="center" vertical="center"/>
    </xf>
    <xf numFmtId="43" fontId="0" fillId="0" borderId="0" xfId="18" applyNumberFormat="1" applyFont="1" applyAlignment="1">
      <alignment horizontal="center" vertical="center"/>
    </xf>
    <xf numFmtId="0" fontId="70" fillId="0" borderId="0" xfId="0" applyFont="1" applyAlignment="1">
      <alignment vertical="center"/>
    </xf>
    <xf numFmtId="43" fontId="55" fillId="0" borderId="0" xfId="18" applyFont="1" applyAlignment="1">
      <alignment vertical="center"/>
    </xf>
    <xf numFmtId="0" fontId="70" fillId="0" borderId="0" xfId="0" applyFont="1" applyAlignment="1">
      <alignment horizontal="center" vertical="center"/>
    </xf>
    <xf numFmtId="0" fontId="77" fillId="0" borderId="0" xfId="19" applyFont="1" applyAlignment="1">
      <alignment horizontal="center" vertical="center"/>
    </xf>
    <xf numFmtId="0" fontId="26" fillId="0" borderId="0" xfId="0" applyFont="1" applyAlignment="1">
      <alignment horizontal="center" vertical="center" wrapText="1"/>
    </xf>
    <xf numFmtId="0" fontId="38" fillId="24" borderId="30" xfId="0" applyFont="1" applyFill="1" applyBorder="1" applyAlignment="1" applyProtection="1">
      <alignment horizontal="center" vertical="center" wrapText="1"/>
      <protection locked="0"/>
    </xf>
    <xf numFmtId="0" fontId="29" fillId="10" borderId="37" xfId="19" applyFont="1" applyFill="1" applyBorder="1" applyAlignment="1">
      <alignment horizontal="center" vertical="center"/>
    </xf>
    <xf numFmtId="0" fontId="29" fillId="10" borderId="36" xfId="19" applyFont="1" applyFill="1" applyBorder="1" applyAlignment="1">
      <alignment horizontal="center" vertical="center"/>
    </xf>
    <xf numFmtId="0" fontId="33" fillId="10" borderId="26" xfId="19" applyFont="1" applyFill="1" applyBorder="1" applyAlignment="1">
      <alignment horizontal="center" vertical="center" wrapText="1"/>
    </xf>
    <xf numFmtId="43" fontId="33" fillId="10" borderId="26" xfId="18" applyFont="1" applyFill="1" applyBorder="1" applyAlignment="1">
      <alignment horizontal="center" vertical="center" wrapText="1"/>
    </xf>
    <xf numFmtId="43" fontId="55" fillId="0" borderId="0" xfId="18" applyFont="1" applyAlignment="1">
      <alignment horizontal="center" vertical="center"/>
    </xf>
    <xf numFmtId="1" fontId="87" fillId="27" borderId="26" xfId="17" applyNumberFormat="1" applyFont="1" applyFill="1" applyBorder="1" applyAlignment="1">
      <alignment horizontal="center" vertical="center"/>
    </xf>
    <xf numFmtId="43" fontId="87" fillId="27" borderId="26" xfId="18" applyFont="1" applyFill="1" applyBorder="1" applyAlignment="1">
      <alignment horizontal="center" vertical="center" wrapText="1"/>
    </xf>
    <xf numFmtId="43" fontId="87" fillId="27" borderId="26" xfId="18" applyFont="1" applyFill="1" applyBorder="1" applyAlignment="1">
      <alignment horizontal="center" vertical="center"/>
    </xf>
    <xf numFmtId="9" fontId="87" fillId="31" borderId="26" xfId="17" applyFont="1" applyFill="1" applyBorder="1" applyAlignment="1">
      <alignment horizontal="center" vertical="center"/>
    </xf>
    <xf numFmtId="43" fontId="87" fillId="31" borderId="26" xfId="18" applyFont="1" applyFill="1" applyBorder="1" applyAlignment="1">
      <alignment horizontal="center" vertical="center"/>
    </xf>
    <xf numFmtId="0" fontId="87" fillId="31" borderId="0" xfId="0" applyFont="1" applyFill="1" applyAlignment="1">
      <alignment horizontal="center" vertical="center" wrapText="1"/>
    </xf>
    <xf numFmtId="0" fontId="35" fillId="31" borderId="26" xfId="20" applyFont="1" applyFill="1" applyBorder="1" applyAlignment="1">
      <alignment horizontal="center" vertical="center" wrapText="1"/>
    </xf>
    <xf numFmtId="9" fontId="87" fillId="31" borderId="26" xfId="0" applyNumberFormat="1" applyFont="1" applyFill="1" applyBorder="1" applyAlignment="1">
      <alignment horizontal="center" vertical="center"/>
    </xf>
    <xf numFmtId="0" fontId="87" fillId="31" borderId="26" xfId="0" applyFont="1" applyFill="1" applyBorder="1" applyAlignment="1">
      <alignment horizontal="center" vertical="center"/>
    </xf>
    <xf numFmtId="0" fontId="87" fillId="31" borderId="30" xfId="0" applyFont="1" applyFill="1" applyBorder="1" applyAlignment="1">
      <alignment horizontal="center" vertical="center" wrapText="1"/>
    </xf>
    <xf numFmtId="0" fontId="87" fillId="31" borderId="27" xfId="0" applyFont="1" applyFill="1" applyBorder="1" applyAlignment="1">
      <alignment horizontal="center" vertical="center" wrapText="1"/>
    </xf>
    <xf numFmtId="9" fontId="87" fillId="3" borderId="59" xfId="0" applyNumberFormat="1" applyFont="1" applyFill="1" applyBorder="1" applyAlignment="1">
      <alignment horizontal="center" vertical="center" wrapText="1"/>
    </xf>
    <xf numFmtId="43" fontId="87" fillId="3" borderId="59" xfId="18" applyFont="1" applyFill="1" applyBorder="1" applyAlignment="1">
      <alignment horizontal="center" vertical="center" wrapText="1"/>
    </xf>
    <xf numFmtId="9" fontId="87" fillId="3" borderId="26" xfId="0" applyNumberFormat="1" applyFont="1" applyFill="1" applyBorder="1" applyAlignment="1">
      <alignment horizontal="center" vertical="center" wrapText="1"/>
    </xf>
    <xf numFmtId="43" fontId="87" fillId="3" borderId="26" xfId="18" applyNumberFormat="1" applyFont="1" applyFill="1" applyBorder="1" applyAlignment="1">
      <alignment horizontal="center" vertical="center" wrapText="1"/>
    </xf>
    <xf numFmtId="0" fontId="87" fillId="3" borderId="26" xfId="0" applyFont="1" applyFill="1" applyBorder="1" applyAlignment="1">
      <alignment horizontal="center" vertical="center" wrapText="1"/>
    </xf>
    <xf numFmtId="0" fontId="27" fillId="9" borderId="13" xfId="19" applyFont="1" applyFill="1" applyBorder="1" applyAlignment="1" applyProtection="1">
      <alignment vertical="center"/>
      <protection locked="0"/>
    </xf>
    <xf numFmtId="43" fontId="33" fillId="10" borderId="26" xfId="18" applyNumberFormat="1" applyFont="1" applyFill="1" applyBorder="1" applyAlignment="1">
      <alignment horizontal="right" vertical="center" wrapText="1"/>
    </xf>
    <xf numFmtId="0" fontId="27" fillId="9" borderId="13" xfId="19" applyFont="1" applyFill="1" applyBorder="1" applyAlignment="1" applyProtection="1">
      <alignment horizontal="center" vertical="center"/>
      <protection locked="0"/>
    </xf>
    <xf numFmtId="0" fontId="83" fillId="31" borderId="26" xfId="19" applyFont="1" applyFill="1" applyBorder="1" applyAlignment="1">
      <alignment horizontal="center" vertical="center" wrapText="1"/>
    </xf>
    <xf numFmtId="0" fontId="98" fillId="8" borderId="0" xfId="19" applyFont="1" applyFill="1" applyBorder="1" applyAlignment="1">
      <alignment vertical="center"/>
    </xf>
    <xf numFmtId="43" fontId="37" fillId="10" borderId="26" xfId="19" applyNumberFormat="1" applyFont="1" applyFill="1" applyBorder="1" applyAlignment="1">
      <alignment vertical="center" wrapText="1"/>
    </xf>
    <xf numFmtId="0" fontId="83" fillId="0" borderId="30" xfId="19" applyFont="1" applyFill="1" applyBorder="1" applyAlignment="1">
      <alignment horizontal="center" vertical="center" wrapText="1"/>
    </xf>
    <xf numFmtId="0" fontId="87" fillId="31" borderId="58" xfId="0" applyFont="1" applyFill="1" applyBorder="1" applyAlignment="1">
      <alignment horizontal="center" vertical="center" wrapText="1"/>
    </xf>
    <xf numFmtId="0" fontId="87" fillId="31" borderId="59" xfId="0" applyFont="1" applyFill="1" applyBorder="1" applyAlignment="1">
      <alignment horizontal="justify" vertical="center" wrapText="1"/>
    </xf>
    <xf numFmtId="0" fontId="87" fillId="31" borderId="59" xfId="0" applyFont="1" applyFill="1" applyBorder="1" applyAlignment="1">
      <alignment horizontal="justify" vertical="center"/>
    </xf>
    <xf numFmtId="0" fontId="87" fillId="31" borderId="0" xfId="0" applyFont="1" applyFill="1" applyAlignment="1">
      <alignment vertical="center" wrapText="1"/>
    </xf>
    <xf numFmtId="0" fontId="87" fillId="31" borderId="0" xfId="0" applyFont="1" applyFill="1" applyAlignment="1">
      <alignment vertical="top" wrapText="1"/>
    </xf>
    <xf numFmtId="43" fontId="55" fillId="31" borderId="59" xfId="18" applyFont="1" applyFill="1" applyBorder="1" applyAlignment="1">
      <alignment vertical="center"/>
    </xf>
    <xf numFmtId="43" fontId="55" fillId="31" borderId="0" xfId="18" applyFont="1" applyFill="1" applyAlignment="1">
      <alignment vertical="center"/>
    </xf>
    <xf numFmtId="43" fontId="33" fillId="10" borderId="26" xfId="19" applyNumberFormat="1" applyFont="1" applyFill="1" applyBorder="1" applyAlignment="1">
      <alignment horizontal="right" vertical="center" wrapText="1"/>
    </xf>
    <xf numFmtId="0" fontId="87" fillId="27" borderId="26" xfId="0" applyFont="1" applyFill="1" applyBorder="1" applyAlignment="1">
      <alignment horizontal="left" vertical="top" wrapText="1"/>
    </xf>
    <xf numFmtId="43" fontId="87" fillId="27" borderId="26" xfId="18" applyFont="1" applyFill="1" applyBorder="1" applyAlignment="1">
      <alignment horizontal="center" vertical="top" wrapText="1"/>
    </xf>
    <xf numFmtId="0" fontId="58" fillId="0" borderId="0" xfId="19" applyFont="1" applyAlignment="1">
      <alignment vertical="center" wrapText="1"/>
    </xf>
    <xf numFmtId="0" fontId="26" fillId="0" borderId="0" xfId="19" applyFont="1" applyAlignment="1">
      <alignment vertical="center"/>
    </xf>
    <xf numFmtId="0" fontId="35" fillId="31" borderId="59" xfId="20" applyFont="1" applyFill="1" applyBorder="1" applyAlignment="1">
      <alignment horizontal="center" vertical="center" wrapText="1"/>
    </xf>
    <xf numFmtId="0" fontId="33" fillId="31" borderId="59" xfId="0" applyFont="1" applyFill="1" applyBorder="1" applyAlignment="1">
      <alignment horizontal="center" vertical="center" wrapText="1"/>
    </xf>
    <xf numFmtId="0" fontId="35" fillId="31" borderId="59" xfId="0" applyFont="1" applyFill="1" applyBorder="1" applyAlignment="1">
      <alignment horizontal="center" vertical="center" wrapText="1"/>
    </xf>
    <xf numFmtId="9" fontId="87" fillId="31" borderId="59" xfId="0" applyNumberFormat="1" applyFont="1" applyFill="1" applyBorder="1" applyAlignment="1">
      <alignment horizontal="center" vertical="center" wrapText="1"/>
    </xf>
    <xf numFmtId="0" fontId="87" fillId="27" borderId="26" xfId="0" applyFont="1" applyFill="1" applyBorder="1" applyAlignment="1">
      <alignment horizontal="left" vertical="center" wrapText="1"/>
    </xf>
    <xf numFmtId="9" fontId="87" fillId="27" borderId="26" xfId="0" applyNumberFormat="1" applyFont="1" applyFill="1" applyBorder="1" applyAlignment="1">
      <alignment horizontal="center" vertical="center" wrapText="1"/>
    </xf>
    <xf numFmtId="174" fontId="75" fillId="27" borderId="0" xfId="0" applyNumberFormat="1" applyFont="1" applyFill="1" applyBorder="1" applyAlignment="1">
      <alignment horizontal="center" vertical="center"/>
    </xf>
    <xf numFmtId="0" fontId="55" fillId="31" borderId="59" xfId="0" applyFont="1" applyFill="1" applyBorder="1" applyAlignment="1">
      <alignment vertical="center" wrapText="1"/>
    </xf>
    <xf numFmtId="0" fontId="87" fillId="31" borderId="59" xfId="0" applyFont="1" applyFill="1" applyBorder="1" applyAlignment="1">
      <alignment horizontal="center" vertical="center"/>
    </xf>
    <xf numFmtId="9" fontId="87" fillId="31" borderId="59" xfId="0" applyNumberFormat="1" applyFont="1" applyFill="1" applyBorder="1" applyAlignment="1">
      <alignment horizontal="center" vertical="center"/>
    </xf>
    <xf numFmtId="0" fontId="55" fillId="31" borderId="59" xfId="0" applyFont="1" applyFill="1" applyBorder="1" applyAlignment="1">
      <alignment vertical="center"/>
    </xf>
    <xf numFmtId="0" fontId="33" fillId="31" borderId="58" xfId="20" applyFont="1" applyFill="1" applyBorder="1" applyAlignment="1">
      <alignment horizontal="center" vertical="center" wrapText="1"/>
    </xf>
    <xf numFmtId="0" fontId="35" fillId="31" borderId="28" xfId="20" applyFont="1" applyFill="1" applyBorder="1" applyAlignment="1">
      <alignment horizontal="center" vertical="center" wrapText="1"/>
    </xf>
    <xf numFmtId="0" fontId="33" fillId="31" borderId="0" xfId="0" applyFont="1" applyFill="1" applyAlignment="1">
      <alignment horizontal="center" vertical="center"/>
    </xf>
    <xf numFmtId="9" fontId="87" fillId="31" borderId="27" xfId="0" applyNumberFormat="1" applyFont="1" applyFill="1" applyBorder="1" applyAlignment="1">
      <alignment horizontal="center" vertical="center" wrapText="1"/>
    </xf>
    <xf numFmtId="43" fontId="87" fillId="31" borderId="27" xfId="18" applyFont="1" applyFill="1" applyBorder="1" applyAlignment="1">
      <alignment horizontal="center" vertical="center" wrapText="1"/>
    </xf>
    <xf numFmtId="0" fontId="35" fillId="31" borderId="58" xfId="23" applyFont="1" applyFill="1" applyBorder="1" applyAlignment="1">
      <alignment horizontal="center" vertical="center" wrapText="1"/>
    </xf>
    <xf numFmtId="0" fontId="35" fillId="31" borderId="59" xfId="23" applyFont="1" applyFill="1" applyBorder="1" applyAlignment="1">
      <alignment horizontal="center" vertical="center" wrapText="1"/>
    </xf>
    <xf numFmtId="2" fontId="87" fillId="31" borderId="59" xfId="17" applyNumberFormat="1" applyFont="1" applyFill="1" applyBorder="1" applyAlignment="1">
      <alignment horizontal="center" vertical="center" wrapText="1"/>
    </xf>
    <xf numFmtId="0" fontId="33" fillId="31" borderId="58" xfId="23" applyFont="1" applyFill="1" applyBorder="1" applyAlignment="1">
      <alignment horizontal="center" vertical="center" wrapText="1"/>
    </xf>
    <xf numFmtId="0" fontId="35" fillId="31" borderId="58" xfId="20" applyFont="1" applyFill="1" applyBorder="1" applyAlignment="1">
      <alignment horizontal="center" vertical="center" wrapText="1"/>
    </xf>
    <xf numFmtId="0" fontId="35" fillId="31" borderId="59" xfId="20" applyFont="1" applyFill="1" applyBorder="1" applyAlignment="1">
      <alignment horizontal="left" vertical="center" wrapText="1"/>
    </xf>
    <xf numFmtId="0" fontId="55" fillId="2" borderId="0" xfId="0" applyFont="1" applyFill="1" applyAlignment="1">
      <alignment vertical="center"/>
    </xf>
    <xf numFmtId="0" fontId="35" fillId="31" borderId="59" xfId="23" applyFont="1" applyFill="1" applyBorder="1" applyAlignment="1">
      <alignment horizontal="left" vertical="center" wrapText="1"/>
    </xf>
    <xf numFmtId="175" fontId="87" fillId="31" borderId="59" xfId="17" applyNumberFormat="1" applyFont="1" applyFill="1" applyBorder="1" applyAlignment="1">
      <alignment horizontal="center" vertical="center" wrapText="1"/>
    </xf>
    <xf numFmtId="0" fontId="33" fillId="31" borderId="58" xfId="0" applyFont="1" applyFill="1" applyBorder="1" applyAlignment="1">
      <alignment horizontal="center" vertical="center" wrapText="1"/>
    </xf>
    <xf numFmtId="0" fontId="33" fillId="31" borderId="58" xfId="0" applyFont="1" applyFill="1" applyBorder="1" applyAlignment="1">
      <alignment horizontal="left" vertical="center" wrapText="1"/>
    </xf>
    <xf numFmtId="0" fontId="35" fillId="31" borderId="58" xfId="21" applyFont="1" applyFill="1" applyBorder="1" applyAlignment="1">
      <alignment horizontal="center" vertical="center" wrapText="1"/>
    </xf>
    <xf numFmtId="0" fontId="87" fillId="31" borderId="59" xfId="0" applyFont="1" applyFill="1" applyBorder="1" applyAlignment="1">
      <alignment horizontal="left" vertical="center" wrapText="1"/>
    </xf>
    <xf numFmtId="0" fontId="29" fillId="10" borderId="26" xfId="19" applyFont="1" applyFill="1" applyBorder="1" applyAlignment="1">
      <alignment vertical="center" wrapText="1"/>
    </xf>
    <xf numFmtId="0" fontId="80" fillId="8" borderId="0" xfId="16" applyFont="1" applyFill="1" applyBorder="1" applyAlignment="1">
      <alignment horizontal="left" vertical="center"/>
    </xf>
    <xf numFmtId="43" fontId="37" fillId="27" borderId="26" xfId="18" applyNumberFormat="1" applyFont="1" applyFill="1" applyBorder="1" applyAlignment="1">
      <alignment horizontal="center" vertical="center" wrapText="1"/>
    </xf>
    <xf numFmtId="0" fontId="32" fillId="31" borderId="59" xfId="19" applyFont="1" applyFill="1" applyBorder="1" applyAlignment="1">
      <alignment horizontal="center" vertical="center" wrapText="1"/>
    </xf>
    <xf numFmtId="0" fontId="37" fillId="31" borderId="59" xfId="19" applyFont="1" applyFill="1" applyBorder="1" applyAlignment="1">
      <alignment horizontal="center" vertical="center" wrapText="1"/>
    </xf>
    <xf numFmtId="0" fontId="83" fillId="10" borderId="26" xfId="16" applyFont="1" applyFill="1" applyBorder="1" applyAlignment="1">
      <alignment horizontal="left" vertical="center"/>
    </xf>
    <xf numFmtId="0" fontId="83" fillId="10" borderId="26" xfId="16" applyFont="1" applyFill="1" applyBorder="1" applyAlignment="1">
      <alignment horizontal="left" vertical="center" wrapText="1"/>
    </xf>
    <xf numFmtId="0" fontId="37" fillId="10" borderId="26" xfId="16" applyFont="1" applyFill="1" applyBorder="1" applyAlignment="1">
      <alignment horizontal="right" vertical="center" wrapText="1"/>
    </xf>
    <xf numFmtId="43" fontId="37" fillId="10" borderId="26" xfId="18" applyFont="1" applyFill="1" applyBorder="1" applyAlignment="1">
      <alignment horizontal="right" vertical="center" wrapText="1"/>
    </xf>
    <xf numFmtId="0" fontId="33" fillId="31" borderId="59" xfId="0" applyFont="1" applyFill="1" applyBorder="1" applyAlignment="1">
      <alignment horizontal="left" vertical="center" wrapText="1"/>
    </xf>
    <xf numFmtId="0" fontId="55" fillId="31" borderId="59" xfId="0" applyFont="1" applyFill="1" applyBorder="1" applyAlignment="1">
      <alignment horizontal="center" vertical="center" wrapText="1"/>
    </xf>
    <xf numFmtId="0" fontId="55" fillId="31" borderId="0" xfId="0" applyFont="1" applyFill="1" applyAlignment="1">
      <alignment horizontal="center" vertical="center"/>
    </xf>
    <xf numFmtId="0" fontId="55" fillId="31" borderId="0" xfId="0" applyFont="1" applyFill="1"/>
    <xf numFmtId="0" fontId="87" fillId="31" borderId="59" xfId="0" applyFont="1" applyFill="1" applyBorder="1" applyAlignment="1">
      <alignment vertical="top" wrapText="1"/>
    </xf>
    <xf numFmtId="0" fontId="55" fillId="31" borderId="59" xfId="0" applyFont="1" applyFill="1" applyBorder="1" applyAlignment="1">
      <alignment horizontal="center" vertical="center"/>
    </xf>
    <xf numFmtId="9" fontId="87" fillId="35" borderId="59" xfId="0" applyNumberFormat="1" applyFont="1" applyFill="1" applyBorder="1" applyAlignment="1">
      <alignment horizontal="center" vertical="center" wrapText="1"/>
    </xf>
    <xf numFmtId="43" fontId="87" fillId="35" borderId="59" xfId="18" applyFont="1" applyFill="1" applyBorder="1" applyAlignment="1">
      <alignment horizontal="center" vertical="center" wrapText="1"/>
    </xf>
    <xf numFmtId="9" fontId="87" fillId="35" borderId="59" xfId="17" applyFont="1" applyFill="1" applyBorder="1" applyAlignment="1">
      <alignment horizontal="center" vertical="center" wrapText="1"/>
    </xf>
    <xf numFmtId="0" fontId="55" fillId="3" borderId="59" xfId="0" applyFont="1" applyFill="1" applyBorder="1" applyAlignment="1">
      <alignment horizontal="center" vertical="center" wrapText="1"/>
    </xf>
    <xf numFmtId="2" fontId="87" fillId="3" borderId="59" xfId="0" applyNumberFormat="1" applyFont="1" applyFill="1" applyBorder="1" applyAlignment="1">
      <alignment horizontal="center" vertical="center" wrapText="1"/>
    </xf>
    <xf numFmtId="0" fontId="87" fillId="3" borderId="59" xfId="0" applyFont="1" applyFill="1" applyBorder="1" applyAlignment="1">
      <alignment horizontal="left" vertical="top" wrapText="1"/>
    </xf>
    <xf numFmtId="9" fontId="87" fillId="27" borderId="26" xfId="0" applyNumberFormat="1" applyFont="1" applyFill="1" applyBorder="1" applyAlignment="1">
      <alignment horizontal="center" vertical="center"/>
    </xf>
    <xf numFmtId="0" fontId="33" fillId="31" borderId="59" xfId="0" applyFont="1" applyFill="1" applyBorder="1" applyAlignment="1">
      <alignment vertical="center" wrapText="1"/>
    </xf>
    <xf numFmtId="0" fontId="55" fillId="33" borderId="27" xfId="20" applyFont="1" applyFill="1" applyBorder="1" applyAlignment="1" applyProtection="1">
      <alignment horizontal="center" vertical="center" wrapText="1"/>
      <protection locked="0"/>
    </xf>
    <xf numFmtId="0" fontId="55" fillId="31" borderId="59" xfId="20" applyFont="1" applyFill="1" applyBorder="1" applyAlignment="1">
      <alignment horizontal="center" vertical="center" wrapText="1"/>
    </xf>
    <xf numFmtId="9" fontId="87" fillId="31" borderId="59" xfId="18" applyNumberFormat="1" applyFont="1" applyFill="1" applyBorder="1" applyAlignment="1">
      <alignment horizontal="center" vertical="center" wrapText="1"/>
    </xf>
    <xf numFmtId="0" fontId="33" fillId="35" borderId="59" xfId="0" applyFont="1" applyFill="1" applyBorder="1" applyAlignment="1">
      <alignment horizontal="center" vertical="center" wrapText="1"/>
    </xf>
    <xf numFmtId="9" fontId="33" fillId="35" borderId="59" xfId="0" applyNumberFormat="1" applyFont="1" applyFill="1" applyBorder="1" applyAlignment="1">
      <alignment horizontal="center" vertical="center" wrapText="1"/>
    </xf>
    <xf numFmtId="0" fontId="99" fillId="2" borderId="0" xfId="0" applyFont="1" applyFill="1" applyBorder="1" applyAlignment="1">
      <alignment horizontal="center" vertical="center"/>
    </xf>
    <xf numFmtId="0" fontId="100" fillId="2" borderId="0" xfId="0" applyFont="1" applyFill="1" applyBorder="1" applyAlignment="1">
      <alignment vertical="center"/>
    </xf>
    <xf numFmtId="0" fontId="100" fillId="2" borderId="0" xfId="19" applyFont="1" applyFill="1" applyBorder="1" applyAlignment="1">
      <alignment horizontal="center" vertical="center"/>
    </xf>
    <xf numFmtId="0" fontId="100" fillId="2" borderId="0" xfId="0" applyFont="1" applyFill="1" applyBorder="1" applyAlignment="1">
      <alignment horizontal="center" vertical="center"/>
    </xf>
    <xf numFmtId="0" fontId="100" fillId="2" borderId="0" xfId="0" applyFont="1" applyFill="1" applyBorder="1" applyAlignment="1">
      <alignment vertical="center" wrapText="1"/>
    </xf>
    <xf numFmtId="0" fontId="102" fillId="19" borderId="26" xfId="0" applyFont="1" applyFill="1" applyBorder="1" applyAlignment="1" applyProtection="1">
      <alignment horizontal="center" vertical="center" wrapText="1"/>
      <protection locked="0"/>
    </xf>
    <xf numFmtId="0" fontId="22" fillId="5" borderId="12" xfId="0" applyFont="1" applyFill="1" applyBorder="1" applyAlignment="1">
      <alignment vertical="center" wrapText="1"/>
    </xf>
    <xf numFmtId="0" fontId="23" fillId="2" borderId="0" xfId="0" applyFont="1" applyFill="1" applyAlignment="1">
      <alignment vertical="center"/>
    </xf>
    <xf numFmtId="41" fontId="22" fillId="2" borderId="15" xfId="0" applyNumberFormat="1" applyFont="1" applyFill="1" applyBorder="1" applyAlignment="1">
      <alignment horizontal="center" vertical="center" wrapText="1"/>
    </xf>
    <xf numFmtId="0" fontId="104" fillId="0" borderId="26" xfId="19" applyFont="1" applyBorder="1" applyAlignment="1">
      <alignment horizontal="left" vertical="top" wrapText="1"/>
    </xf>
    <xf numFmtId="1" fontId="33" fillId="0" borderId="26" xfId="19" applyNumberFormat="1" applyFont="1" applyBorder="1" applyAlignment="1">
      <alignment horizontal="left" vertical="center" wrapText="1" indent="1"/>
    </xf>
    <xf numFmtId="1" fontId="33" fillId="0" borderId="26" xfId="19" applyNumberFormat="1" applyFont="1" applyBorder="1" applyAlignment="1">
      <alignment horizontal="center" vertical="center" wrapText="1"/>
    </xf>
    <xf numFmtId="0" fontId="38" fillId="35" borderId="59" xfId="19" applyFont="1" applyFill="1" applyBorder="1" applyAlignment="1">
      <alignment horizontal="left" vertical="top" wrapText="1"/>
    </xf>
    <xf numFmtId="0" fontId="74" fillId="36" borderId="59" xfId="24" applyNumberFormat="1" applyFont="1" applyFill="1" applyBorder="1" applyAlignment="1" applyProtection="1">
      <alignment vertical="center" wrapText="1"/>
    </xf>
    <xf numFmtId="0" fontId="74" fillId="36" borderId="59" xfId="24" applyNumberFormat="1" applyFont="1" applyFill="1" applyBorder="1" applyAlignment="1" applyProtection="1">
      <alignment horizontal="left" vertical="center" wrapText="1"/>
    </xf>
    <xf numFmtId="0" fontId="74" fillId="36" borderId="59" xfId="24" applyNumberFormat="1" applyFont="1" applyFill="1" applyBorder="1" applyAlignment="1" applyProtection="1">
      <alignment horizontal="center" vertical="center" wrapText="1"/>
    </xf>
    <xf numFmtId="0" fontId="38" fillId="36" borderId="59" xfId="19" applyFont="1" applyFill="1" applyBorder="1" applyAlignment="1">
      <alignment horizontal="center" vertical="center" wrapText="1"/>
    </xf>
    <xf numFmtId="1" fontId="33" fillId="0" borderId="26" xfId="17" applyNumberFormat="1" applyFont="1" applyBorder="1" applyAlignment="1">
      <alignment horizontal="center" vertical="center" wrapText="1"/>
    </xf>
    <xf numFmtId="0" fontId="105" fillId="24" borderId="30" xfId="19" applyFont="1" applyFill="1" applyBorder="1" applyAlignment="1">
      <alignment horizontal="left" vertical="center" wrapText="1"/>
    </xf>
    <xf numFmtId="0" fontId="37" fillId="36" borderId="26" xfId="19" applyFont="1" applyFill="1" applyBorder="1" applyAlignment="1">
      <alignment horizontal="center" vertical="center" wrapText="1"/>
    </xf>
    <xf numFmtId="0" fontId="105" fillId="24" borderId="26" xfId="0" applyFont="1" applyFill="1" applyBorder="1" applyAlignment="1">
      <alignment horizontal="center" vertical="center" wrapText="1"/>
    </xf>
    <xf numFmtId="172" fontId="37" fillId="31" borderId="26" xfId="19" applyNumberFormat="1" applyFont="1" applyFill="1" applyBorder="1" applyAlignment="1">
      <alignment horizontal="center" vertical="center" wrapText="1"/>
    </xf>
    <xf numFmtId="0" fontId="29" fillId="36" borderId="26" xfId="19" applyFont="1" applyFill="1" applyBorder="1" applyAlignment="1">
      <alignment horizontal="center" vertical="center" wrapText="1"/>
    </xf>
    <xf numFmtId="0" fontId="87" fillId="36" borderId="59" xfId="19" applyFont="1" applyFill="1" applyBorder="1" applyAlignment="1">
      <alignment horizontal="center" vertical="center" wrapText="1"/>
    </xf>
    <xf numFmtId="0" fontId="105" fillId="24" borderId="26" xfId="19" applyFont="1" applyFill="1" applyBorder="1" applyAlignment="1">
      <alignment horizontal="center" vertical="center" wrapText="1"/>
    </xf>
    <xf numFmtId="0" fontId="105" fillId="31" borderId="26" xfId="19" applyFont="1" applyFill="1" applyBorder="1" applyAlignment="1">
      <alignment horizontal="center" vertical="center" wrapText="1"/>
    </xf>
    <xf numFmtId="0" fontId="33" fillId="31" borderId="26" xfId="19" applyFont="1" applyFill="1" applyBorder="1" applyAlignment="1">
      <alignment horizontal="left" vertical="top" wrapText="1"/>
    </xf>
    <xf numFmtId="0" fontId="105" fillId="35" borderId="59" xfId="24" applyNumberFormat="1" applyFont="1" applyFill="1" applyBorder="1" applyAlignment="1">
      <alignment vertical="center" wrapText="1"/>
    </xf>
    <xf numFmtId="0" fontId="38" fillId="3" borderId="26" xfId="19" applyFont="1" applyFill="1" applyBorder="1" applyAlignment="1">
      <alignment horizontal="left" vertical="center" wrapText="1"/>
    </xf>
    <xf numFmtId="0" fontId="33" fillId="3" borderId="26" xfId="19" applyFont="1" applyFill="1" applyBorder="1" applyAlignment="1">
      <alignment horizontal="left" vertical="center" wrapText="1"/>
    </xf>
    <xf numFmtId="177" fontId="33" fillId="31" borderId="26" xfId="17" applyNumberFormat="1" applyFont="1" applyFill="1" applyBorder="1" applyAlignment="1">
      <alignment horizontal="center" vertical="center" wrapText="1"/>
    </xf>
    <xf numFmtId="0" fontId="87" fillId="36" borderId="26" xfId="0" applyFont="1" applyFill="1" applyBorder="1" applyAlignment="1">
      <alignment horizontal="center" vertical="center" wrapText="1"/>
    </xf>
    <xf numFmtId="0" fontId="105" fillId="27" borderId="26" xfId="0" applyFont="1" applyFill="1" applyBorder="1" applyAlignment="1">
      <alignment horizontal="center" vertical="center" wrapText="1"/>
    </xf>
    <xf numFmtId="0" fontId="105" fillId="0" borderId="26" xfId="0" applyFont="1" applyFill="1" applyBorder="1" applyAlignment="1">
      <alignment horizontal="center" vertical="center" wrapText="1"/>
    </xf>
    <xf numFmtId="0" fontId="108" fillId="31" borderId="58" xfId="20" applyFont="1" applyFill="1" applyBorder="1" applyAlignment="1">
      <alignment horizontal="center" vertical="center" wrapText="1"/>
    </xf>
    <xf numFmtId="0" fontId="105" fillId="31" borderId="58" xfId="0" applyFont="1" applyFill="1" applyBorder="1" applyAlignment="1">
      <alignment horizontal="center" vertical="center" wrapText="1"/>
    </xf>
    <xf numFmtId="0" fontId="22" fillId="36" borderId="1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3" fillId="18" borderId="28" xfId="0" applyFont="1" applyFill="1" applyBorder="1" applyAlignment="1">
      <alignment horizontal="center" vertical="center" wrapText="1"/>
    </xf>
    <xf numFmtId="0" fontId="23" fillId="18" borderId="27" xfId="0" applyFont="1" applyFill="1" applyBorder="1" applyAlignment="1">
      <alignment horizontal="center" vertical="center" wrapText="1"/>
    </xf>
    <xf numFmtId="0" fontId="23" fillId="18" borderId="30" xfId="0" applyFont="1" applyFill="1" applyBorder="1" applyAlignment="1">
      <alignment horizontal="center" vertical="center" wrapText="1"/>
    </xf>
    <xf numFmtId="0" fontId="83" fillId="0" borderId="30" xfId="16" applyFont="1" applyBorder="1" applyAlignment="1">
      <alignment horizontal="center" vertical="center" wrapText="1"/>
    </xf>
    <xf numFmtId="0" fontId="83" fillId="0" borderId="28" xfId="16" applyFont="1" applyBorder="1" applyAlignment="1">
      <alignment horizontal="center" vertical="center" wrapText="1"/>
    </xf>
    <xf numFmtId="0" fontId="83" fillId="0" borderId="31" xfId="16" applyFont="1" applyBorder="1" applyAlignment="1">
      <alignment horizontal="center" vertical="center" wrapText="1"/>
    </xf>
    <xf numFmtId="0" fontId="83" fillId="0" borderId="44" xfId="16" applyFont="1" applyBorder="1" applyAlignment="1">
      <alignment horizontal="center" vertical="center" wrapText="1"/>
    </xf>
    <xf numFmtId="0" fontId="81" fillId="0" borderId="58" xfId="19" applyFont="1" applyBorder="1" applyAlignment="1">
      <alignment horizontal="center" vertical="center" wrapText="1"/>
    </xf>
    <xf numFmtId="0" fontId="81" fillId="0" borderId="28" xfId="19" applyFont="1" applyBorder="1" applyAlignment="1">
      <alignment horizontal="center" vertical="center" wrapText="1"/>
    </xf>
    <xf numFmtId="0" fontId="81" fillId="0" borderId="27" xfId="19" applyFont="1" applyBorder="1" applyAlignment="1">
      <alignment horizontal="center" vertical="center" wrapText="1"/>
    </xf>
    <xf numFmtId="0" fontId="51" fillId="19" borderId="30" xfId="0" applyFont="1" applyFill="1" applyBorder="1" applyAlignment="1" applyProtection="1">
      <alignment horizontal="center" vertical="center" wrapText="1"/>
      <protection locked="0"/>
    </xf>
    <xf numFmtId="0" fontId="51" fillId="19" borderId="28" xfId="0" applyFont="1" applyFill="1" applyBorder="1" applyAlignment="1" applyProtection="1">
      <alignment horizontal="center" vertical="center" wrapText="1"/>
      <protection locked="0"/>
    </xf>
    <xf numFmtId="0" fontId="51" fillId="19" borderId="27" xfId="0" applyFont="1" applyFill="1" applyBorder="1" applyAlignment="1" applyProtection="1">
      <alignment horizontal="center" vertical="center" wrapText="1"/>
      <protection locked="0"/>
    </xf>
    <xf numFmtId="0" fontId="23" fillId="18" borderId="37" xfId="0" applyFont="1" applyFill="1" applyBorder="1" applyAlignment="1">
      <alignment horizontal="center" vertical="center" wrapText="1"/>
    </xf>
    <xf numFmtId="0" fontId="23" fillId="18" borderId="36" xfId="0" applyFont="1" applyFill="1" applyBorder="1" applyAlignment="1">
      <alignment horizontal="center" vertical="center" wrapText="1"/>
    </xf>
    <xf numFmtId="0" fontId="23" fillId="18" borderId="16" xfId="0" applyFont="1" applyFill="1" applyBorder="1" applyAlignment="1">
      <alignment horizontal="center" vertical="center" wrapText="1"/>
    </xf>
    <xf numFmtId="0" fontId="82" fillId="19" borderId="30" xfId="0" applyFont="1" applyFill="1" applyBorder="1" applyAlignment="1" applyProtection="1">
      <alignment horizontal="center" vertical="center" wrapText="1"/>
      <protection locked="0"/>
    </xf>
    <xf numFmtId="0" fontId="82" fillId="19" borderId="28" xfId="0" applyFont="1" applyFill="1" applyBorder="1" applyAlignment="1" applyProtection="1">
      <alignment horizontal="center" vertical="center" wrapText="1"/>
      <protection locked="0"/>
    </xf>
    <xf numFmtId="0" fontId="82" fillId="19" borderId="27" xfId="0" applyFont="1" applyFill="1" applyBorder="1" applyAlignment="1" applyProtection="1">
      <alignment horizontal="center" vertical="center" wrapText="1"/>
      <protection locked="0"/>
    </xf>
    <xf numFmtId="0" fontId="101" fillId="19" borderId="29" xfId="0" applyFont="1" applyFill="1" applyBorder="1" applyAlignment="1" applyProtection="1">
      <alignment horizontal="center" vertical="center" wrapText="1"/>
      <protection locked="0"/>
    </xf>
    <xf numFmtId="0" fontId="101" fillId="19" borderId="31" xfId="0" applyFont="1" applyFill="1" applyBorder="1" applyAlignment="1" applyProtection="1">
      <alignment horizontal="center" vertical="center" wrapText="1"/>
      <protection locked="0"/>
    </xf>
    <xf numFmtId="0" fontId="101" fillId="19" borderId="42" xfId="0" applyFont="1" applyFill="1" applyBorder="1" applyAlignment="1" applyProtection="1">
      <alignment horizontal="center" vertical="center" wrapText="1"/>
      <protection locked="0"/>
    </xf>
    <xf numFmtId="0" fontId="101" fillId="19" borderId="43" xfId="0" applyFont="1" applyFill="1" applyBorder="1" applyAlignment="1" applyProtection="1">
      <alignment horizontal="center" vertical="center" wrapText="1"/>
      <protection locked="0"/>
    </xf>
    <xf numFmtId="0" fontId="4" fillId="31" borderId="58" xfId="19" applyFont="1" applyFill="1" applyBorder="1" applyAlignment="1">
      <alignment horizontal="center" vertical="center" wrapText="1"/>
    </xf>
    <xf numFmtId="0" fontId="4" fillId="31" borderId="28" xfId="19" applyFont="1" applyFill="1" applyBorder="1" applyAlignment="1">
      <alignment horizontal="center" vertical="center" wrapText="1"/>
    </xf>
    <xf numFmtId="0" fontId="4" fillId="31" borderId="27" xfId="19" applyFont="1" applyFill="1" applyBorder="1" applyAlignment="1">
      <alignment horizontal="center" vertical="center" wrapText="1"/>
    </xf>
    <xf numFmtId="0" fontId="37" fillId="31" borderId="30" xfId="19" applyFont="1" applyFill="1" applyBorder="1" applyAlignment="1">
      <alignment horizontal="center" vertical="center" wrapText="1"/>
    </xf>
    <xf numFmtId="0" fontId="37" fillId="31" borderId="28" xfId="19" applyFont="1" applyFill="1" applyBorder="1" applyAlignment="1">
      <alignment horizontal="center" vertical="center" wrapText="1"/>
    </xf>
    <xf numFmtId="0" fontId="37" fillId="31" borderId="27" xfId="19" applyFont="1" applyFill="1" applyBorder="1" applyAlignment="1">
      <alignment horizontal="center" vertical="center" wrapText="1"/>
    </xf>
    <xf numFmtId="0" fontId="37" fillId="31" borderId="58" xfId="19" applyFont="1" applyFill="1" applyBorder="1" applyAlignment="1">
      <alignment horizontal="center" vertical="center" wrapText="1"/>
    </xf>
    <xf numFmtId="0" fontId="4" fillId="31" borderId="30" xfId="19"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58" xfId="19" applyFont="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8" fillId="18" borderId="30" xfId="0" applyFont="1" applyFill="1" applyBorder="1" applyAlignment="1">
      <alignment horizontal="center" vertical="center" wrapText="1"/>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8" borderId="16" xfId="0" applyFont="1" applyFill="1" applyBorder="1" applyAlignment="1">
      <alignment horizontal="center" vertical="center" wrapText="1"/>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38" fillId="31" borderId="30" xfId="19" applyFont="1" applyFill="1" applyBorder="1" applyAlignment="1">
      <alignment horizontal="center" vertical="center" wrapText="1"/>
    </xf>
    <xf numFmtId="0" fontId="38" fillId="31" borderId="28" xfId="19" applyFont="1" applyFill="1" applyBorder="1" applyAlignment="1">
      <alignment horizontal="center" vertical="center" wrapText="1"/>
    </xf>
    <xf numFmtId="0" fontId="38" fillId="31" borderId="27" xfId="19" applyFont="1" applyFill="1" applyBorder="1" applyAlignment="1">
      <alignment horizontal="center" vertical="center" wrapText="1"/>
    </xf>
    <xf numFmtId="0" fontId="75" fillId="31" borderId="30" xfId="0" applyFont="1" applyFill="1" applyBorder="1" applyAlignment="1">
      <alignment horizontal="center" vertical="center" wrapText="1"/>
    </xf>
    <xf numFmtId="0" fontId="75" fillId="31" borderId="28" xfId="0" applyFont="1" applyFill="1" applyBorder="1" applyAlignment="1">
      <alignment horizontal="center" vertical="center" wrapText="1"/>
    </xf>
    <xf numFmtId="0" fontId="75" fillId="31" borderId="27" xfId="0" applyFont="1" applyFill="1" applyBorder="1" applyAlignment="1">
      <alignment horizontal="center" vertical="center" wrapText="1"/>
    </xf>
    <xf numFmtId="0" fontId="38" fillId="31" borderId="58" xfId="19" applyFont="1" applyFill="1" applyBorder="1" applyAlignment="1">
      <alignment horizontal="center" vertical="center" wrapText="1"/>
    </xf>
    <xf numFmtId="0" fontId="105" fillId="0" borderId="6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33" fillId="0" borderId="60" xfId="19" applyFont="1" applyBorder="1" applyAlignment="1">
      <alignment horizontal="center" vertical="center" wrapText="1"/>
    </xf>
    <xf numFmtId="0" fontId="38" fillId="31" borderId="60" xfId="19" applyFont="1" applyFill="1" applyBorder="1" applyAlignment="1">
      <alignment horizontal="left" vertical="center" wrapText="1"/>
    </xf>
    <xf numFmtId="0" fontId="38" fillId="31" borderId="28" xfId="19" applyFont="1" applyFill="1" applyBorder="1" applyAlignment="1">
      <alignment horizontal="left" vertical="center" wrapText="1"/>
    </xf>
    <xf numFmtId="0" fontId="38" fillId="31" borderId="27" xfId="19" applyFont="1" applyFill="1" applyBorder="1" applyAlignment="1">
      <alignment horizontal="left" vertical="center" wrapText="1"/>
    </xf>
    <xf numFmtId="0" fontId="29" fillId="0" borderId="59" xfId="19" applyFont="1" applyBorder="1" applyAlignment="1">
      <alignment horizontal="center" vertical="center" wrapText="1"/>
    </xf>
    <xf numFmtId="0" fontId="65" fillId="0" borderId="30" xfId="19" applyFont="1" applyFill="1" applyBorder="1" applyAlignment="1">
      <alignment horizontal="center" vertical="center" wrapText="1"/>
    </xf>
    <xf numFmtId="0" fontId="65" fillId="0" borderId="28" xfId="19" applyFont="1" applyFill="1" applyBorder="1" applyAlignment="1">
      <alignment horizontal="center" vertical="center" wrapText="1"/>
    </xf>
    <xf numFmtId="0" fontId="79" fillId="0" borderId="30"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26" xfId="0" applyFont="1" applyBorder="1" applyAlignment="1">
      <alignment horizontal="center" vertical="center" wrapText="1"/>
    </xf>
    <xf numFmtId="0" fontId="33" fillId="31" borderId="30" xfId="19" applyFont="1" applyFill="1" applyBorder="1" applyAlignment="1">
      <alignment horizontal="center" vertical="center" wrapText="1"/>
    </xf>
    <xf numFmtId="0" fontId="33" fillId="31" borderId="28" xfId="19" applyFont="1" applyFill="1" applyBorder="1" applyAlignment="1">
      <alignment horizontal="center" vertical="center" wrapText="1"/>
    </xf>
    <xf numFmtId="0" fontId="33" fillId="31" borderId="27" xfId="19" applyFont="1" applyFill="1" applyBorder="1" applyAlignment="1">
      <alignment horizontal="center" vertical="center" wrapText="1"/>
    </xf>
    <xf numFmtId="0" fontId="55" fillId="31" borderId="30" xfId="0" applyFont="1" applyFill="1" applyBorder="1" applyAlignment="1">
      <alignment horizontal="center" vertical="center" wrapText="1"/>
    </xf>
    <xf numFmtId="0" fontId="55" fillId="31" borderId="28" xfId="0" applyFont="1" applyFill="1" applyBorder="1" applyAlignment="1">
      <alignment horizontal="center" vertical="center" wrapText="1"/>
    </xf>
    <xf numFmtId="0" fontId="55" fillId="31" borderId="27" xfId="0" applyFont="1" applyFill="1" applyBorder="1" applyAlignment="1">
      <alignment horizontal="center" vertical="center" wrapText="1"/>
    </xf>
    <xf numFmtId="0" fontId="33" fillId="31" borderId="30" xfId="19" applyFont="1" applyFill="1" applyBorder="1" applyAlignment="1">
      <alignment horizontal="left" vertical="top" wrapText="1"/>
    </xf>
    <xf numFmtId="0" fontId="33" fillId="31" borderId="27" xfId="19" applyFont="1" applyFill="1" applyBorder="1" applyAlignment="1">
      <alignment horizontal="left" vertical="top" wrapText="1"/>
    </xf>
    <xf numFmtId="0" fontId="33" fillId="31" borderId="30" xfId="19" applyFont="1" applyFill="1" applyBorder="1" applyAlignment="1">
      <alignment horizontal="left" vertical="center" wrapText="1"/>
    </xf>
    <xf numFmtId="0" fontId="33" fillId="31" borderId="27" xfId="19" applyFont="1" applyFill="1" applyBorder="1" applyAlignment="1">
      <alignment horizontal="left"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7" fillId="9" borderId="13" xfId="19" applyFont="1" applyFill="1" applyBorder="1" applyAlignment="1" applyProtection="1">
      <alignment horizontal="left" vertical="center" wrapText="1"/>
      <protection locked="0"/>
    </xf>
    <xf numFmtId="0" fontId="23" fillId="18" borderId="58" xfId="0" applyFont="1" applyFill="1" applyBorder="1" applyAlignment="1">
      <alignment horizontal="center" vertical="center" wrapText="1"/>
    </xf>
    <xf numFmtId="0" fontId="83" fillId="0" borderId="58" xfId="19" applyFont="1" applyBorder="1" applyAlignment="1">
      <alignment horizontal="center" vertical="center" wrapText="1"/>
    </xf>
    <xf numFmtId="0" fontId="83" fillId="0" borderId="28" xfId="19" applyFont="1" applyBorder="1" applyAlignment="1">
      <alignment horizontal="center" vertical="center" wrapText="1"/>
    </xf>
    <xf numFmtId="0" fontId="83" fillId="0" borderId="27" xfId="19" applyFont="1" applyBorder="1" applyAlignment="1">
      <alignment horizontal="center" vertical="center" wrapText="1"/>
    </xf>
    <xf numFmtId="0" fontId="51" fillId="19" borderId="58" xfId="0" applyFont="1" applyFill="1" applyBorder="1" applyAlignment="1" applyProtection="1">
      <alignment horizontal="center" vertical="center" wrapText="1"/>
      <protection locked="0"/>
    </xf>
    <xf numFmtId="0" fontId="83" fillId="10" borderId="37" xfId="19" applyFont="1" applyFill="1" applyBorder="1" applyAlignment="1">
      <alignment horizontal="center" vertical="center" wrapText="1"/>
    </xf>
    <xf numFmtId="0" fontId="83" fillId="10" borderId="16" xfId="19" applyFont="1" applyFill="1" applyBorder="1" applyAlignment="1">
      <alignment horizontal="center" vertical="center" wrapText="1"/>
    </xf>
    <xf numFmtId="0" fontId="83" fillId="10" borderId="36" xfId="19" applyFont="1" applyFill="1" applyBorder="1" applyAlignment="1">
      <alignment horizontal="center" vertical="center" wrapText="1"/>
    </xf>
    <xf numFmtId="0" fontId="82" fillId="19" borderId="58" xfId="0" applyFont="1" applyFill="1" applyBorder="1" applyAlignment="1" applyProtection="1">
      <alignment horizontal="center" vertical="center" wrapText="1"/>
      <protection locked="0"/>
    </xf>
    <xf numFmtId="0" fontId="23" fillId="19" borderId="29" xfId="0" applyFont="1" applyFill="1" applyBorder="1" applyAlignment="1" applyProtection="1">
      <alignment horizontal="center" vertical="center" wrapText="1"/>
      <protection locked="0"/>
    </xf>
    <xf numFmtId="0" fontId="23" fillId="19" borderId="31" xfId="0" applyFont="1" applyFill="1" applyBorder="1" applyAlignment="1" applyProtection="1">
      <alignment horizontal="center" vertical="center" wrapText="1"/>
      <protection locked="0"/>
    </xf>
    <xf numFmtId="0" fontId="23" fillId="19" borderId="42" xfId="0" applyFont="1" applyFill="1" applyBorder="1" applyAlignment="1" applyProtection="1">
      <alignment horizontal="center" vertical="center" wrapText="1"/>
      <protection locked="0"/>
    </xf>
    <xf numFmtId="0" fontId="23" fillId="19" borderId="43" xfId="0" applyFont="1" applyFill="1" applyBorder="1" applyAlignment="1" applyProtection="1">
      <alignment horizontal="center" vertical="center" wrapText="1"/>
      <protection locked="0"/>
    </xf>
    <xf numFmtId="0" fontId="32" fillId="31" borderId="58" xfId="0" applyFont="1" applyFill="1" applyBorder="1" applyAlignment="1">
      <alignment horizontal="center" vertical="center" wrapText="1"/>
    </xf>
    <xf numFmtId="0" fontId="32" fillId="31" borderId="28" xfId="0" applyFont="1" applyFill="1" applyBorder="1" applyAlignment="1">
      <alignment horizontal="center" vertical="center" wrapText="1"/>
    </xf>
    <xf numFmtId="0" fontId="32" fillId="31" borderId="27" xfId="0" applyFont="1" applyFill="1" applyBorder="1" applyAlignment="1">
      <alignment horizontal="center" vertical="center" wrapText="1"/>
    </xf>
    <xf numFmtId="0" fontId="37" fillId="31" borderId="60" xfId="19" applyFont="1" applyFill="1" applyBorder="1" applyAlignment="1">
      <alignment horizontal="center" vertical="center" wrapText="1"/>
    </xf>
    <xf numFmtId="0" fontId="89" fillId="0" borderId="26" xfId="0" applyFont="1" applyBorder="1" applyAlignment="1">
      <alignment horizontal="center" vertical="center" wrapText="1"/>
    </xf>
    <xf numFmtId="0" fontId="87" fillId="31" borderId="30" xfId="0" applyFont="1" applyFill="1" applyBorder="1" applyAlignment="1">
      <alignment horizontal="center" vertical="center" wrapText="1"/>
    </xf>
    <xf numFmtId="0" fontId="87" fillId="31" borderId="27" xfId="0" applyFont="1" applyFill="1" applyBorder="1" applyAlignment="1">
      <alignment horizontal="center" vertical="center" wrapText="1"/>
    </xf>
    <xf numFmtId="0" fontId="87" fillId="31" borderId="28" xfId="0" applyFont="1" applyFill="1" applyBorder="1" applyAlignment="1">
      <alignment horizontal="center" vertical="center" wrapText="1"/>
    </xf>
    <xf numFmtId="0" fontId="81" fillId="9" borderId="0" xfId="19" applyFont="1" applyFill="1" applyBorder="1" applyAlignment="1" applyProtection="1">
      <alignment horizontal="left"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center" wrapText="1"/>
      <protection locked="0"/>
    </xf>
    <xf numFmtId="0" fontId="87" fillId="31" borderId="58" xfId="0" applyFont="1" applyFill="1" applyBorder="1" applyAlignment="1">
      <alignment horizontal="center" vertical="center" wrapText="1"/>
    </xf>
    <xf numFmtId="0" fontId="58" fillId="0" borderId="0" xfId="19" applyFont="1" applyAlignment="1">
      <alignment horizontal="left" vertical="center" wrapText="1"/>
    </xf>
    <xf numFmtId="0" fontId="27" fillId="8" borderId="13" xfId="19" applyFont="1" applyFill="1" applyBorder="1" applyAlignment="1">
      <alignment horizontal="left" vertical="center" wrapText="1"/>
    </xf>
    <xf numFmtId="0" fontId="81" fillId="9" borderId="13" xfId="16" applyFont="1" applyFill="1" applyBorder="1" applyAlignment="1" applyProtection="1">
      <alignment horizontal="left" vertical="center" wrapText="1"/>
      <protection locked="0"/>
    </xf>
    <xf numFmtId="0" fontId="81" fillId="0" borderId="30" xfId="16" applyFont="1" applyBorder="1" applyAlignment="1">
      <alignment horizontal="center" vertical="center" wrapText="1"/>
    </xf>
    <xf numFmtId="0" fontId="81" fillId="0" borderId="28"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2" fillId="0" borderId="26" xfId="19" applyFont="1" applyBorder="1" applyAlignment="1">
      <alignment horizontal="center" vertical="center" wrapText="1"/>
    </xf>
    <xf numFmtId="0" fontId="62" fillId="0" borderId="59" xfId="19" applyFont="1" applyBorder="1" applyAlignment="1">
      <alignment horizontal="center" vertical="center" wrapText="1"/>
    </xf>
    <xf numFmtId="0" fontId="29" fillId="0" borderId="26" xfId="16" applyFont="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9" borderId="13" xfId="16" applyFont="1" applyFill="1" applyBorder="1" applyAlignment="1" applyProtection="1">
      <alignment horizontal="left" vertical="top"/>
      <protection locked="0"/>
    </xf>
    <xf numFmtId="0" fontId="59" fillId="0" borderId="0" xfId="16" applyFont="1" applyFill="1" applyBorder="1" applyAlignment="1">
      <alignment horizontal="center" vertical="top" wrapText="1"/>
    </xf>
    <xf numFmtId="0" fontId="29" fillId="0" borderId="44" xfId="16" applyFont="1" applyBorder="1" applyAlignment="1">
      <alignment horizontal="center" vertical="center" wrapText="1"/>
    </xf>
    <xf numFmtId="0" fontId="90" fillId="0" borderId="30" xfId="0" applyFont="1" applyBorder="1" applyAlignment="1">
      <alignment horizontal="center" vertical="center" wrapText="1"/>
    </xf>
    <xf numFmtId="0" fontId="90" fillId="0" borderId="28" xfId="0" applyFont="1" applyBorder="1" applyAlignment="1">
      <alignment horizontal="center" vertical="center" wrapText="1"/>
    </xf>
    <xf numFmtId="0" fontId="29" fillId="23" borderId="60" xfId="0" applyFont="1" applyFill="1" applyBorder="1" applyAlignment="1" applyProtection="1">
      <alignment horizontal="center" vertical="center" wrapText="1"/>
      <protection locked="0"/>
    </xf>
    <xf numFmtId="0" fontId="29" fillId="23" borderId="28" xfId="0" applyFont="1" applyFill="1" applyBorder="1" applyAlignment="1" applyProtection="1">
      <alignment horizontal="center" vertical="center" wrapText="1"/>
      <protection locked="0"/>
    </xf>
    <xf numFmtId="0" fontId="29" fillId="23" borderId="27" xfId="0" applyFont="1" applyFill="1" applyBorder="1" applyAlignment="1" applyProtection="1">
      <alignment horizontal="center" vertical="center" wrapText="1"/>
      <protection locked="0"/>
    </xf>
  </cellXfs>
  <cellStyles count="25">
    <cellStyle name="20% - Énfasis2" xfId="22" builtinId="34"/>
    <cellStyle name="Buena" xfId="20" builtinId="26"/>
    <cellStyle name="Comma 2" xfId="2"/>
    <cellStyle name="Comma 3" xfId="8"/>
    <cellStyle name="Comma 4" xfId="9"/>
    <cellStyle name="Comma_Resumen Mensualizacion Dic-01" xfId="11"/>
    <cellStyle name="Currency 2" xfId="3"/>
    <cellStyle name="Dezimal [0]_Hoja1" xfId="4"/>
    <cellStyle name="Dezimal_Hoja1" xfId="5"/>
    <cellStyle name="Incorrecto" xfId="21" builtinId="27"/>
    <cellStyle name="Millares" xfId="18" builtinId="3"/>
    <cellStyle name="Millares 2" xfId="12"/>
    <cellStyle name="Moneda" xfId="10" builtinId="4"/>
    <cellStyle name="Moneda 2" xfId="13"/>
    <cellStyle name="Moneda 3" xfId="14"/>
    <cellStyle name="Neutral" xfId="23" builtinId="28"/>
    <cellStyle name="Normal" xfId="0" builtinId="0"/>
    <cellStyle name="Normal 2" xfId="1"/>
    <cellStyle name="Normal 2 2" xfId="15"/>
    <cellStyle name="Normal 3" xfId="16"/>
    <cellStyle name="Normal 3 2" xfId="19"/>
    <cellStyle name="Porcentaje" xfId="17" builtinId="5"/>
    <cellStyle name="TableStyleLight1" xfId="24"/>
    <cellStyle name="Währung [0]_Hoja1" xfId="6"/>
    <cellStyle name="Währung_Hoja1" xfId="7"/>
  </cellStyles>
  <dxfs count="66">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996600"/>
      <color rgb="FF663300"/>
      <color rgb="FFCCCCFF"/>
      <color rgb="FFFFFF66"/>
      <color rgb="FF80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3262976"/>
        <c:axId val="93264512"/>
        <c:axId val="0"/>
      </c:bar3DChart>
      <c:catAx>
        <c:axId val="93262976"/>
        <c:scaling>
          <c:orientation val="minMax"/>
        </c:scaling>
        <c:delete val="0"/>
        <c:axPos val="b"/>
        <c:numFmt formatCode="General" sourceLinked="0"/>
        <c:majorTickMark val="none"/>
        <c:minorTickMark val="none"/>
        <c:tickLblPos val="nextTo"/>
        <c:txPr>
          <a:bodyPr/>
          <a:lstStyle/>
          <a:p>
            <a:pPr>
              <a:defRPr lang="es-HN"/>
            </a:pPr>
            <a:endParaRPr lang="es-HN"/>
          </a:p>
        </c:txPr>
        <c:crossAx val="93264512"/>
        <c:crosses val="autoZero"/>
        <c:auto val="1"/>
        <c:lblAlgn val="ctr"/>
        <c:lblOffset val="100"/>
        <c:noMultiLvlLbl val="0"/>
      </c:catAx>
      <c:valAx>
        <c:axId val="932645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32629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3316224"/>
        <c:axId val="93317760"/>
        <c:axId val="0"/>
      </c:bar3DChart>
      <c:catAx>
        <c:axId val="93316224"/>
        <c:scaling>
          <c:orientation val="minMax"/>
        </c:scaling>
        <c:delete val="0"/>
        <c:axPos val="b"/>
        <c:numFmt formatCode="General" sourceLinked="0"/>
        <c:majorTickMark val="none"/>
        <c:minorTickMark val="none"/>
        <c:tickLblPos val="nextTo"/>
        <c:txPr>
          <a:bodyPr/>
          <a:lstStyle/>
          <a:p>
            <a:pPr>
              <a:defRPr lang="es-HN"/>
            </a:pPr>
            <a:endParaRPr lang="es-HN"/>
          </a:p>
        </c:txPr>
        <c:crossAx val="93317760"/>
        <c:crosses val="autoZero"/>
        <c:auto val="1"/>
        <c:lblAlgn val="ctr"/>
        <c:lblOffset val="100"/>
        <c:noMultiLvlLbl val="0"/>
      </c:catAx>
      <c:valAx>
        <c:axId val="933177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33162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30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3623424"/>
        <c:axId val="93624960"/>
        <c:axId val="0"/>
      </c:bar3DChart>
      <c:catAx>
        <c:axId val="93623424"/>
        <c:scaling>
          <c:orientation val="minMax"/>
        </c:scaling>
        <c:delete val="0"/>
        <c:axPos val="b"/>
        <c:numFmt formatCode="General" sourceLinked="0"/>
        <c:majorTickMark val="none"/>
        <c:minorTickMark val="none"/>
        <c:tickLblPos val="nextTo"/>
        <c:txPr>
          <a:bodyPr/>
          <a:lstStyle/>
          <a:p>
            <a:pPr>
              <a:defRPr lang="es-HN"/>
            </a:pPr>
            <a:endParaRPr lang="es-HN"/>
          </a:p>
        </c:txPr>
        <c:crossAx val="93624960"/>
        <c:crosses val="autoZero"/>
        <c:auto val="1"/>
        <c:lblAlgn val="ctr"/>
        <c:lblOffset val="100"/>
        <c:noMultiLvlLbl val="0"/>
      </c:catAx>
      <c:valAx>
        <c:axId val="936249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36234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emf"/></Relationships>
</file>

<file path=xl/drawings/_rels/drawing19.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645583</xdr:colOff>
      <xdr:row>35</xdr:row>
      <xdr:rowOff>179917</xdr:rowOff>
    </xdr:from>
    <xdr:to>
      <xdr:col>2</xdr:col>
      <xdr:colOff>1270000</xdr:colOff>
      <xdr:row>47</xdr:row>
      <xdr:rowOff>103496</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583" y="2765425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190500</xdr:colOff>
      <xdr:row>4</xdr:row>
      <xdr:rowOff>10583</xdr:rowOff>
    </xdr:from>
    <xdr:to>
      <xdr:col>27</xdr:col>
      <xdr:colOff>148167</xdr:colOff>
      <xdr:row>9</xdr:row>
      <xdr:rowOff>410413</xdr:rowOff>
    </xdr:to>
    <xdr:pic>
      <xdr:nvPicPr>
        <xdr:cNvPr id="8" name="Imagen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57833" y="941916"/>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2177143</xdr:colOff>
      <xdr:row>55</xdr:row>
      <xdr:rowOff>136070</xdr:rowOff>
    </xdr:from>
    <xdr:to>
      <xdr:col>3</xdr:col>
      <xdr:colOff>211668</xdr:colOff>
      <xdr:row>69</xdr:row>
      <xdr:rowOff>145829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7572" y="43542856"/>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394608</xdr:colOff>
      <xdr:row>2</xdr:row>
      <xdr:rowOff>217715</xdr:rowOff>
    </xdr:from>
    <xdr:to>
      <xdr:col>26</xdr:col>
      <xdr:colOff>769561</xdr:colOff>
      <xdr:row>7</xdr:row>
      <xdr:rowOff>1389183</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33644" y="707572"/>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789215</xdr:colOff>
      <xdr:row>59</xdr:row>
      <xdr:rowOff>176892</xdr:rowOff>
    </xdr:from>
    <xdr:to>
      <xdr:col>2</xdr:col>
      <xdr:colOff>2810632</xdr:colOff>
      <xdr:row>71</xdr:row>
      <xdr:rowOff>159437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0108" y="41583428"/>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397329</xdr:colOff>
      <xdr:row>4</xdr:row>
      <xdr:rowOff>97971</xdr:rowOff>
    </xdr:from>
    <xdr:to>
      <xdr:col>27</xdr:col>
      <xdr:colOff>418496</xdr:colOff>
      <xdr:row>9</xdr:row>
      <xdr:rowOff>733658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8722" y="1023257"/>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1918608</xdr:colOff>
      <xdr:row>18</xdr:row>
      <xdr:rowOff>136072</xdr:rowOff>
    </xdr:from>
    <xdr:to>
      <xdr:col>2</xdr:col>
      <xdr:colOff>2402418</xdr:colOff>
      <xdr:row>31</xdr:row>
      <xdr:rowOff>91402</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608" y="12001501"/>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476250</xdr:colOff>
      <xdr:row>2</xdr:row>
      <xdr:rowOff>176893</xdr:rowOff>
    </xdr:from>
    <xdr:to>
      <xdr:col>28</xdr:col>
      <xdr:colOff>497417</xdr:colOff>
      <xdr:row>8</xdr:row>
      <xdr:rowOff>118616</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92071" y="66675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2326822</xdr:colOff>
      <xdr:row>32</xdr:row>
      <xdr:rowOff>40821</xdr:rowOff>
    </xdr:from>
    <xdr:to>
      <xdr:col>2</xdr:col>
      <xdr:colOff>1436310</xdr:colOff>
      <xdr:row>44</xdr:row>
      <xdr:rowOff>186651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6822" y="25009928"/>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449036</xdr:colOff>
      <xdr:row>5</xdr:row>
      <xdr:rowOff>13608</xdr:rowOff>
    </xdr:from>
    <xdr:to>
      <xdr:col>27</xdr:col>
      <xdr:colOff>470203</xdr:colOff>
      <xdr:row>9</xdr:row>
      <xdr:rowOff>1533759</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8215" y="1183822"/>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2524125</xdr:colOff>
      <xdr:row>16</xdr:row>
      <xdr:rowOff>11906</xdr:rowOff>
    </xdr:from>
    <xdr:to>
      <xdr:col>2</xdr:col>
      <xdr:colOff>1521354</xdr:colOff>
      <xdr:row>28</xdr:row>
      <xdr:rowOff>157736</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4125" y="12239625"/>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428625</xdr:colOff>
      <xdr:row>3</xdr:row>
      <xdr:rowOff>71438</xdr:rowOff>
    </xdr:from>
    <xdr:to>
      <xdr:col>27</xdr:col>
      <xdr:colOff>449792</xdr:colOff>
      <xdr:row>8</xdr:row>
      <xdr:rowOff>383956</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60938" y="762001"/>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1918607</xdr:colOff>
      <xdr:row>24</xdr:row>
      <xdr:rowOff>136071</xdr:rowOff>
    </xdr:from>
    <xdr:to>
      <xdr:col>10</xdr:col>
      <xdr:colOff>728739</xdr:colOff>
      <xdr:row>37</xdr:row>
      <xdr:rowOff>91401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53857" y="20274642"/>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272143</xdr:colOff>
      <xdr:row>2</xdr:row>
      <xdr:rowOff>13608</xdr:rowOff>
    </xdr:from>
    <xdr:to>
      <xdr:col>28</xdr:col>
      <xdr:colOff>293310</xdr:colOff>
      <xdr:row>7</xdr:row>
      <xdr:rowOff>581260</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75750" y="449037"/>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1291167</xdr:colOff>
      <xdr:row>10</xdr:row>
      <xdr:rowOff>10583</xdr:rowOff>
    </xdr:from>
    <xdr:to>
      <xdr:col>2</xdr:col>
      <xdr:colOff>2984501</xdr:colOff>
      <xdr:row>22</xdr:row>
      <xdr:rowOff>156413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1167" y="358775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306917</xdr:colOff>
      <xdr:row>3</xdr:row>
      <xdr:rowOff>63500</xdr:rowOff>
    </xdr:from>
    <xdr:to>
      <xdr:col>27</xdr:col>
      <xdr:colOff>328084</xdr:colOff>
      <xdr:row>7</xdr:row>
      <xdr:rowOff>1585163</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99000" y="740833"/>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772584</xdr:colOff>
      <xdr:row>16</xdr:row>
      <xdr:rowOff>74084</xdr:rowOff>
    </xdr:from>
    <xdr:to>
      <xdr:col>3</xdr:col>
      <xdr:colOff>42334</xdr:colOff>
      <xdr:row>29</xdr:row>
      <xdr:rowOff>29414</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584" y="8625417"/>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306917</xdr:colOff>
      <xdr:row>5</xdr:row>
      <xdr:rowOff>31750</xdr:rowOff>
    </xdr:from>
    <xdr:to>
      <xdr:col>27</xdr:col>
      <xdr:colOff>328084</xdr:colOff>
      <xdr:row>9</xdr:row>
      <xdr:rowOff>1553413</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90750" y="1090083"/>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1809750</xdr:colOff>
      <xdr:row>21</xdr:row>
      <xdr:rowOff>116417</xdr:rowOff>
    </xdr:from>
    <xdr:to>
      <xdr:col>3</xdr:col>
      <xdr:colOff>631152</xdr:colOff>
      <xdr:row>34</xdr:row>
      <xdr:rowOff>71747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0" y="1673225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635000</xdr:colOff>
      <xdr:row>3</xdr:row>
      <xdr:rowOff>21167</xdr:rowOff>
    </xdr:from>
    <xdr:to>
      <xdr:col>27</xdr:col>
      <xdr:colOff>656167</xdr:colOff>
      <xdr:row>8</xdr:row>
      <xdr:rowOff>172288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49083" y="69850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2155031</xdr:colOff>
      <xdr:row>50</xdr:row>
      <xdr:rowOff>35719</xdr:rowOff>
    </xdr:from>
    <xdr:to>
      <xdr:col>2</xdr:col>
      <xdr:colOff>2009510</xdr:colOff>
      <xdr:row>62</xdr:row>
      <xdr:rowOff>181549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5031" y="3724275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464344</xdr:colOff>
      <xdr:row>4</xdr:row>
      <xdr:rowOff>142875</xdr:rowOff>
    </xdr:from>
    <xdr:to>
      <xdr:col>27</xdr:col>
      <xdr:colOff>56886</xdr:colOff>
      <xdr:row>9</xdr:row>
      <xdr:rowOff>50580</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47063" y="1166813"/>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2059781</xdr:colOff>
      <xdr:row>14</xdr:row>
      <xdr:rowOff>119063</xdr:rowOff>
    </xdr:from>
    <xdr:to>
      <xdr:col>2</xdr:col>
      <xdr:colOff>2009510</xdr:colOff>
      <xdr:row>27</xdr:row>
      <xdr:rowOff>74393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9781" y="9453563"/>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392906</xdr:colOff>
      <xdr:row>4</xdr:row>
      <xdr:rowOff>23813</xdr:rowOff>
    </xdr:from>
    <xdr:to>
      <xdr:col>28</xdr:col>
      <xdr:colOff>414073</xdr:colOff>
      <xdr:row>8</xdr:row>
      <xdr:rowOff>1586487</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34719" y="1119188"/>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84666</xdr:colOff>
      <xdr:row>19</xdr:row>
      <xdr:rowOff>0</xdr:rowOff>
    </xdr:from>
    <xdr:to>
      <xdr:col>2</xdr:col>
      <xdr:colOff>2296583</xdr:colOff>
      <xdr:row>31</xdr:row>
      <xdr:rowOff>145830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49499" y="14911917"/>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433917</xdr:colOff>
      <xdr:row>3</xdr:row>
      <xdr:rowOff>63500</xdr:rowOff>
    </xdr:from>
    <xdr:to>
      <xdr:col>27</xdr:col>
      <xdr:colOff>455084</xdr:colOff>
      <xdr:row>8</xdr:row>
      <xdr:rowOff>579747</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5750" y="66675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1357313</xdr:colOff>
      <xdr:row>54</xdr:row>
      <xdr:rowOff>178594</xdr:rowOff>
    </xdr:from>
    <xdr:to>
      <xdr:col>3</xdr:col>
      <xdr:colOff>806980</xdr:colOff>
      <xdr:row>67</xdr:row>
      <xdr:rowOff>133924</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7313" y="29598938"/>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392906</xdr:colOff>
      <xdr:row>6</xdr:row>
      <xdr:rowOff>119062</xdr:rowOff>
    </xdr:from>
    <xdr:to>
      <xdr:col>27</xdr:col>
      <xdr:colOff>414073</xdr:colOff>
      <xdr:row>11</xdr:row>
      <xdr:rowOff>645892</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03375" y="1524000"/>
          <a:ext cx="4593167" cy="2431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65" dataDxfId="64">
  <autoFilter ref="B3:C13"/>
  <tableColumns count="2">
    <tableColumn id="1" name="Descripción" dataDxfId="63"/>
    <tableColumn id="2" name="Monto" dataDxfId="62"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61" dataDxfId="60">
  <autoFilter ref="B39:D57"/>
  <tableColumns count="3">
    <tableColumn id="1" name="Descripción" dataDxfId="59"/>
    <tableColumn id="2" name="Cantidad" dataDxfId="58" dataCellStyle="Millares"/>
    <tableColumn id="3" name="Montos" dataDxfId="57">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56" dataDxfId="55">
  <autoFilter ref="B68:D80"/>
  <tableColumns count="3">
    <tableColumn id="1" name="Descripción" dataDxfId="54"/>
    <tableColumn id="2" name="Cantidad" dataDxfId="53" dataCellStyle="Millares"/>
    <tableColumn id="3" name="Montos" dataDxfId="52">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51">
  <autoFilter ref="B85:D103"/>
  <tableColumns count="3">
    <tableColumn id="1" name="Descripción " dataDxfId="50"/>
    <tableColumn id="2" name="Cantidad" dataDxfId="49" dataCellStyle="Millares"/>
    <tableColumn id="3" name="Montos" dataDxfId="48">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47" tableBorderDxfId="46">
  <autoFilter ref="H3:I14"/>
  <tableColumns count="2">
    <tableColumn id="1" name="Dimensión" dataDxfId="45"/>
    <tableColumn id="2" name="Monto" dataDxfId="44"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43" tableBorderDxfId="42">
  <autoFilter ref="H17:I25"/>
  <tableColumns count="2">
    <tableColumn id="1" name="Dimensión" dataDxfId="41"/>
    <tableColumn id="2" name="Monto" dataDxfId="40"/>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39" headerRowBorderDxfId="38" tableBorderDxfId="37">
  <autoFilter ref="E7:F11"/>
  <tableColumns count="2">
    <tableColumn id="1" name="Presupuesto" dataDxfId="36"/>
    <tableColumn id="2" name=" Monto " dataDxfId="35">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6.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1005"/>
      <c r="U2" s="1005"/>
      <c r="V2" s="1005"/>
      <c r="W2" s="1005"/>
      <c r="X2" s="1005"/>
      <c r="Y2" s="1005"/>
      <c r="Z2" s="1005"/>
      <c r="AA2" s="1005"/>
      <c r="AB2" s="1005"/>
      <c r="AC2" s="1005" t="s">
        <v>25</v>
      </c>
      <c r="AD2" s="1005"/>
      <c r="AE2" s="1005"/>
      <c r="AF2" s="1005"/>
      <c r="AG2" s="1005"/>
      <c r="AH2" s="1005"/>
      <c r="AI2" s="1005"/>
      <c r="AJ2" s="1005"/>
    </row>
    <row r="3" spans="2:36" ht="16.5" customHeight="1" x14ac:dyDescent="0.25">
      <c r="B3" s="33" t="s">
        <v>7</v>
      </c>
      <c r="C3" s="33"/>
      <c r="D3" s="33"/>
      <c r="E3" s="33"/>
      <c r="F3" s="33"/>
      <c r="G3" s="33"/>
      <c r="H3" s="33"/>
      <c r="I3" s="33"/>
      <c r="J3" s="33"/>
      <c r="K3" s="33"/>
      <c r="L3" s="33"/>
      <c r="M3" s="33"/>
      <c r="N3" s="33"/>
      <c r="O3" s="33"/>
      <c r="P3" s="33"/>
      <c r="Q3" s="33"/>
      <c r="R3" s="33"/>
      <c r="S3" s="33"/>
      <c r="T3" s="1005"/>
      <c r="U3" s="1005"/>
      <c r="V3" s="1005"/>
      <c r="W3" s="1005"/>
      <c r="X3" s="1005"/>
      <c r="Y3" s="1005"/>
      <c r="Z3" s="1005"/>
      <c r="AA3" s="1005"/>
      <c r="AB3" s="1005"/>
      <c r="AC3" s="1005" t="s">
        <v>7</v>
      </c>
      <c r="AD3" s="1005"/>
      <c r="AE3" s="1005"/>
      <c r="AF3" s="1005"/>
      <c r="AG3" s="1005"/>
      <c r="AH3" s="1005"/>
      <c r="AI3" s="1005"/>
      <c r="AJ3" s="1005"/>
    </row>
    <row r="4" spans="2:36" ht="12.75" customHeight="1" x14ac:dyDescent="0.25">
      <c r="B4" s="33" t="s">
        <v>36</v>
      </c>
      <c r="C4" s="33"/>
      <c r="D4" s="33"/>
      <c r="E4" s="33"/>
      <c r="F4" s="33"/>
      <c r="G4" s="33"/>
      <c r="H4" s="33"/>
      <c r="I4" s="33"/>
      <c r="J4" s="33"/>
      <c r="K4" s="33"/>
      <c r="L4" s="33"/>
      <c r="M4" s="33"/>
      <c r="N4" s="33"/>
      <c r="O4" s="33"/>
      <c r="P4" s="33"/>
      <c r="Q4" s="33"/>
      <c r="R4" s="33"/>
      <c r="S4" s="33"/>
      <c r="T4" s="1005"/>
      <c r="U4" s="1005"/>
      <c r="V4" s="1005"/>
      <c r="W4" s="1005"/>
      <c r="X4" s="1005"/>
      <c r="Y4" s="1005"/>
      <c r="Z4" s="1005"/>
      <c r="AA4" s="1005"/>
      <c r="AB4" s="1005"/>
      <c r="AC4" s="1005" t="s">
        <v>36</v>
      </c>
      <c r="AD4" s="1005"/>
      <c r="AE4" s="1005"/>
      <c r="AF4" s="1005"/>
      <c r="AG4" s="1005"/>
      <c r="AH4" s="1005"/>
      <c r="AI4" s="1005"/>
      <c r="AJ4" s="1005"/>
    </row>
    <row r="5" spans="2:36" ht="15.75" x14ac:dyDescent="0.25">
      <c r="B5" s="2"/>
      <c r="C5" s="2"/>
      <c r="D5" s="2"/>
    </row>
    <row r="6" spans="2:36" ht="16.5" thickBot="1" x14ac:dyDescent="0.3">
      <c r="B6" s="2"/>
      <c r="C6" s="2"/>
      <c r="D6" s="2"/>
    </row>
    <row r="7" spans="2:36" ht="75.75" customHeight="1" x14ac:dyDescent="0.25">
      <c r="B7" s="1000" t="s">
        <v>20</v>
      </c>
      <c r="C7" s="1000" t="s">
        <v>38</v>
      </c>
      <c r="D7" s="1000" t="s">
        <v>39</v>
      </c>
      <c r="E7" s="1002" t="s">
        <v>40</v>
      </c>
      <c r="F7" s="1000" t="s">
        <v>37</v>
      </c>
      <c r="G7" s="1002" t="s">
        <v>9</v>
      </c>
      <c r="H7" s="1004" t="s">
        <v>0</v>
      </c>
      <c r="I7" s="1004" t="s">
        <v>8</v>
      </c>
      <c r="J7" s="1004" t="s">
        <v>16</v>
      </c>
      <c r="K7" s="1004"/>
      <c r="L7" s="1004" t="s">
        <v>13</v>
      </c>
      <c r="M7" s="1004"/>
      <c r="N7" s="1004"/>
      <c r="O7" s="1004"/>
      <c r="P7" s="1004"/>
      <c r="Q7" s="1004"/>
      <c r="R7" s="1004"/>
      <c r="S7" s="1004"/>
      <c r="T7" s="1000" t="s">
        <v>14</v>
      </c>
      <c r="U7" s="1004" t="s">
        <v>18</v>
      </c>
      <c r="V7" s="1004" t="s">
        <v>26</v>
      </c>
      <c r="W7" s="1004"/>
      <c r="X7" s="1004" t="s">
        <v>15</v>
      </c>
      <c r="Y7" s="1004" t="s">
        <v>17</v>
      </c>
      <c r="Z7" s="1004"/>
      <c r="AA7" s="1004" t="s">
        <v>22</v>
      </c>
      <c r="AB7" s="1004" t="s">
        <v>32</v>
      </c>
      <c r="AC7" s="1006" t="s">
        <v>31</v>
      </c>
      <c r="AD7" s="1006"/>
      <c r="AE7" s="1006"/>
      <c r="AF7" s="1006"/>
      <c r="AG7" s="1004" t="s">
        <v>28</v>
      </c>
      <c r="AH7" s="1004" t="s">
        <v>29</v>
      </c>
      <c r="AI7" s="1004" t="s">
        <v>1</v>
      </c>
      <c r="AJ7" s="1004" t="s">
        <v>2</v>
      </c>
    </row>
    <row r="8" spans="2:36" ht="15.75" customHeight="1" x14ac:dyDescent="0.25">
      <c r="B8" s="1001"/>
      <c r="C8" s="1001"/>
      <c r="D8" s="1001"/>
      <c r="E8" s="1003"/>
      <c r="F8" s="1001"/>
      <c r="G8" s="1003"/>
      <c r="H8" s="999"/>
      <c r="I8" s="999"/>
      <c r="J8" s="999" t="s">
        <v>33</v>
      </c>
      <c r="K8" s="999" t="s">
        <v>19</v>
      </c>
      <c r="L8" s="1007" t="s">
        <v>3</v>
      </c>
      <c r="M8" s="1007"/>
      <c r="N8" s="1007" t="s">
        <v>4</v>
      </c>
      <c r="O8" s="1007"/>
      <c r="P8" s="1007" t="s">
        <v>5</v>
      </c>
      <c r="Q8" s="1007"/>
      <c r="R8" s="1007" t="s">
        <v>6</v>
      </c>
      <c r="S8" s="1007"/>
      <c r="T8" s="1001"/>
      <c r="U8" s="999"/>
      <c r="V8" s="999" t="s">
        <v>23</v>
      </c>
      <c r="W8" s="999" t="s">
        <v>21</v>
      </c>
      <c r="X8" s="999"/>
      <c r="Y8" s="999" t="s">
        <v>23</v>
      </c>
      <c r="Z8" s="999" t="s">
        <v>21</v>
      </c>
      <c r="AA8" s="999"/>
      <c r="AB8" s="999"/>
      <c r="AC8" s="14" t="s">
        <v>3</v>
      </c>
      <c r="AD8" s="14" t="s">
        <v>4</v>
      </c>
      <c r="AE8" s="14" t="s">
        <v>5</v>
      </c>
      <c r="AF8" s="14" t="s">
        <v>6</v>
      </c>
      <c r="AG8" s="999"/>
      <c r="AH8" s="999"/>
      <c r="AI8" s="999"/>
      <c r="AJ8" s="999"/>
    </row>
    <row r="9" spans="2:36" ht="78.75" x14ac:dyDescent="0.25">
      <c r="B9" s="1001"/>
      <c r="C9" s="1001"/>
      <c r="D9" s="1001"/>
      <c r="E9" s="1003"/>
      <c r="F9" s="1001"/>
      <c r="G9" s="1003"/>
      <c r="H9" s="999"/>
      <c r="I9" s="999"/>
      <c r="J9" s="999"/>
      <c r="K9" s="999"/>
      <c r="L9" s="32" t="s">
        <v>11</v>
      </c>
      <c r="M9" s="32" t="s">
        <v>12</v>
      </c>
      <c r="N9" s="32" t="s">
        <v>11</v>
      </c>
      <c r="O9" s="32" t="s">
        <v>12</v>
      </c>
      <c r="P9" s="32" t="s">
        <v>11</v>
      </c>
      <c r="Q9" s="32" t="s">
        <v>12</v>
      </c>
      <c r="R9" s="32" t="s">
        <v>11</v>
      </c>
      <c r="S9" s="32" t="s">
        <v>12</v>
      </c>
      <c r="T9" s="1001"/>
      <c r="U9" s="999"/>
      <c r="V9" s="999"/>
      <c r="W9" s="999"/>
      <c r="X9" s="999"/>
      <c r="Y9" s="999"/>
      <c r="Z9" s="999"/>
      <c r="AA9" s="999"/>
      <c r="AB9" s="999"/>
      <c r="AC9" s="14" t="s">
        <v>24</v>
      </c>
      <c r="AD9" s="14" t="s">
        <v>24</v>
      </c>
      <c r="AE9" s="14" t="s">
        <v>24</v>
      </c>
      <c r="AF9" s="14" t="s">
        <v>24</v>
      </c>
      <c r="AG9" s="999"/>
      <c r="AH9" s="999"/>
      <c r="AI9" s="999"/>
      <c r="AJ9" s="999"/>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997" t="s">
        <v>10</v>
      </c>
      <c r="K31" s="998"/>
      <c r="L31" s="995"/>
      <c r="M31" s="996"/>
      <c r="N31" s="995"/>
      <c r="O31" s="996"/>
      <c r="P31" s="995"/>
      <c r="Q31" s="996"/>
      <c r="R31" s="995"/>
      <c r="S31" s="99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2" customWidth="1"/>
    <col min="2" max="2" width="7.85546875" style="82" customWidth="1"/>
    <col min="3" max="3" width="51.7109375" style="82" customWidth="1"/>
    <col min="4" max="4" width="26.85546875" style="82" bestFit="1" customWidth="1"/>
    <col min="5" max="5" width="36.7109375" style="82" bestFit="1" customWidth="1"/>
    <col min="6" max="6" width="21.85546875" style="82" customWidth="1"/>
    <col min="7" max="7" width="16.5703125" style="74" customWidth="1"/>
    <col min="8" max="8" width="24.140625" style="82" bestFit="1" customWidth="1"/>
    <col min="9" max="9" width="36" style="82" bestFit="1" customWidth="1"/>
    <col min="10" max="10" width="28.140625" style="82" bestFit="1" customWidth="1"/>
    <col min="11" max="11" width="19.85546875" style="82" bestFit="1" customWidth="1"/>
    <col min="12" max="12" width="12.7109375" style="82" bestFit="1" customWidth="1"/>
    <col min="13" max="16384" width="11.5703125" style="82"/>
  </cols>
  <sheetData>
    <row r="1" spans="1:555" ht="26.25" hidden="1" x14ac:dyDescent="0.25">
      <c r="A1" s="183" t="s">
        <v>250</v>
      </c>
      <c r="B1" s="186" t="s">
        <v>251</v>
      </c>
      <c r="C1" s="177" t="s">
        <v>252</v>
      </c>
      <c r="D1" s="177" t="s">
        <v>495</v>
      </c>
      <c r="E1" s="177" t="s">
        <v>497</v>
      </c>
      <c r="F1" s="177" t="s">
        <v>499</v>
      </c>
      <c r="G1" s="177" t="s">
        <v>501</v>
      </c>
      <c r="H1" s="177" t="s">
        <v>503</v>
      </c>
      <c r="I1" s="177" t="s">
        <v>505</v>
      </c>
      <c r="J1" s="177" t="s">
        <v>253</v>
      </c>
      <c r="K1" s="177" t="s">
        <v>508</v>
      </c>
      <c r="L1" s="177" t="s">
        <v>254</v>
      </c>
      <c r="M1" s="177" t="s">
        <v>510</v>
      </c>
      <c r="N1" s="177" t="s">
        <v>512</v>
      </c>
      <c r="O1" s="177" t="s">
        <v>514</v>
      </c>
      <c r="P1" s="177" t="s">
        <v>255</v>
      </c>
      <c r="Q1" s="177" t="s">
        <v>515</v>
      </c>
      <c r="R1" s="177" t="s">
        <v>518</v>
      </c>
      <c r="S1" s="177" t="s">
        <v>256</v>
      </c>
      <c r="T1" s="177" t="s">
        <v>520</v>
      </c>
      <c r="U1" s="177" t="s">
        <v>257</v>
      </c>
      <c r="V1" s="177" t="s">
        <v>521</v>
      </c>
      <c r="W1" s="177" t="s">
        <v>522</v>
      </c>
      <c r="X1" s="177" t="s">
        <v>526</v>
      </c>
      <c r="Y1" s="177" t="s">
        <v>273</v>
      </c>
      <c r="Z1" s="177" t="s">
        <v>527</v>
      </c>
      <c r="AA1" s="177" t="s">
        <v>529</v>
      </c>
      <c r="AB1" s="177" t="s">
        <v>531</v>
      </c>
      <c r="AC1" s="177" t="s">
        <v>274</v>
      </c>
      <c r="AD1" s="177" t="s">
        <v>533</v>
      </c>
      <c r="AE1" s="177" t="s">
        <v>535</v>
      </c>
      <c r="AF1" s="177" t="s">
        <v>537</v>
      </c>
      <c r="AG1" s="177" t="s">
        <v>539</v>
      </c>
      <c r="AH1" s="177" t="s">
        <v>249</v>
      </c>
      <c r="AI1" s="177" t="s">
        <v>541</v>
      </c>
      <c r="AJ1" s="186" t="s">
        <v>258</v>
      </c>
      <c r="AK1" s="177" t="s">
        <v>543</v>
      </c>
      <c r="AL1" s="177" t="s">
        <v>259</v>
      </c>
      <c r="AM1" s="177" t="s">
        <v>545</v>
      </c>
      <c r="AN1" s="177" t="s">
        <v>547</v>
      </c>
      <c r="AO1" s="177" t="s">
        <v>260</v>
      </c>
      <c r="AP1" s="177" t="s">
        <v>549</v>
      </c>
      <c r="AQ1" s="177" t="s">
        <v>551</v>
      </c>
      <c r="AR1" s="177" t="s">
        <v>261</v>
      </c>
      <c r="AS1" s="177" t="s">
        <v>552</v>
      </c>
      <c r="AT1" s="177" t="s">
        <v>554</v>
      </c>
      <c r="AU1" s="177" t="s">
        <v>555</v>
      </c>
      <c r="AV1" s="177" t="s">
        <v>556</v>
      </c>
      <c r="AW1" s="177" t="s">
        <v>558</v>
      </c>
      <c r="AX1" s="177" t="s">
        <v>560</v>
      </c>
      <c r="AY1" s="177" t="s">
        <v>561</v>
      </c>
      <c r="AZ1" s="177" t="s">
        <v>262</v>
      </c>
      <c r="BA1" s="177" t="s">
        <v>563</v>
      </c>
      <c r="BB1" s="177" t="s">
        <v>565</v>
      </c>
      <c r="BC1" s="177" t="s">
        <v>567</v>
      </c>
      <c r="BD1" s="177" t="s">
        <v>569</v>
      </c>
      <c r="BE1" s="177" t="s">
        <v>571</v>
      </c>
      <c r="BF1" s="177" t="s">
        <v>573</v>
      </c>
      <c r="BG1" s="177" t="s">
        <v>575</v>
      </c>
      <c r="BH1" s="177" t="s">
        <v>577</v>
      </c>
      <c r="BI1" s="177" t="s">
        <v>275</v>
      </c>
      <c r="BJ1" s="177" t="s">
        <v>579</v>
      </c>
      <c r="BK1" s="177" t="s">
        <v>581</v>
      </c>
      <c r="BL1" s="177" t="s">
        <v>583</v>
      </c>
      <c r="BM1" s="177" t="s">
        <v>585</v>
      </c>
      <c r="BN1" s="177" t="s">
        <v>587</v>
      </c>
      <c r="BO1" s="177" t="s">
        <v>589</v>
      </c>
      <c r="BP1" s="177" t="s">
        <v>591</v>
      </c>
      <c r="BQ1" s="177" t="s">
        <v>593</v>
      </c>
      <c r="BR1" s="177" t="s">
        <v>595</v>
      </c>
      <c r="BS1" s="177" t="s">
        <v>597</v>
      </c>
      <c r="BT1" s="186" t="s">
        <v>263</v>
      </c>
      <c r="BU1" s="177" t="s">
        <v>264</v>
      </c>
      <c r="BV1" s="177" t="s">
        <v>599</v>
      </c>
      <c r="BW1" s="177" t="s">
        <v>265</v>
      </c>
      <c r="BX1" s="177" t="s">
        <v>601</v>
      </c>
      <c r="BY1" s="177" t="s">
        <v>603</v>
      </c>
      <c r="BZ1" s="186" t="s">
        <v>266</v>
      </c>
      <c r="CA1" s="177" t="s">
        <v>267</v>
      </c>
      <c r="CB1" s="177" t="s">
        <v>605</v>
      </c>
      <c r="CC1" s="177" t="s">
        <v>268</v>
      </c>
      <c r="CD1" s="177" t="s">
        <v>607</v>
      </c>
      <c r="CE1" s="177" t="s">
        <v>609</v>
      </c>
      <c r="CF1" s="177" t="s">
        <v>611</v>
      </c>
      <c r="CG1" s="186" t="s">
        <v>269</v>
      </c>
      <c r="CH1" s="177" t="s">
        <v>617</v>
      </c>
      <c r="CI1" s="177" t="s">
        <v>619</v>
      </c>
      <c r="CJ1" s="177" t="s">
        <v>270</v>
      </c>
      <c r="CK1" s="177" t="s">
        <v>613</v>
      </c>
      <c r="CL1" s="177" t="s">
        <v>615</v>
      </c>
      <c r="CM1" s="177" t="s">
        <v>271</v>
      </c>
      <c r="CN1" s="177" t="s">
        <v>621</v>
      </c>
      <c r="CO1" s="177" t="s">
        <v>272</v>
      </c>
      <c r="CP1" s="177" t="s">
        <v>622</v>
      </c>
      <c r="CQ1" s="174" t="s">
        <v>276</v>
      </c>
      <c r="CR1" s="186" t="s">
        <v>277</v>
      </c>
      <c r="CS1" s="177" t="s">
        <v>623</v>
      </c>
      <c r="CT1" s="177" t="s">
        <v>624</v>
      </c>
      <c r="CU1" s="177" t="s">
        <v>626</v>
      </c>
      <c r="CV1" s="177" t="s">
        <v>278</v>
      </c>
      <c r="CW1" s="177" t="s">
        <v>628</v>
      </c>
      <c r="CX1" s="177" t="s">
        <v>630</v>
      </c>
      <c r="CY1" s="177" t="s">
        <v>632</v>
      </c>
      <c r="CZ1" s="177" t="s">
        <v>634</v>
      </c>
      <c r="DA1" s="177" t="s">
        <v>636</v>
      </c>
      <c r="DB1" s="177" t="s">
        <v>638</v>
      </c>
      <c r="DC1" s="186" t="s">
        <v>279</v>
      </c>
      <c r="DD1" s="177" t="s">
        <v>280</v>
      </c>
      <c r="DE1" s="177" t="s">
        <v>640</v>
      </c>
      <c r="DF1" s="177" t="s">
        <v>281</v>
      </c>
      <c r="DG1" s="177" t="s">
        <v>642</v>
      </c>
      <c r="DH1" s="177" t="s">
        <v>644</v>
      </c>
      <c r="DI1" s="177" t="s">
        <v>646</v>
      </c>
      <c r="DJ1" s="177" t="s">
        <v>648</v>
      </c>
      <c r="DK1" s="177" t="s">
        <v>650</v>
      </c>
      <c r="DL1" s="177" t="s">
        <v>652</v>
      </c>
      <c r="DM1" s="177" t="s">
        <v>654</v>
      </c>
      <c r="DN1" s="177" t="s">
        <v>282</v>
      </c>
      <c r="DO1" s="177" t="s">
        <v>656</v>
      </c>
      <c r="DP1" s="177" t="s">
        <v>658</v>
      </c>
      <c r="DQ1" s="177" t="s">
        <v>660</v>
      </c>
      <c r="DR1" s="186" t="s">
        <v>283</v>
      </c>
      <c r="DS1" s="177" t="s">
        <v>662</v>
      </c>
      <c r="DT1" s="177" t="s">
        <v>284</v>
      </c>
      <c r="DU1" s="177" t="s">
        <v>664</v>
      </c>
      <c r="DV1" s="177" t="s">
        <v>285</v>
      </c>
      <c r="DW1" s="177" t="s">
        <v>666</v>
      </c>
      <c r="DX1" s="177" t="s">
        <v>668</v>
      </c>
      <c r="DY1" s="177" t="s">
        <v>670</v>
      </c>
      <c r="DZ1" s="177" t="s">
        <v>672</v>
      </c>
      <c r="EA1" s="177" t="s">
        <v>674</v>
      </c>
      <c r="EB1" s="177" t="s">
        <v>676</v>
      </c>
      <c r="EC1" s="177" t="s">
        <v>678</v>
      </c>
      <c r="ED1" s="177" t="s">
        <v>680</v>
      </c>
      <c r="EE1" s="177" t="s">
        <v>682</v>
      </c>
      <c r="EF1" s="177" t="s">
        <v>684</v>
      </c>
      <c r="EG1" s="177" t="s">
        <v>686</v>
      </c>
      <c r="EH1" s="186" t="s">
        <v>286</v>
      </c>
      <c r="EI1" s="177" t="s">
        <v>688</v>
      </c>
      <c r="EJ1" s="177" t="s">
        <v>287</v>
      </c>
      <c r="EK1" s="177" t="s">
        <v>690</v>
      </c>
      <c r="EL1" s="177" t="s">
        <v>692</v>
      </c>
      <c r="EM1" s="177" t="s">
        <v>288</v>
      </c>
      <c r="EN1" s="177" t="s">
        <v>694</v>
      </c>
      <c r="EO1" s="177" t="s">
        <v>696</v>
      </c>
      <c r="EP1" s="177" t="s">
        <v>289</v>
      </c>
      <c r="EQ1" s="177" t="s">
        <v>698</v>
      </c>
      <c r="ER1" s="177" t="s">
        <v>700</v>
      </c>
      <c r="ES1" s="177" t="s">
        <v>702</v>
      </c>
      <c r="ET1" s="177" t="s">
        <v>290</v>
      </c>
      <c r="EU1" s="177" t="s">
        <v>704</v>
      </c>
      <c r="EV1" s="177" t="s">
        <v>706</v>
      </c>
      <c r="EW1" s="186" t="s">
        <v>291</v>
      </c>
      <c r="EX1" s="177" t="s">
        <v>292</v>
      </c>
      <c r="EY1" s="177" t="s">
        <v>708</v>
      </c>
      <c r="EZ1" s="177" t="s">
        <v>710</v>
      </c>
      <c r="FA1" s="177" t="s">
        <v>712</v>
      </c>
      <c r="FB1" s="177" t="s">
        <v>714</v>
      </c>
      <c r="FC1" s="177" t="s">
        <v>293</v>
      </c>
      <c r="FD1" s="177" t="s">
        <v>716</v>
      </c>
      <c r="FE1" s="177" t="s">
        <v>718</v>
      </c>
      <c r="FF1" s="177" t="s">
        <v>720</v>
      </c>
      <c r="FG1" s="177" t="s">
        <v>722</v>
      </c>
      <c r="FH1" s="177" t="s">
        <v>724</v>
      </c>
      <c r="FI1" s="177" t="s">
        <v>294</v>
      </c>
      <c r="FJ1" s="177" t="s">
        <v>727</v>
      </c>
      <c r="FK1" s="177" t="s">
        <v>295</v>
      </c>
      <c r="FL1" s="177" t="s">
        <v>730</v>
      </c>
      <c r="FM1" s="177" t="s">
        <v>731</v>
      </c>
      <c r="FN1" s="177" t="s">
        <v>733</v>
      </c>
      <c r="FO1" s="177" t="s">
        <v>296</v>
      </c>
      <c r="FP1" s="177" t="s">
        <v>736</v>
      </c>
      <c r="FQ1" s="177" t="s">
        <v>737</v>
      </c>
      <c r="FR1" s="177" t="s">
        <v>739</v>
      </c>
      <c r="FS1" s="177" t="s">
        <v>297</v>
      </c>
      <c r="FT1" s="177" t="s">
        <v>742</v>
      </c>
      <c r="FU1" s="177" t="s">
        <v>744</v>
      </c>
      <c r="FV1" s="177" t="s">
        <v>746</v>
      </c>
      <c r="FW1" s="186" t="s">
        <v>298</v>
      </c>
      <c r="FX1" s="186" t="s">
        <v>299</v>
      </c>
      <c r="FY1" s="177" t="s">
        <v>305</v>
      </c>
      <c r="FZ1" s="177" t="s">
        <v>748</v>
      </c>
      <c r="GA1" s="177" t="s">
        <v>750</v>
      </c>
      <c r="GB1" s="177" t="s">
        <v>752</v>
      </c>
      <c r="GC1" s="177" t="s">
        <v>754</v>
      </c>
      <c r="GD1" s="177" t="s">
        <v>756</v>
      </c>
      <c r="GE1" s="177" t="s">
        <v>758</v>
      </c>
      <c r="GF1" s="186" t="s">
        <v>300</v>
      </c>
      <c r="GG1" s="177" t="s">
        <v>306</v>
      </c>
      <c r="GH1" s="177" t="s">
        <v>760</v>
      </c>
      <c r="GI1" s="177" t="s">
        <v>762</v>
      </c>
      <c r="GJ1" s="177" t="s">
        <v>763</v>
      </c>
      <c r="GK1" s="177" t="s">
        <v>307</v>
      </c>
      <c r="GL1" s="177" t="s">
        <v>766</v>
      </c>
      <c r="GM1" s="177" t="s">
        <v>767</v>
      </c>
      <c r="GN1" s="186" t="s">
        <v>301</v>
      </c>
      <c r="GO1" s="177" t="s">
        <v>302</v>
      </c>
      <c r="GP1" s="177" t="s">
        <v>769</v>
      </c>
      <c r="GQ1" s="177" t="s">
        <v>771</v>
      </c>
      <c r="GR1" s="177" t="s">
        <v>773</v>
      </c>
      <c r="GS1" s="177" t="s">
        <v>775</v>
      </c>
      <c r="GT1" s="177" t="s">
        <v>777</v>
      </c>
      <c r="GU1" s="186" t="s">
        <v>303</v>
      </c>
      <c r="GV1" s="177" t="s">
        <v>304</v>
      </c>
      <c r="GW1" s="177" t="s">
        <v>779</v>
      </c>
      <c r="GX1" s="177" t="s">
        <v>781</v>
      </c>
      <c r="GY1" s="177" t="s">
        <v>783</v>
      </c>
      <c r="GZ1" s="177" t="s">
        <v>785</v>
      </c>
      <c r="HA1" s="177" t="s">
        <v>787</v>
      </c>
      <c r="HB1" s="177" t="s">
        <v>789</v>
      </c>
      <c r="HC1" s="174" t="s">
        <v>308</v>
      </c>
      <c r="HD1" s="186" t="s">
        <v>309</v>
      </c>
      <c r="HE1" s="177" t="s">
        <v>310</v>
      </c>
      <c r="HF1" s="177" t="s">
        <v>791</v>
      </c>
      <c r="HG1" s="177" t="s">
        <v>793</v>
      </c>
      <c r="HH1" s="177" t="s">
        <v>795</v>
      </c>
      <c r="HI1" s="177" t="s">
        <v>797</v>
      </c>
      <c r="HJ1" s="177" t="s">
        <v>311</v>
      </c>
      <c r="HK1" s="177" t="s">
        <v>800</v>
      </c>
      <c r="HL1" s="177" t="s">
        <v>328</v>
      </c>
      <c r="HM1" s="177" t="s">
        <v>838</v>
      </c>
      <c r="HN1" s="177" t="s">
        <v>840</v>
      </c>
      <c r="HO1" s="177" t="s">
        <v>842</v>
      </c>
      <c r="HP1" s="186" t="s">
        <v>312</v>
      </c>
      <c r="HQ1" s="177" t="s">
        <v>802</v>
      </c>
      <c r="HR1" s="177" t="s">
        <v>804</v>
      </c>
      <c r="HS1" s="177" t="s">
        <v>313</v>
      </c>
      <c r="HT1" s="177" t="s">
        <v>807</v>
      </c>
      <c r="HU1" s="177" t="s">
        <v>809</v>
      </c>
      <c r="HV1" s="177" t="s">
        <v>810</v>
      </c>
      <c r="HW1" s="177" t="s">
        <v>812</v>
      </c>
      <c r="HX1" s="186" t="s">
        <v>314</v>
      </c>
      <c r="HY1" s="177" t="s">
        <v>814</v>
      </c>
      <c r="HZ1" s="177" t="s">
        <v>816</v>
      </c>
      <c r="IA1" s="177" t="s">
        <v>818</v>
      </c>
      <c r="IB1" s="177" t="s">
        <v>315</v>
      </c>
      <c r="IC1" s="177" t="s">
        <v>820</v>
      </c>
      <c r="ID1" s="177" t="s">
        <v>822</v>
      </c>
      <c r="IE1" s="177" t="s">
        <v>316</v>
      </c>
      <c r="IF1" s="177" t="s">
        <v>824</v>
      </c>
      <c r="IG1" s="177" t="s">
        <v>826</v>
      </c>
      <c r="IH1" s="177" t="s">
        <v>317</v>
      </c>
      <c r="II1" s="177" t="s">
        <v>828</v>
      </c>
      <c r="IJ1" s="177" t="s">
        <v>830</v>
      </c>
      <c r="IK1" s="177" t="s">
        <v>832</v>
      </c>
      <c r="IL1" s="177" t="s">
        <v>834</v>
      </c>
      <c r="IM1" s="177" t="s">
        <v>318</v>
      </c>
      <c r="IN1" s="177" t="s">
        <v>836</v>
      </c>
      <c r="IO1" s="186" t="s">
        <v>319</v>
      </c>
      <c r="IP1" s="177" t="s">
        <v>844</v>
      </c>
      <c r="IQ1" s="177" t="s">
        <v>846</v>
      </c>
      <c r="IR1" s="177" t="s">
        <v>320</v>
      </c>
      <c r="IS1" s="177" t="s">
        <v>848</v>
      </c>
      <c r="IT1" s="177" t="s">
        <v>850</v>
      </c>
      <c r="IU1" s="177" t="s">
        <v>852</v>
      </c>
      <c r="IV1" s="186" t="s">
        <v>321</v>
      </c>
      <c r="IW1" s="177" t="s">
        <v>854</v>
      </c>
      <c r="IX1" s="177" t="s">
        <v>322</v>
      </c>
      <c r="IY1" s="177" t="s">
        <v>857</v>
      </c>
      <c r="IZ1" s="177" t="s">
        <v>859</v>
      </c>
      <c r="JA1" s="177" t="s">
        <v>861</v>
      </c>
      <c r="JB1" s="177" t="s">
        <v>863</v>
      </c>
      <c r="JC1" s="177" t="s">
        <v>865</v>
      </c>
      <c r="JD1" s="177" t="s">
        <v>867</v>
      </c>
      <c r="JE1" s="177" t="s">
        <v>323</v>
      </c>
      <c r="JF1" s="177" t="s">
        <v>870</v>
      </c>
      <c r="JG1" s="177" t="s">
        <v>872</v>
      </c>
      <c r="JH1" s="177" t="s">
        <v>874</v>
      </c>
      <c r="JI1" s="177" t="s">
        <v>876</v>
      </c>
      <c r="JJ1" s="177" t="s">
        <v>878</v>
      </c>
      <c r="JK1" s="177" t="s">
        <v>880</v>
      </c>
      <c r="JL1" s="177" t="s">
        <v>882</v>
      </c>
      <c r="JM1" s="177" t="s">
        <v>884</v>
      </c>
      <c r="JN1" s="177" t="s">
        <v>324</v>
      </c>
      <c r="JO1" s="177" t="s">
        <v>887</v>
      </c>
      <c r="JP1" s="177" t="s">
        <v>889</v>
      </c>
      <c r="JQ1" s="177" t="s">
        <v>891</v>
      </c>
      <c r="JR1" s="177" t="s">
        <v>893</v>
      </c>
      <c r="JS1" s="177" t="s">
        <v>894</v>
      </c>
      <c r="JT1" s="177" t="s">
        <v>896</v>
      </c>
      <c r="JU1" s="177" t="s">
        <v>898</v>
      </c>
      <c r="JV1" s="177" t="s">
        <v>900</v>
      </c>
      <c r="JW1" s="177" t="s">
        <v>902</v>
      </c>
      <c r="JX1" s="177" t="s">
        <v>904</v>
      </c>
      <c r="JY1" s="177" t="s">
        <v>906</v>
      </c>
      <c r="JZ1" s="177" t="s">
        <v>908</v>
      </c>
      <c r="KA1" s="177" t="s">
        <v>910</v>
      </c>
      <c r="KB1" s="177" t="s">
        <v>912</v>
      </c>
      <c r="KC1" s="177" t="s">
        <v>914</v>
      </c>
      <c r="KD1" s="177" t="s">
        <v>916</v>
      </c>
      <c r="KE1" s="177" t="s">
        <v>918</v>
      </c>
      <c r="KF1" s="177" t="s">
        <v>920</v>
      </c>
      <c r="KG1" s="177" t="s">
        <v>922</v>
      </c>
      <c r="KH1" s="177" t="s">
        <v>924</v>
      </c>
      <c r="KI1" s="177" t="s">
        <v>926</v>
      </c>
      <c r="KJ1" s="177" t="s">
        <v>928</v>
      </c>
      <c r="KK1" s="177" t="s">
        <v>930</v>
      </c>
      <c r="KL1" s="177" t="s">
        <v>932</v>
      </c>
      <c r="KM1" s="177" t="s">
        <v>934</v>
      </c>
      <c r="KN1" s="177" t="s">
        <v>936</v>
      </c>
      <c r="KO1" s="186" t="s">
        <v>325</v>
      </c>
      <c r="KP1" s="177" t="s">
        <v>938</v>
      </c>
      <c r="KQ1" s="177" t="s">
        <v>326</v>
      </c>
      <c r="KR1" s="177" t="s">
        <v>941</v>
      </c>
      <c r="KS1" s="177" t="s">
        <v>943</v>
      </c>
      <c r="KT1" s="177" t="s">
        <v>945</v>
      </c>
      <c r="KU1" s="177" t="s">
        <v>947</v>
      </c>
      <c r="KV1" s="177" t="s">
        <v>327</v>
      </c>
      <c r="KW1" s="177" t="s">
        <v>950</v>
      </c>
      <c r="KX1" s="177" t="s">
        <v>952</v>
      </c>
      <c r="KY1" s="177" t="s">
        <v>954</v>
      </c>
      <c r="KZ1" s="177" t="s">
        <v>956</v>
      </c>
      <c r="LA1" s="177" t="s">
        <v>958</v>
      </c>
      <c r="LB1" s="177" t="s">
        <v>960</v>
      </c>
      <c r="LC1" s="177" t="s">
        <v>962</v>
      </c>
      <c r="LD1" s="174" t="s">
        <v>329</v>
      </c>
      <c r="LE1" s="186" t="s">
        <v>330</v>
      </c>
      <c r="LF1" s="177" t="s">
        <v>331</v>
      </c>
      <c r="LG1" s="177" t="s">
        <v>345</v>
      </c>
      <c r="LH1" s="177" t="s">
        <v>964</v>
      </c>
      <c r="LI1" s="177" t="s">
        <v>966</v>
      </c>
      <c r="LJ1" s="177" t="s">
        <v>968</v>
      </c>
      <c r="LK1" s="177" t="s">
        <v>970</v>
      </c>
      <c r="LL1" s="177" t="s">
        <v>346</v>
      </c>
      <c r="LM1" s="177" t="s">
        <v>972</v>
      </c>
      <c r="LN1" s="177" t="s">
        <v>347</v>
      </c>
      <c r="LO1" s="177" t="s">
        <v>974</v>
      </c>
      <c r="LP1" s="177" t="s">
        <v>332</v>
      </c>
      <c r="LQ1" s="177" t="s">
        <v>976</v>
      </c>
      <c r="LR1" s="177" t="s">
        <v>348</v>
      </c>
      <c r="LS1" s="177" t="s">
        <v>978</v>
      </c>
      <c r="LT1" s="177" t="s">
        <v>980</v>
      </c>
      <c r="LU1" s="177" t="s">
        <v>349</v>
      </c>
      <c r="LV1" s="186" t="s">
        <v>333</v>
      </c>
      <c r="LW1" s="177" t="s">
        <v>334</v>
      </c>
      <c r="LX1" s="177" t="s">
        <v>982</v>
      </c>
      <c r="LY1" s="177" t="s">
        <v>984</v>
      </c>
      <c r="LZ1" s="177" t="s">
        <v>985</v>
      </c>
      <c r="MA1" s="177" t="s">
        <v>987</v>
      </c>
      <c r="MB1" s="177" t="s">
        <v>988</v>
      </c>
      <c r="MC1" s="177" t="s">
        <v>990</v>
      </c>
      <c r="MD1" s="177" t="s">
        <v>992</v>
      </c>
      <c r="ME1" s="177" t="s">
        <v>994</v>
      </c>
      <c r="MF1" s="177" t="s">
        <v>996</v>
      </c>
      <c r="MG1" s="177" t="s">
        <v>335</v>
      </c>
      <c r="MH1" s="177" t="s">
        <v>999</v>
      </c>
      <c r="MI1" s="177" t="s">
        <v>1000</v>
      </c>
      <c r="MJ1" s="177" t="s">
        <v>1002</v>
      </c>
      <c r="MK1" s="177" t="s">
        <v>336</v>
      </c>
      <c r="ML1" s="177" t="s">
        <v>1005</v>
      </c>
      <c r="MM1" s="177" t="s">
        <v>1006</v>
      </c>
      <c r="MN1" s="177" t="s">
        <v>1008</v>
      </c>
      <c r="MO1" s="177" t="s">
        <v>1010</v>
      </c>
      <c r="MP1" s="177" t="s">
        <v>337</v>
      </c>
      <c r="MQ1" s="177" t="s">
        <v>1013</v>
      </c>
      <c r="MR1" s="177" t="s">
        <v>1015</v>
      </c>
      <c r="MS1" s="177" t="s">
        <v>1017</v>
      </c>
      <c r="MT1" s="177" t="s">
        <v>1019</v>
      </c>
      <c r="MU1" s="177" t="s">
        <v>338</v>
      </c>
      <c r="MV1" s="177" t="s">
        <v>1022</v>
      </c>
      <c r="MW1" s="177" t="s">
        <v>1024</v>
      </c>
      <c r="MX1" s="177" t="s">
        <v>1026</v>
      </c>
      <c r="MY1" s="177" t="s">
        <v>1028</v>
      </c>
      <c r="MZ1" s="177" t="s">
        <v>1030</v>
      </c>
      <c r="NA1" s="177" t="s">
        <v>1032</v>
      </c>
      <c r="NB1" s="177" t="s">
        <v>1034</v>
      </c>
      <c r="NC1" s="177" t="s">
        <v>1036</v>
      </c>
      <c r="ND1" s="177" t="s">
        <v>1038</v>
      </c>
      <c r="NE1" s="177" t="s">
        <v>1040</v>
      </c>
      <c r="NF1" s="177" t="s">
        <v>1042</v>
      </c>
      <c r="NG1" s="177" t="s">
        <v>1043</v>
      </c>
      <c r="NH1" s="186" t="s">
        <v>339</v>
      </c>
      <c r="NI1" s="177" t="s">
        <v>340</v>
      </c>
      <c r="NJ1" s="177" t="s">
        <v>1045</v>
      </c>
      <c r="NK1" s="177" t="s">
        <v>1047</v>
      </c>
      <c r="NL1" s="177" t="s">
        <v>1049</v>
      </c>
      <c r="NM1" s="177" t="s">
        <v>1051</v>
      </c>
      <c r="NN1" s="186" t="s">
        <v>341</v>
      </c>
      <c r="NO1" s="177" t="s">
        <v>342</v>
      </c>
      <c r="NP1" s="177" t="s">
        <v>1052</v>
      </c>
      <c r="NQ1" s="177" t="s">
        <v>343</v>
      </c>
      <c r="NR1" s="177" t="s">
        <v>1054</v>
      </c>
      <c r="NS1" s="177" t="s">
        <v>1056</v>
      </c>
      <c r="NT1" s="177" t="s">
        <v>344</v>
      </c>
      <c r="NU1" s="177" t="s">
        <v>1058</v>
      </c>
      <c r="NV1" s="174" t="s">
        <v>350</v>
      </c>
      <c r="NW1" s="186" t="s">
        <v>351</v>
      </c>
      <c r="NX1" s="177" t="s">
        <v>352</v>
      </c>
      <c r="NY1" s="177" t="s">
        <v>1061</v>
      </c>
      <c r="NZ1" s="177" t="s">
        <v>1063</v>
      </c>
      <c r="OA1" s="177" t="s">
        <v>353</v>
      </c>
      <c r="OB1" s="177" t="s">
        <v>363</v>
      </c>
      <c r="OC1" s="177" t="s">
        <v>1065</v>
      </c>
      <c r="OD1" s="177" t="s">
        <v>1067</v>
      </c>
      <c r="OE1" s="177" t="s">
        <v>1069</v>
      </c>
      <c r="OF1" s="177" t="s">
        <v>1071</v>
      </c>
      <c r="OG1" s="177" t="s">
        <v>1073</v>
      </c>
      <c r="OH1" s="177" t="s">
        <v>1075</v>
      </c>
      <c r="OI1" s="177" t="s">
        <v>1077</v>
      </c>
      <c r="OJ1" s="177" t="s">
        <v>1079</v>
      </c>
      <c r="OK1" s="177" t="s">
        <v>1081</v>
      </c>
      <c r="OL1" s="177" t="s">
        <v>1083</v>
      </c>
      <c r="OM1" s="177" t="s">
        <v>1085</v>
      </c>
      <c r="ON1" s="177" t="s">
        <v>1087</v>
      </c>
      <c r="OO1" s="177" t="s">
        <v>1089</v>
      </c>
      <c r="OP1" s="177" t="s">
        <v>1091</v>
      </c>
      <c r="OQ1" s="177" t="s">
        <v>1093</v>
      </c>
      <c r="OR1" s="177" t="s">
        <v>1095</v>
      </c>
      <c r="OS1" s="177" t="s">
        <v>1097</v>
      </c>
      <c r="OT1" s="177" t="s">
        <v>1099</v>
      </c>
      <c r="OU1" s="177" t="s">
        <v>1101</v>
      </c>
      <c r="OV1" s="177" t="s">
        <v>1103</v>
      </c>
      <c r="OW1" s="177" t="s">
        <v>1105</v>
      </c>
      <c r="OX1" s="177" t="s">
        <v>1107</v>
      </c>
      <c r="OY1" s="177" t="s">
        <v>364</v>
      </c>
      <c r="OZ1" s="177" t="s">
        <v>1110</v>
      </c>
      <c r="PA1" s="177" t="s">
        <v>1112</v>
      </c>
      <c r="PB1" s="177" t="s">
        <v>1113</v>
      </c>
      <c r="PC1" s="177" t="s">
        <v>1115</v>
      </c>
      <c r="PD1" s="177" t="s">
        <v>1117</v>
      </c>
      <c r="PE1" s="177" t="s">
        <v>1119</v>
      </c>
      <c r="PF1" s="177" t="s">
        <v>1121</v>
      </c>
      <c r="PG1" s="177" t="s">
        <v>1123</v>
      </c>
      <c r="PH1" s="177" t="s">
        <v>1125</v>
      </c>
      <c r="PI1" s="177" t="s">
        <v>1127</v>
      </c>
      <c r="PJ1" s="177" t="s">
        <v>1129</v>
      </c>
      <c r="PK1" s="177" t="s">
        <v>1131</v>
      </c>
      <c r="PL1" s="177" t="s">
        <v>1133</v>
      </c>
      <c r="PM1" s="177" t="s">
        <v>1135</v>
      </c>
      <c r="PN1" s="177" t="s">
        <v>1137</v>
      </c>
      <c r="PO1" s="177" t="s">
        <v>1139</v>
      </c>
      <c r="PP1" s="177" t="s">
        <v>1141</v>
      </c>
      <c r="PQ1" s="177" t="s">
        <v>1143</v>
      </c>
      <c r="PR1" s="177" t="s">
        <v>1145</v>
      </c>
      <c r="PS1" s="177" t="s">
        <v>1147</v>
      </c>
      <c r="PT1" s="177" t="s">
        <v>1149</v>
      </c>
      <c r="PU1" s="177" t="s">
        <v>1151</v>
      </c>
      <c r="PV1" s="177" t="s">
        <v>1153</v>
      </c>
      <c r="PW1" s="177" t="s">
        <v>1155</v>
      </c>
      <c r="PX1" s="177" t="s">
        <v>1157</v>
      </c>
      <c r="PY1" s="177" t="s">
        <v>1159</v>
      </c>
      <c r="PZ1" s="177" t="s">
        <v>354</v>
      </c>
      <c r="QA1" s="177" t="s">
        <v>1161</v>
      </c>
      <c r="QB1" s="177" t="s">
        <v>1163</v>
      </c>
      <c r="QC1" s="177" t="s">
        <v>1165</v>
      </c>
      <c r="QD1" s="177" t="s">
        <v>1167</v>
      </c>
      <c r="QE1" s="177" t="s">
        <v>1169</v>
      </c>
      <c r="QF1" s="186" t="s">
        <v>355</v>
      </c>
      <c r="QG1" s="177" t="s">
        <v>356</v>
      </c>
      <c r="QH1" s="177" t="s">
        <v>1171</v>
      </c>
      <c r="QI1" s="177" t="s">
        <v>1173</v>
      </c>
      <c r="QJ1" s="177" t="s">
        <v>1175</v>
      </c>
      <c r="QK1" s="177" t="s">
        <v>1177</v>
      </c>
      <c r="QL1" s="177" t="s">
        <v>1179</v>
      </c>
      <c r="QM1" s="177" t="s">
        <v>1181</v>
      </c>
      <c r="QN1" s="186" t="s">
        <v>357</v>
      </c>
      <c r="QO1" s="177" t="s">
        <v>1183</v>
      </c>
      <c r="QP1" s="177" t="s">
        <v>358</v>
      </c>
      <c r="QQ1" s="177" t="s">
        <v>365</v>
      </c>
      <c r="QR1" s="177" t="s">
        <v>1185</v>
      </c>
      <c r="QS1" s="177" t="s">
        <v>1187</v>
      </c>
      <c r="QT1" s="177" t="s">
        <v>1189</v>
      </c>
      <c r="QU1" s="177" t="s">
        <v>1191</v>
      </c>
      <c r="QV1" s="177" t="s">
        <v>1193</v>
      </c>
      <c r="QW1" s="177" t="s">
        <v>1195</v>
      </c>
      <c r="QX1" s="177" t="s">
        <v>1197</v>
      </c>
      <c r="QY1" s="177" t="s">
        <v>1199</v>
      </c>
      <c r="QZ1" s="177" t="s">
        <v>1201</v>
      </c>
      <c r="RA1" s="177" t="s">
        <v>1203</v>
      </c>
      <c r="RB1" s="177" t="s">
        <v>1205</v>
      </c>
      <c r="RC1" s="177" t="s">
        <v>1207</v>
      </c>
      <c r="RD1" s="177" t="s">
        <v>1209</v>
      </c>
      <c r="RE1" s="177" t="s">
        <v>1211</v>
      </c>
      <c r="RF1" s="186" t="s">
        <v>359</v>
      </c>
      <c r="RG1" s="177" t="s">
        <v>360</v>
      </c>
      <c r="RH1" s="177" t="s">
        <v>1213</v>
      </c>
      <c r="RI1" s="177" t="s">
        <v>1215</v>
      </c>
      <c r="RJ1" s="186" t="s">
        <v>361</v>
      </c>
      <c r="RK1" s="177" t="s">
        <v>362</v>
      </c>
      <c r="RL1" s="177" t="s">
        <v>1217</v>
      </c>
      <c r="RM1" s="177" t="s">
        <v>1218</v>
      </c>
      <c r="RN1" s="177" t="s">
        <v>1219</v>
      </c>
      <c r="RO1" s="177" t="s">
        <v>1220</v>
      </c>
      <c r="RP1" s="177" t="s">
        <v>1222</v>
      </c>
      <c r="RQ1" s="177" t="s">
        <v>1223</v>
      </c>
      <c r="RR1" s="177" t="s">
        <v>1225</v>
      </c>
      <c r="RS1" s="177" t="s">
        <v>1226</v>
      </c>
      <c r="RT1" s="174" t="s">
        <v>366</v>
      </c>
      <c r="RU1" s="186" t="s">
        <v>367</v>
      </c>
      <c r="RV1" s="177" t="s">
        <v>368</v>
      </c>
      <c r="RW1" s="177" t="s">
        <v>1228</v>
      </c>
      <c r="RX1" s="177" t="s">
        <v>1230</v>
      </c>
      <c r="RY1" s="177" t="s">
        <v>369</v>
      </c>
      <c r="RZ1" s="177" t="s">
        <v>1232</v>
      </c>
      <c r="SA1" s="177" t="s">
        <v>1234</v>
      </c>
      <c r="SB1" s="177" t="s">
        <v>1236</v>
      </c>
      <c r="SC1" s="177" t="s">
        <v>1238</v>
      </c>
      <c r="SD1" s="186" t="s">
        <v>370</v>
      </c>
      <c r="SE1" s="177" t="s">
        <v>371</v>
      </c>
      <c r="SF1" s="177" t="s">
        <v>1240</v>
      </c>
      <c r="SG1" s="177" t="s">
        <v>1242</v>
      </c>
      <c r="SH1" s="177" t="s">
        <v>1244</v>
      </c>
      <c r="SI1" s="177" t="s">
        <v>1246</v>
      </c>
      <c r="SJ1" s="177" t="s">
        <v>1248</v>
      </c>
      <c r="SK1" s="177" t="s">
        <v>1250</v>
      </c>
      <c r="SL1" s="177" t="s">
        <v>1252</v>
      </c>
      <c r="SM1" s="177" t="s">
        <v>1254</v>
      </c>
      <c r="SN1" s="177" t="s">
        <v>1256</v>
      </c>
      <c r="SO1" s="177" t="s">
        <v>1258</v>
      </c>
      <c r="SP1" s="177" t="s">
        <v>1260</v>
      </c>
      <c r="SQ1" s="177" t="s">
        <v>1262</v>
      </c>
      <c r="SR1" s="177" t="s">
        <v>1264</v>
      </c>
      <c r="SS1" s="177" t="s">
        <v>1266</v>
      </c>
      <c r="ST1" s="177" t="s">
        <v>1268</v>
      </c>
      <c r="SU1" s="174" t="s">
        <v>372</v>
      </c>
      <c r="SV1" s="186" t="s">
        <v>373</v>
      </c>
      <c r="SW1" s="177" t="s">
        <v>374</v>
      </c>
      <c r="SX1" s="177" t="s">
        <v>1270</v>
      </c>
      <c r="SY1" s="177" t="s">
        <v>1272</v>
      </c>
      <c r="SZ1" s="177" t="s">
        <v>1274</v>
      </c>
      <c r="TA1" s="177" t="s">
        <v>1276</v>
      </c>
      <c r="TB1" s="177" t="s">
        <v>1278</v>
      </c>
      <c r="TC1" s="177" t="s">
        <v>375</v>
      </c>
      <c r="TD1" s="177" t="s">
        <v>1280</v>
      </c>
      <c r="TE1" s="177" t="s">
        <v>1282</v>
      </c>
      <c r="TF1" s="177" t="s">
        <v>1284</v>
      </c>
      <c r="TG1" s="177" t="s">
        <v>1286</v>
      </c>
      <c r="TH1" s="177" t="s">
        <v>1288</v>
      </c>
      <c r="TI1" s="177" t="s">
        <v>1290</v>
      </c>
      <c r="TJ1" s="186" t="s">
        <v>376</v>
      </c>
      <c r="TK1" s="177" t="s">
        <v>377</v>
      </c>
      <c r="TL1" s="177" t="s">
        <v>378</v>
      </c>
      <c r="TM1" s="177" t="s">
        <v>1292</v>
      </c>
      <c r="TN1" s="177" t="s">
        <v>1294</v>
      </c>
      <c r="TO1" s="177" t="s">
        <v>1295</v>
      </c>
      <c r="TP1" s="177" t="s">
        <v>1297</v>
      </c>
      <c r="TQ1" s="177" t="s">
        <v>1299</v>
      </c>
      <c r="TR1" s="177" t="s">
        <v>1301</v>
      </c>
      <c r="TS1" s="177" t="s">
        <v>1303</v>
      </c>
      <c r="TT1" s="177" t="s">
        <v>1305</v>
      </c>
      <c r="TU1" s="177" t="s">
        <v>1307</v>
      </c>
      <c r="TV1" s="177" t="s">
        <v>1309</v>
      </c>
      <c r="TW1" s="177" t="s">
        <v>1311</v>
      </c>
      <c r="TX1" s="177" t="s">
        <v>1313</v>
      </c>
      <c r="TY1" s="177" t="s">
        <v>1315</v>
      </c>
      <c r="TZ1" s="177" t="s">
        <v>1317</v>
      </c>
      <c r="UA1" s="177" t="s">
        <v>1319</v>
      </c>
      <c r="UB1" s="177" t="s">
        <v>1321</v>
      </c>
      <c r="UC1" s="174" t="s">
        <v>1323</v>
      </c>
      <c r="UD1" s="177" t="s">
        <v>1325</v>
      </c>
      <c r="UE1" s="177" t="s">
        <v>1327</v>
      </c>
      <c r="UF1" s="177" t="s">
        <v>1329</v>
      </c>
      <c r="UG1" s="177" t="s">
        <v>1331</v>
      </c>
      <c r="UH1" s="177" t="s">
        <v>1333</v>
      </c>
      <c r="UI1" s="180"/>
    </row>
    <row r="2" spans="1:555" s="118" customFormat="1" hidden="1" x14ac:dyDescent="0.25">
      <c r="A2" s="118" t="s">
        <v>1356</v>
      </c>
      <c r="B2" s="118" t="s">
        <v>1358</v>
      </c>
      <c r="C2" s="118" t="s">
        <v>470</v>
      </c>
      <c r="D2" s="118" t="s">
        <v>1357</v>
      </c>
      <c r="E2" s="118" t="s">
        <v>1359</v>
      </c>
      <c r="F2" s="118" t="s">
        <v>471</v>
      </c>
      <c r="G2" s="156" t="s">
        <v>1360</v>
      </c>
      <c r="H2" s="118" t="s">
        <v>1361</v>
      </c>
      <c r="I2" s="118" t="s">
        <v>1362</v>
      </c>
      <c r="J2" s="118" t="s">
        <v>1451</v>
      </c>
      <c r="K2" s="118" t="s">
        <v>1363</v>
      </c>
      <c r="L2" s="118" t="s">
        <v>1364</v>
      </c>
      <c r="M2" s="118" t="s">
        <v>1365</v>
      </c>
      <c r="N2" s="118" t="s">
        <v>1366</v>
      </c>
      <c r="O2" s="118" t="s">
        <v>1367</v>
      </c>
      <c r="P2" s="118" t="s">
        <v>1474</v>
      </c>
      <c r="Q2" s="118" t="s">
        <v>1509</v>
      </c>
      <c r="R2" s="376" t="str">
        <f>+Presupuesto!D11</f>
        <v>Recurrente</v>
      </c>
      <c r="S2" s="376" t="str">
        <f>+Presupuesto!E11</f>
        <v>Programa / Proyecto 2017</v>
      </c>
      <c r="U2" s="118" t="s">
        <v>393</v>
      </c>
      <c r="V2" s="118" t="s">
        <v>411</v>
      </c>
      <c r="W2" s="118" t="s">
        <v>394</v>
      </c>
      <c r="X2" s="118" t="s">
        <v>395</v>
      </c>
      <c r="Y2" s="118" t="s">
        <v>396</v>
      </c>
      <c r="Z2" s="118" t="s">
        <v>397</v>
      </c>
      <c r="AA2" s="118" t="s">
        <v>398</v>
      </c>
      <c r="AB2" s="118" t="s">
        <v>399</v>
      </c>
      <c r="AC2" s="118" t="s">
        <v>400</v>
      </c>
      <c r="AD2" s="118" t="s">
        <v>401</v>
      </c>
      <c r="AE2" s="118" t="s">
        <v>402</v>
      </c>
      <c r="AF2" s="118" t="s">
        <v>403</v>
      </c>
      <c r="AH2" s="371" t="s">
        <v>419</v>
      </c>
      <c r="AI2" s="371" t="s">
        <v>420</v>
      </c>
      <c r="AJ2" s="371" t="s">
        <v>421</v>
      </c>
      <c r="AK2" s="371" t="s">
        <v>422</v>
      </c>
      <c r="AL2" s="371" t="s">
        <v>423</v>
      </c>
      <c r="AM2" s="371" t="s">
        <v>426</v>
      </c>
      <c r="AN2" s="371" t="s">
        <v>424</v>
      </c>
      <c r="AO2" s="371" t="s">
        <v>425</v>
      </c>
      <c r="AP2" s="371" t="s">
        <v>427</v>
      </c>
      <c r="AQ2" s="371" t="s">
        <v>428</v>
      </c>
      <c r="AR2" s="371" t="s">
        <v>429</v>
      </c>
      <c r="AS2" s="371" t="s">
        <v>430</v>
      </c>
      <c r="AT2" s="371" t="s">
        <v>431</v>
      </c>
      <c r="AU2" s="371" t="s">
        <v>432</v>
      </c>
      <c r="AV2" s="371" t="s">
        <v>433</v>
      </c>
      <c r="AW2" s="371" t="s">
        <v>434</v>
      </c>
      <c r="AX2" s="371" t="s">
        <v>435</v>
      </c>
      <c r="AY2" s="371" t="s">
        <v>436</v>
      </c>
      <c r="AZ2" s="371" t="s">
        <v>437</v>
      </c>
      <c r="BA2" s="371" t="s">
        <v>438</v>
      </c>
      <c r="BB2" s="371" t="s">
        <v>439</v>
      </c>
      <c r="BC2" s="371" t="s">
        <v>440</v>
      </c>
      <c r="BD2" s="371" t="s">
        <v>441</v>
      </c>
      <c r="BE2" s="371" t="s">
        <v>442</v>
      </c>
      <c r="BF2" s="371" t="s">
        <v>443</v>
      </c>
      <c r="BG2" s="371" t="s">
        <v>444</v>
      </c>
      <c r="BH2" s="371" t="s">
        <v>445</v>
      </c>
      <c r="BI2" s="371" t="s">
        <v>446</v>
      </c>
      <c r="BJ2" s="371" t="s">
        <v>447</v>
      </c>
      <c r="BK2" s="371" t="s">
        <v>448</v>
      </c>
      <c r="BL2" s="371" t="s">
        <v>449</v>
      </c>
      <c r="BM2" s="371" t="s">
        <v>450</v>
      </c>
      <c r="BN2" s="371" t="s">
        <v>451</v>
      </c>
      <c r="BO2" s="371" t="s">
        <v>452</v>
      </c>
      <c r="BP2" s="371" t="s">
        <v>453</v>
      </c>
      <c r="BQ2" s="371" t="s">
        <v>454</v>
      </c>
      <c r="BR2" s="371" t="s">
        <v>455</v>
      </c>
      <c r="BS2" s="371" t="s">
        <v>456</v>
      </c>
      <c r="BT2" s="371" t="s">
        <v>457</v>
      </c>
      <c r="BU2" s="371" t="s">
        <v>458</v>
      </c>
    </row>
    <row r="3" spans="1:555" hidden="1" x14ac:dyDescent="0.25">
      <c r="AH3" s="372">
        <v>2500</v>
      </c>
      <c r="AI3" s="372">
        <v>1900</v>
      </c>
      <c r="AJ3" s="372">
        <v>1650</v>
      </c>
      <c r="AK3" s="372">
        <v>1580</v>
      </c>
      <c r="AL3" s="372">
        <v>2250</v>
      </c>
      <c r="AM3" s="372">
        <v>1650</v>
      </c>
      <c r="AN3" s="372">
        <v>1400</v>
      </c>
      <c r="AO3" s="373">
        <v>1340</v>
      </c>
      <c r="AP3" s="373">
        <v>2000</v>
      </c>
      <c r="AQ3" s="373">
        <v>1400</v>
      </c>
      <c r="AR3" s="373">
        <v>1150</v>
      </c>
      <c r="AS3" s="373">
        <v>1100</v>
      </c>
      <c r="AT3" s="373">
        <v>1750</v>
      </c>
      <c r="AU3" s="373">
        <v>1150</v>
      </c>
      <c r="AV3" s="373">
        <v>900</v>
      </c>
      <c r="AW3" s="373">
        <v>860</v>
      </c>
      <c r="AX3" s="373">
        <v>1200</v>
      </c>
      <c r="AY3" s="374">
        <v>900</v>
      </c>
      <c r="AZ3" s="374">
        <v>650</v>
      </c>
      <c r="BA3" s="374">
        <v>620</v>
      </c>
      <c r="BB3" s="372">
        <f>+'Cuadro Resumen'!C213</f>
        <v>5759.1495000000004</v>
      </c>
      <c r="BC3" s="372">
        <f>+'Cuadro Resumen'!D213</f>
        <v>5307.4515000000001</v>
      </c>
      <c r="BD3" s="372">
        <f>+'Cuadro Resumen'!E213</f>
        <v>6775.47</v>
      </c>
      <c r="BE3" s="372">
        <f>+'Cuadro Resumen'!F213</f>
        <v>6323.7719999999999</v>
      </c>
      <c r="BF3" s="372">
        <f>+'Cuadro Resumen'!C214</f>
        <v>5081.6025</v>
      </c>
      <c r="BG3" s="372">
        <f>+'Cuadro Resumen'!D214</f>
        <v>4629.9045000000006</v>
      </c>
      <c r="BH3" s="372">
        <f>+'Cuadro Resumen'!E214</f>
        <v>6097.9230000000007</v>
      </c>
      <c r="BI3" s="372">
        <f>+'Cuadro Resumen'!F214</f>
        <v>5646.2250000000004</v>
      </c>
      <c r="BJ3" s="373">
        <f>+'Cuadro Resumen'!C215</f>
        <v>4404.0555000000004</v>
      </c>
      <c r="BK3" s="373">
        <f>+'Cuadro Resumen'!D215</f>
        <v>4065.2820000000002</v>
      </c>
      <c r="BL3" s="373">
        <f>+'Cuadro Resumen'!E215</f>
        <v>5420.3760000000002</v>
      </c>
      <c r="BM3" s="373">
        <f>+'Cuadro Resumen'!F215</f>
        <v>4968.6779999999999</v>
      </c>
      <c r="BN3" s="373">
        <f>+'Cuadro Resumen'!C216</f>
        <v>3726.5085000000004</v>
      </c>
      <c r="BO3" s="373">
        <f>+'Cuadro Resumen'!D216</f>
        <v>3387.7350000000001</v>
      </c>
      <c r="BP3" s="373">
        <f>+'Cuadro Resumen'!E216</f>
        <v>4742.8290000000006</v>
      </c>
      <c r="BQ3" s="373">
        <f>+'Cuadro Resumen'!F216</f>
        <v>4404.0555000000004</v>
      </c>
      <c r="BR3" s="373">
        <f>+'Cuadro Resumen'!C217</f>
        <v>3274.8105</v>
      </c>
      <c r="BS3" s="373">
        <f>+'Cuadro Resumen'!D217</f>
        <v>3048.9615000000003</v>
      </c>
      <c r="BT3" s="373">
        <f>+'Cuadro Resumen'!E217</f>
        <v>4178.2065000000002</v>
      </c>
      <c r="BU3" s="373">
        <f>+'Cuadro Resumen'!F217</f>
        <v>3839.433</v>
      </c>
    </row>
    <row r="4" spans="1:555" ht="15.75" thickBot="1" x14ac:dyDescent="0.3"/>
    <row r="5" spans="1:555" ht="27" thickBot="1" x14ac:dyDescent="0.3">
      <c r="C5" s="83" t="s">
        <v>388</v>
      </c>
      <c r="D5" s="194">
        <f>SUMIF(C:C,$C$10,D:D)</f>
        <v>0</v>
      </c>
    </row>
    <row r="6" spans="1:555" x14ac:dyDescent="0.25">
      <c r="C6" s="103"/>
      <c r="D6" s="103"/>
      <c r="E6" s="103"/>
      <c r="F6" s="103"/>
      <c r="G6" s="75"/>
      <c r="H6" s="103"/>
      <c r="I6" s="103"/>
    </row>
    <row r="7" spans="1:555" x14ac:dyDescent="0.25">
      <c r="C7" s="103"/>
      <c r="D7" s="103"/>
      <c r="E7" s="103"/>
      <c r="F7" s="103"/>
      <c r="G7" s="75"/>
      <c r="H7" s="103"/>
      <c r="I7" s="103"/>
    </row>
    <row r="8" spans="1:555" x14ac:dyDescent="0.25">
      <c r="C8" s="103"/>
      <c r="D8" s="103"/>
      <c r="E8" s="103"/>
      <c r="F8" s="103"/>
      <c r="G8" s="75"/>
      <c r="H8" s="103"/>
      <c r="I8" s="103"/>
    </row>
    <row r="9" spans="1:555" ht="15.75" thickBot="1" x14ac:dyDescent="0.3">
      <c r="C9" s="103"/>
      <c r="D9" s="103"/>
      <c r="E9" s="103"/>
      <c r="F9" s="103"/>
      <c r="G9" s="75"/>
      <c r="H9" s="103"/>
      <c r="I9" s="103"/>
    </row>
    <row r="10" spans="1:555" ht="15.75" thickBot="1" x14ac:dyDescent="0.3">
      <c r="C10" s="153" t="s">
        <v>53</v>
      </c>
      <c r="D10" s="307">
        <f>SUM(F17:F37)</f>
        <v>0</v>
      </c>
      <c r="F10" s="70"/>
      <c r="G10" s="76"/>
      <c r="H10" s="70"/>
      <c r="I10" s="70"/>
    </row>
    <row r="11" spans="1:555" x14ac:dyDescent="0.25">
      <c r="C11" s="70"/>
      <c r="D11" s="31"/>
      <c r="E11" s="89"/>
      <c r="F11" s="89"/>
      <c r="G11" s="89"/>
      <c r="H11" s="73"/>
      <c r="I11" s="73"/>
      <c r="J11" s="73"/>
      <c r="K11" s="108"/>
    </row>
    <row r="12" spans="1:555" ht="15.75" x14ac:dyDescent="0.25">
      <c r="B12" s="89"/>
      <c r="C12" s="268" t="s">
        <v>391</v>
      </c>
      <c r="D12" s="306"/>
      <c r="E12" s="89"/>
      <c r="F12" s="89"/>
      <c r="G12" s="89"/>
      <c r="H12" s="73"/>
      <c r="I12" s="73"/>
      <c r="J12" s="73"/>
      <c r="K12" s="108"/>
    </row>
    <row r="13" spans="1:555" ht="18.75" x14ac:dyDescent="0.25">
      <c r="B13" s="89"/>
      <c r="C13" s="200" t="e">
        <f>IFERROR(VLOOKUP(D12,'1. Desarrollo e Innov. Curricu.'!$F:$G,2,FALSE),IFERROR(VLOOKUP(D12,'2. Investigación Científica'!$F:$G,2,FALSE),IFERROR(VLOOKUP(D12,'3. Vinculación Univ. Sociedad'!$E:$G,2,FALSE),IFERROR(VLOOKUP(D12,'4.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89"/>
      <c r="F13" s="89"/>
      <c r="G13" s="89"/>
      <c r="H13" s="73"/>
      <c r="I13" s="73"/>
      <c r="J13" s="73"/>
      <c r="K13" s="108"/>
    </row>
    <row r="14" spans="1:555" x14ac:dyDescent="0.25">
      <c r="B14" s="89"/>
      <c r="E14" s="89"/>
      <c r="F14" s="89"/>
      <c r="G14" s="89"/>
      <c r="H14" s="73"/>
      <c r="I14" s="73"/>
      <c r="J14" s="73"/>
      <c r="K14" s="108"/>
    </row>
    <row r="15" spans="1:555" ht="15.75" thickBot="1" x14ac:dyDescent="0.3">
      <c r="F15" s="89"/>
      <c r="G15" s="73"/>
      <c r="H15" s="73"/>
      <c r="I15" s="73"/>
    </row>
    <row r="16" spans="1:555" ht="30.75" thickBot="1" x14ac:dyDescent="0.3">
      <c r="C16" s="125" t="s">
        <v>44</v>
      </c>
      <c r="D16" s="130" t="s">
        <v>55</v>
      </c>
      <c r="E16" s="132" t="s">
        <v>57</v>
      </c>
      <c r="F16" s="131" t="s">
        <v>27</v>
      </c>
      <c r="G16" s="129" t="s">
        <v>130</v>
      </c>
      <c r="H16" s="132" t="s">
        <v>46</v>
      </c>
      <c r="I16" s="129" t="s">
        <v>131</v>
      </c>
      <c r="J16" s="129" t="s">
        <v>409</v>
      </c>
      <c r="K16" s="129" t="s">
        <v>410</v>
      </c>
      <c r="L16" s="129" t="s">
        <v>120</v>
      </c>
    </row>
    <row r="17" spans="3:12" x14ac:dyDescent="0.25">
      <c r="C17" s="137"/>
      <c r="D17" s="154"/>
      <c r="E17" s="111"/>
      <c r="F17" s="93">
        <f t="shared" ref="F17:F37" si="0">D17*E17</f>
        <v>0</v>
      </c>
      <c r="G17" s="157"/>
      <c r="H17" s="138"/>
      <c r="I17" s="126" t="e">
        <f>VLOOKUP(H17,Presupuesto!$B$11:$C$565,2,0)</f>
        <v>#N/A</v>
      </c>
      <c r="J17" s="208" t="s">
        <v>1451</v>
      </c>
      <c r="K17" s="94" t="s">
        <v>393</v>
      </c>
      <c r="L17" s="94"/>
    </row>
    <row r="18" spans="3:12" x14ac:dyDescent="0.25">
      <c r="C18" s="137"/>
      <c r="D18" s="154"/>
      <c r="E18" s="119"/>
      <c r="F18" s="93">
        <f t="shared" si="0"/>
        <v>0</v>
      </c>
      <c r="G18" s="157"/>
      <c r="H18" s="138"/>
      <c r="I18" s="126" t="e">
        <f>VLOOKUP(H18,Presupuesto!$B$11:$C$565,2,0)</f>
        <v>#N/A</v>
      </c>
      <c r="J18" s="94" t="str">
        <f>$J$17</f>
        <v>Posgrado</v>
      </c>
      <c r="K18" s="94" t="s">
        <v>411</v>
      </c>
      <c r="L18" s="94"/>
    </row>
    <row r="19" spans="3:12" x14ac:dyDescent="0.25">
      <c r="C19" s="137"/>
      <c r="D19" s="154"/>
      <c r="E19" s="119"/>
      <c r="F19" s="93">
        <f t="shared" si="0"/>
        <v>0</v>
      </c>
      <c r="G19" s="157"/>
      <c r="H19" s="138"/>
      <c r="I19" s="126" t="e">
        <f>VLOOKUP(H19,Presupuesto!$B$11:$C$565,2,0)</f>
        <v>#N/A</v>
      </c>
      <c r="J19" s="94" t="str">
        <f t="shared" ref="J19:J36" si="1">$J$17</f>
        <v>Posgrado</v>
      </c>
      <c r="K19" s="94" t="s">
        <v>411</v>
      </c>
      <c r="L19" s="94"/>
    </row>
    <row r="20" spans="3:12" x14ac:dyDescent="0.25">
      <c r="C20" s="137"/>
      <c r="D20" s="154"/>
      <c r="E20" s="119"/>
      <c r="F20" s="93">
        <f t="shared" si="0"/>
        <v>0</v>
      </c>
      <c r="G20" s="157"/>
      <c r="H20" s="138"/>
      <c r="I20" s="126" t="e">
        <f>VLOOKUP(H20,Presupuesto!$B$11:$C$565,2,0)</f>
        <v>#N/A</v>
      </c>
      <c r="J20" s="94" t="str">
        <f t="shared" si="1"/>
        <v>Posgrado</v>
      </c>
      <c r="K20" s="94" t="s">
        <v>411</v>
      </c>
      <c r="L20" s="94"/>
    </row>
    <row r="21" spans="3:12" x14ac:dyDescent="0.25">
      <c r="C21" s="137"/>
      <c r="D21" s="154"/>
      <c r="E21" s="119"/>
      <c r="F21" s="93">
        <f t="shared" si="0"/>
        <v>0</v>
      </c>
      <c r="G21" s="157"/>
      <c r="H21" s="138"/>
      <c r="I21" s="126" t="e">
        <f>VLOOKUP(H21,Presupuesto!$B$11:$C$565,2,0)</f>
        <v>#N/A</v>
      </c>
      <c r="J21" s="94" t="str">
        <f t="shared" si="1"/>
        <v>Posgrado</v>
      </c>
      <c r="K21" s="94" t="s">
        <v>411</v>
      </c>
      <c r="L21" s="94"/>
    </row>
    <row r="22" spans="3:12" x14ac:dyDescent="0.25">
      <c r="C22" s="137"/>
      <c r="D22" s="154"/>
      <c r="E22" s="119"/>
      <c r="F22" s="93">
        <f t="shared" si="0"/>
        <v>0</v>
      </c>
      <c r="G22" s="157"/>
      <c r="H22" s="138"/>
      <c r="I22" s="126" t="e">
        <f>VLOOKUP(H22,Presupuesto!$B$11:$C$565,2,0)</f>
        <v>#N/A</v>
      </c>
      <c r="J22" s="94" t="str">
        <f t="shared" si="1"/>
        <v>Posgrado</v>
      </c>
      <c r="K22" s="94" t="s">
        <v>400</v>
      </c>
      <c r="L22" s="94"/>
    </row>
    <row r="23" spans="3:12" x14ac:dyDescent="0.25">
      <c r="C23" s="137"/>
      <c r="D23" s="154"/>
      <c r="E23" s="119"/>
      <c r="F23" s="93">
        <f t="shared" si="0"/>
        <v>0</v>
      </c>
      <c r="G23" s="157"/>
      <c r="H23" s="138"/>
      <c r="I23" s="126" t="e">
        <f>VLOOKUP(H23,Presupuesto!$B$11:$C$565,2,0)</f>
        <v>#N/A</v>
      </c>
      <c r="J23" s="94" t="str">
        <f t="shared" si="1"/>
        <v>Posgrado</v>
      </c>
      <c r="K23" s="94" t="s">
        <v>411</v>
      </c>
      <c r="L23" s="94"/>
    </row>
    <row r="24" spans="3:12" x14ac:dyDescent="0.25">
      <c r="C24" s="137"/>
      <c r="D24" s="154"/>
      <c r="E24" s="119"/>
      <c r="F24" s="93">
        <f t="shared" si="0"/>
        <v>0</v>
      </c>
      <c r="G24" s="157"/>
      <c r="H24" s="138"/>
      <c r="I24" s="126" t="e">
        <f>VLOOKUP(H24,Presupuesto!$B$11:$C$565,2,0)</f>
        <v>#N/A</v>
      </c>
      <c r="J24" s="94" t="str">
        <f t="shared" si="1"/>
        <v>Posgrado</v>
      </c>
      <c r="K24" s="94" t="s">
        <v>411</v>
      </c>
      <c r="L24" s="94"/>
    </row>
    <row r="25" spans="3:12" x14ac:dyDescent="0.25">
      <c r="C25" s="137"/>
      <c r="D25" s="154"/>
      <c r="E25" s="119"/>
      <c r="F25" s="93">
        <f t="shared" si="0"/>
        <v>0</v>
      </c>
      <c r="G25" s="157"/>
      <c r="H25" s="138"/>
      <c r="I25" s="126" t="e">
        <f>VLOOKUP(H25,Presupuesto!$B$11:$C$565,2,0)</f>
        <v>#N/A</v>
      </c>
      <c r="J25" s="94" t="str">
        <f t="shared" si="1"/>
        <v>Posgrado</v>
      </c>
      <c r="K25" s="94" t="s">
        <v>411</v>
      </c>
      <c r="L25" s="94"/>
    </row>
    <row r="26" spans="3:12" x14ac:dyDescent="0.25">
      <c r="C26" s="137"/>
      <c r="D26" s="154"/>
      <c r="E26" s="119"/>
      <c r="F26" s="93">
        <f t="shared" si="0"/>
        <v>0</v>
      </c>
      <c r="G26" s="157"/>
      <c r="H26" s="138"/>
      <c r="I26" s="126" t="e">
        <f>VLOOKUP(H26,Presupuesto!$B$11:$C$565,2,0)</f>
        <v>#N/A</v>
      </c>
      <c r="J26" s="94" t="str">
        <f t="shared" si="1"/>
        <v>Posgrado</v>
      </c>
      <c r="K26" s="94" t="s">
        <v>411</v>
      </c>
      <c r="L26" s="94"/>
    </row>
    <row r="27" spans="3:12" x14ac:dyDescent="0.25">
      <c r="C27" s="139"/>
      <c r="D27" s="154"/>
      <c r="E27" s="114"/>
      <c r="F27" s="93">
        <f t="shared" si="0"/>
        <v>0</v>
      </c>
      <c r="G27" s="157"/>
      <c r="H27" s="140"/>
      <c r="I27" s="126" t="e">
        <f>VLOOKUP(H27,Presupuesto!$B$11:$C$565,2,0)</f>
        <v>#N/A</v>
      </c>
      <c r="J27" s="94" t="str">
        <f t="shared" si="1"/>
        <v>Posgrado</v>
      </c>
      <c r="K27" s="94" t="s">
        <v>411</v>
      </c>
      <c r="L27" s="94"/>
    </row>
    <row r="28" spans="3:12" x14ac:dyDescent="0.25">
      <c r="C28" s="139"/>
      <c r="D28" s="154"/>
      <c r="E28" s="114"/>
      <c r="F28" s="93">
        <f t="shared" si="0"/>
        <v>0</v>
      </c>
      <c r="G28" s="157"/>
      <c r="H28" s="140"/>
      <c r="I28" s="126" t="e">
        <f>VLOOKUP(H28,Presupuesto!$B$11:$C$565,2,0)</f>
        <v>#N/A</v>
      </c>
      <c r="J28" s="94" t="str">
        <f t="shared" si="1"/>
        <v>Posgrado</v>
      </c>
      <c r="K28" s="94" t="s">
        <v>411</v>
      </c>
      <c r="L28" s="94"/>
    </row>
    <row r="29" spans="3:12" x14ac:dyDescent="0.25">
      <c r="C29" s="139"/>
      <c r="D29" s="154"/>
      <c r="E29" s="114"/>
      <c r="F29" s="93">
        <f t="shared" si="0"/>
        <v>0</v>
      </c>
      <c r="G29" s="157"/>
      <c r="H29" s="140"/>
      <c r="I29" s="126" t="e">
        <f>VLOOKUP(H29,Presupuesto!$B$11:$C$565,2,0)</f>
        <v>#N/A</v>
      </c>
      <c r="J29" s="94" t="str">
        <f t="shared" si="1"/>
        <v>Posgrado</v>
      </c>
      <c r="K29" s="94" t="s">
        <v>411</v>
      </c>
      <c r="L29" s="94"/>
    </row>
    <row r="30" spans="3:12" x14ac:dyDescent="0.25">
      <c r="C30" s="139"/>
      <c r="D30" s="154"/>
      <c r="E30" s="114"/>
      <c r="F30" s="93">
        <f t="shared" si="0"/>
        <v>0</v>
      </c>
      <c r="G30" s="157"/>
      <c r="H30" s="140"/>
      <c r="I30" s="126" t="e">
        <f>VLOOKUP(H30,Presupuesto!$B$11:$C$565,2,0)</f>
        <v>#N/A</v>
      </c>
      <c r="J30" s="94" t="str">
        <f t="shared" si="1"/>
        <v>Posgrado</v>
      </c>
      <c r="K30" s="94" t="s">
        <v>411</v>
      </c>
      <c r="L30" s="94"/>
    </row>
    <row r="31" spans="3:12" x14ac:dyDescent="0.25">
      <c r="C31" s="139"/>
      <c r="D31" s="154"/>
      <c r="E31" s="114"/>
      <c r="F31" s="93">
        <f t="shared" si="0"/>
        <v>0</v>
      </c>
      <c r="G31" s="157"/>
      <c r="H31" s="140"/>
      <c r="I31" s="126" t="e">
        <f>VLOOKUP(H31,Presupuesto!$B$11:$C$565,2,0)</f>
        <v>#N/A</v>
      </c>
      <c r="J31" s="94" t="str">
        <f t="shared" si="1"/>
        <v>Posgrado</v>
      </c>
      <c r="K31" s="94" t="s">
        <v>411</v>
      </c>
      <c r="L31" s="94"/>
    </row>
    <row r="32" spans="3:12" x14ac:dyDescent="0.25">
      <c r="C32" s="139"/>
      <c r="D32" s="154"/>
      <c r="E32" s="114"/>
      <c r="F32" s="93">
        <f t="shared" si="0"/>
        <v>0</v>
      </c>
      <c r="G32" s="157"/>
      <c r="H32" s="140"/>
      <c r="I32" s="126" t="e">
        <f>VLOOKUP(H32,Presupuesto!$B$11:$C$565,2,0)</f>
        <v>#N/A</v>
      </c>
      <c r="J32" s="94" t="str">
        <f t="shared" si="1"/>
        <v>Posgrado</v>
      </c>
      <c r="K32" s="94" t="s">
        <v>411</v>
      </c>
      <c r="L32" s="94"/>
    </row>
    <row r="33" spans="3:12" x14ac:dyDescent="0.25">
      <c r="C33" s="141"/>
      <c r="D33" s="154"/>
      <c r="E33" s="114"/>
      <c r="F33" s="93">
        <f t="shared" si="0"/>
        <v>0</v>
      </c>
      <c r="G33" s="157"/>
      <c r="H33" s="142"/>
      <c r="I33" s="126" t="e">
        <f>VLOOKUP(H33,Presupuesto!$B$11:$C$565,2,0)</f>
        <v>#N/A</v>
      </c>
      <c r="J33" s="94" t="str">
        <f t="shared" si="1"/>
        <v>Posgrado</v>
      </c>
      <c r="K33" s="94" t="s">
        <v>402</v>
      </c>
      <c r="L33" s="94"/>
    </row>
    <row r="34" spans="3:12" x14ac:dyDescent="0.25">
      <c r="C34" s="141"/>
      <c r="D34" s="154"/>
      <c r="E34" s="114"/>
      <c r="F34" s="93">
        <f t="shared" si="0"/>
        <v>0</v>
      </c>
      <c r="G34" s="157"/>
      <c r="H34" s="142"/>
      <c r="I34" s="126" t="e">
        <f>VLOOKUP(H34,Presupuesto!$B$11:$C$565,2,0)</f>
        <v>#N/A</v>
      </c>
      <c r="J34" s="94" t="str">
        <f t="shared" si="1"/>
        <v>Posgrado</v>
      </c>
      <c r="K34" s="94" t="s">
        <v>411</v>
      </c>
      <c r="L34" s="94"/>
    </row>
    <row r="35" spans="3:12" x14ac:dyDescent="0.25">
      <c r="C35" s="141"/>
      <c r="D35" s="154"/>
      <c r="E35" s="114"/>
      <c r="F35" s="93">
        <f t="shared" si="0"/>
        <v>0</v>
      </c>
      <c r="G35" s="157"/>
      <c r="H35" s="142"/>
      <c r="I35" s="126" t="e">
        <f>VLOOKUP(H35,Presupuesto!$B$11:$C$565,2,0)</f>
        <v>#N/A</v>
      </c>
      <c r="J35" s="94" t="str">
        <f t="shared" si="1"/>
        <v>Posgrado</v>
      </c>
      <c r="K35" s="94" t="s">
        <v>411</v>
      </c>
      <c r="L35" s="94"/>
    </row>
    <row r="36" spans="3:12" x14ac:dyDescent="0.25">
      <c r="C36" s="141"/>
      <c r="D36" s="154"/>
      <c r="E36" s="114"/>
      <c r="F36" s="93">
        <f t="shared" si="0"/>
        <v>0</v>
      </c>
      <c r="G36" s="157"/>
      <c r="H36" s="142"/>
      <c r="I36" s="126" t="e">
        <f>VLOOKUP(H36,Presupuesto!$B$11:$C$565,2,0)</f>
        <v>#N/A</v>
      </c>
      <c r="J36" s="94" t="str">
        <f t="shared" si="1"/>
        <v>Posgrado</v>
      </c>
      <c r="K36" s="94" t="s">
        <v>411</v>
      </c>
      <c r="L36" s="94"/>
    </row>
    <row r="37" spans="3:12" ht="15.75" thickBot="1" x14ac:dyDescent="0.3">
      <c r="C37" s="143"/>
      <c r="D37" s="212"/>
      <c r="E37" s="99"/>
      <c r="F37" s="101">
        <f t="shared" si="0"/>
        <v>0</v>
      </c>
      <c r="G37" s="158"/>
      <c r="H37" s="144"/>
      <c r="I37" s="128" t="e">
        <f>VLOOKUP(H37,Presupuesto!$B$11:$C$565,2,0)</f>
        <v>#N/A</v>
      </c>
      <c r="J37" s="102" t="str">
        <f t="shared" ref="J37" si="2">$J$20</f>
        <v>Posgrado</v>
      </c>
      <c r="K37" s="120" t="s">
        <v>393</v>
      </c>
      <c r="L37" s="102"/>
    </row>
    <row r="38" spans="3:12" x14ac:dyDescent="0.25">
      <c r="F38" s="86"/>
      <c r="G38" s="85"/>
      <c r="H38" s="86"/>
      <c r="I38" s="86"/>
    </row>
    <row r="39" spans="3:12" ht="15.75" thickBot="1" x14ac:dyDescent="0.3"/>
    <row r="40" spans="3:12" ht="15.75" thickBot="1" x14ac:dyDescent="0.3">
      <c r="C40" s="153" t="s">
        <v>53</v>
      </c>
      <c r="D40" s="307">
        <f>SUM(F47:F67)</f>
        <v>0</v>
      </c>
      <c r="F40" s="70"/>
      <c r="G40" s="76"/>
      <c r="H40" s="70"/>
      <c r="I40" s="70"/>
    </row>
    <row r="41" spans="3:12" x14ac:dyDescent="0.25">
      <c r="C41" s="70"/>
      <c r="D41" s="31"/>
      <c r="E41" s="89"/>
      <c r="F41" s="89"/>
      <c r="G41" s="89"/>
      <c r="H41" s="73"/>
      <c r="I41" s="73"/>
      <c r="J41" s="73"/>
      <c r="K41" s="108"/>
    </row>
    <row r="42" spans="3:12" ht="15.75" x14ac:dyDescent="0.25">
      <c r="C42" s="268" t="s">
        <v>391</v>
      </c>
      <c r="D42" s="306"/>
      <c r="E42" s="89"/>
      <c r="F42" s="89"/>
      <c r="G42" s="89"/>
      <c r="H42" s="73"/>
      <c r="I42" s="73"/>
      <c r="J42" s="73"/>
      <c r="K42" s="108"/>
    </row>
    <row r="43" spans="3:12" ht="18.75" x14ac:dyDescent="0.25">
      <c r="C43" s="200" t="e">
        <f>IFERROR(VLOOKUP(D42,'1. Desarrollo e Innov. Curricu.'!$F:$G,2,FALSE),IFERROR(VLOOKUP(D42,'2. Investigación Científica'!$F:$G,2,FALSE),IFERROR(VLOOKUP(D42,'3. Vinculación Univ. Sociedad'!$E:$G,2,FALSE),IFERROR(VLOOKUP(D42,'4.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89"/>
      <c r="F43" s="89"/>
      <c r="G43" s="89"/>
      <c r="H43" s="73"/>
      <c r="I43" s="73"/>
      <c r="J43" s="73"/>
      <c r="K43" s="108"/>
    </row>
    <row r="44" spans="3:12" x14ac:dyDescent="0.25">
      <c r="E44" s="89"/>
      <c r="F44" s="89"/>
      <c r="G44" s="89"/>
      <c r="H44" s="73"/>
      <c r="I44" s="73"/>
      <c r="J44" s="73"/>
      <c r="K44" s="108"/>
    </row>
    <row r="45" spans="3:12" ht="15.75" thickBot="1" x14ac:dyDescent="0.3">
      <c r="F45" s="89"/>
      <c r="G45" s="73"/>
      <c r="H45" s="73"/>
      <c r="I45" s="73"/>
    </row>
    <row r="46" spans="3:12" ht="30.75" thickBot="1" x14ac:dyDescent="0.3">
      <c r="C46" s="125" t="s">
        <v>44</v>
      </c>
      <c r="D46" s="130" t="s">
        <v>55</v>
      </c>
      <c r="E46" s="132" t="s">
        <v>57</v>
      </c>
      <c r="F46" s="131" t="s">
        <v>27</v>
      </c>
      <c r="G46" s="129" t="s">
        <v>130</v>
      </c>
      <c r="H46" s="132" t="s">
        <v>46</v>
      </c>
      <c r="I46" s="129" t="s">
        <v>131</v>
      </c>
      <c r="J46" s="129" t="s">
        <v>409</v>
      </c>
      <c r="K46" s="129" t="s">
        <v>410</v>
      </c>
      <c r="L46" s="129" t="s">
        <v>120</v>
      </c>
    </row>
    <row r="47" spans="3:12" x14ac:dyDescent="0.25">
      <c r="C47" s="137"/>
      <c r="D47" s="154"/>
      <c r="E47" s="111"/>
      <c r="F47" s="93">
        <f t="shared" ref="F47:F67" si="3">D47*E47</f>
        <v>0</v>
      </c>
      <c r="G47" s="157"/>
      <c r="H47" s="138"/>
      <c r="I47" s="126" t="e">
        <f>VLOOKUP(H47,Presupuesto!$B$11:$C$565,2,0)</f>
        <v>#N/A</v>
      </c>
      <c r="J47" s="208" t="s">
        <v>1451</v>
      </c>
      <c r="K47" s="94" t="s">
        <v>393</v>
      </c>
      <c r="L47" s="94"/>
    </row>
    <row r="48" spans="3:12" x14ac:dyDescent="0.25">
      <c r="C48" s="137"/>
      <c r="D48" s="154"/>
      <c r="E48" s="119"/>
      <c r="F48" s="93">
        <f t="shared" si="3"/>
        <v>0</v>
      </c>
      <c r="G48" s="157"/>
      <c r="H48" s="138"/>
      <c r="I48" s="126" t="e">
        <f>VLOOKUP(H48,Presupuesto!$B$11:$C$565,2,0)</f>
        <v>#N/A</v>
      </c>
      <c r="J48" s="94" t="str">
        <f>$J$47</f>
        <v>Posgrado</v>
      </c>
      <c r="K48" s="94" t="s">
        <v>411</v>
      </c>
      <c r="L48" s="94"/>
    </row>
    <row r="49" spans="3:12" x14ac:dyDescent="0.25">
      <c r="C49" s="137"/>
      <c r="D49" s="154"/>
      <c r="E49" s="119"/>
      <c r="F49" s="93">
        <f t="shared" si="3"/>
        <v>0</v>
      </c>
      <c r="G49" s="157"/>
      <c r="H49" s="138"/>
      <c r="I49" s="126" t="e">
        <f>VLOOKUP(H49,Presupuesto!$B$11:$C$565,2,0)</f>
        <v>#N/A</v>
      </c>
      <c r="J49" s="94" t="str">
        <f t="shared" ref="J49:J67" si="4">$J$47</f>
        <v>Posgrado</v>
      </c>
      <c r="K49" s="94" t="s">
        <v>411</v>
      </c>
      <c r="L49" s="94"/>
    </row>
    <row r="50" spans="3:12" x14ac:dyDescent="0.25">
      <c r="C50" s="137"/>
      <c r="D50" s="154"/>
      <c r="E50" s="119"/>
      <c r="F50" s="93">
        <f t="shared" si="3"/>
        <v>0</v>
      </c>
      <c r="G50" s="157"/>
      <c r="H50" s="138"/>
      <c r="I50" s="126" t="e">
        <f>VLOOKUP(H50,Presupuesto!$B$11:$C$565,2,0)</f>
        <v>#N/A</v>
      </c>
      <c r="J50" s="94" t="str">
        <f t="shared" si="4"/>
        <v>Posgrado</v>
      </c>
      <c r="K50" s="94" t="s">
        <v>411</v>
      </c>
      <c r="L50" s="94"/>
    </row>
    <row r="51" spans="3:12" x14ac:dyDescent="0.25">
      <c r="C51" s="137"/>
      <c r="D51" s="154"/>
      <c r="E51" s="119"/>
      <c r="F51" s="93">
        <f t="shared" si="3"/>
        <v>0</v>
      </c>
      <c r="G51" s="157"/>
      <c r="H51" s="138"/>
      <c r="I51" s="126" t="e">
        <f>VLOOKUP(H51,Presupuesto!$B$11:$C$565,2,0)</f>
        <v>#N/A</v>
      </c>
      <c r="J51" s="94" t="str">
        <f t="shared" si="4"/>
        <v>Posgrado</v>
      </c>
      <c r="K51" s="94" t="s">
        <v>411</v>
      </c>
      <c r="L51" s="94"/>
    </row>
    <row r="52" spans="3:12" x14ac:dyDescent="0.25">
      <c r="C52" s="137"/>
      <c r="D52" s="154"/>
      <c r="E52" s="119"/>
      <c r="F52" s="93">
        <f t="shared" si="3"/>
        <v>0</v>
      </c>
      <c r="G52" s="157"/>
      <c r="H52" s="138"/>
      <c r="I52" s="126" t="e">
        <f>VLOOKUP(H52,Presupuesto!$B$11:$C$565,2,0)</f>
        <v>#N/A</v>
      </c>
      <c r="J52" s="94" t="str">
        <f t="shared" si="4"/>
        <v>Posgrado</v>
      </c>
      <c r="K52" s="94" t="s">
        <v>400</v>
      </c>
      <c r="L52" s="94"/>
    </row>
    <row r="53" spans="3:12" x14ac:dyDescent="0.25">
      <c r="C53" s="137"/>
      <c r="D53" s="154"/>
      <c r="E53" s="119"/>
      <c r="F53" s="93">
        <f t="shared" si="3"/>
        <v>0</v>
      </c>
      <c r="G53" s="157"/>
      <c r="H53" s="138"/>
      <c r="I53" s="126" t="e">
        <f>VLOOKUP(H53,Presupuesto!$B$11:$C$565,2,0)</f>
        <v>#N/A</v>
      </c>
      <c r="J53" s="94" t="str">
        <f t="shared" si="4"/>
        <v>Posgrado</v>
      </c>
      <c r="K53" s="94" t="s">
        <v>411</v>
      </c>
      <c r="L53" s="94"/>
    </row>
    <row r="54" spans="3:12" x14ac:dyDescent="0.25">
      <c r="C54" s="137"/>
      <c r="D54" s="154"/>
      <c r="E54" s="119"/>
      <c r="F54" s="93">
        <f t="shared" si="3"/>
        <v>0</v>
      </c>
      <c r="G54" s="157"/>
      <c r="H54" s="138"/>
      <c r="I54" s="126" t="e">
        <f>VLOOKUP(H54,Presupuesto!$B$11:$C$565,2,0)</f>
        <v>#N/A</v>
      </c>
      <c r="J54" s="94" t="str">
        <f t="shared" si="4"/>
        <v>Posgrado</v>
      </c>
      <c r="K54" s="94" t="s">
        <v>411</v>
      </c>
      <c r="L54" s="94"/>
    </row>
    <row r="55" spans="3:12" x14ac:dyDescent="0.25">
      <c r="C55" s="137"/>
      <c r="D55" s="154"/>
      <c r="E55" s="119"/>
      <c r="F55" s="93">
        <f t="shared" si="3"/>
        <v>0</v>
      </c>
      <c r="G55" s="157"/>
      <c r="H55" s="138"/>
      <c r="I55" s="126" t="e">
        <f>VLOOKUP(H55,Presupuesto!$B$11:$C$565,2,0)</f>
        <v>#N/A</v>
      </c>
      <c r="J55" s="94" t="str">
        <f t="shared" si="4"/>
        <v>Posgrado</v>
      </c>
      <c r="K55" s="94" t="s">
        <v>411</v>
      </c>
      <c r="L55" s="94"/>
    </row>
    <row r="56" spans="3:12" x14ac:dyDescent="0.25">
      <c r="C56" s="137"/>
      <c r="D56" s="154"/>
      <c r="E56" s="119"/>
      <c r="F56" s="93">
        <f t="shared" si="3"/>
        <v>0</v>
      </c>
      <c r="G56" s="157"/>
      <c r="H56" s="138"/>
      <c r="I56" s="126" t="e">
        <f>VLOOKUP(H56,Presupuesto!$B$11:$C$565,2,0)</f>
        <v>#N/A</v>
      </c>
      <c r="J56" s="94" t="str">
        <f t="shared" si="4"/>
        <v>Posgrado</v>
      </c>
      <c r="K56" s="94" t="s">
        <v>411</v>
      </c>
      <c r="L56" s="94"/>
    </row>
    <row r="57" spans="3:12" x14ac:dyDescent="0.25">
      <c r="C57" s="139"/>
      <c r="D57" s="154"/>
      <c r="E57" s="114"/>
      <c r="F57" s="93">
        <f t="shared" si="3"/>
        <v>0</v>
      </c>
      <c r="G57" s="157"/>
      <c r="H57" s="140"/>
      <c r="I57" s="126" t="e">
        <f>VLOOKUP(H57,Presupuesto!$B$11:$C$565,2,0)</f>
        <v>#N/A</v>
      </c>
      <c r="J57" s="94" t="str">
        <f t="shared" si="4"/>
        <v>Posgrado</v>
      </c>
      <c r="K57" s="94" t="s">
        <v>411</v>
      </c>
      <c r="L57" s="94"/>
    </row>
    <row r="58" spans="3:12" x14ac:dyDescent="0.25">
      <c r="C58" s="139"/>
      <c r="D58" s="154"/>
      <c r="E58" s="114"/>
      <c r="F58" s="93">
        <f t="shared" si="3"/>
        <v>0</v>
      </c>
      <c r="G58" s="157"/>
      <c r="H58" s="140"/>
      <c r="I58" s="126" t="e">
        <f>VLOOKUP(H58,Presupuesto!$B$11:$C$565,2,0)</f>
        <v>#N/A</v>
      </c>
      <c r="J58" s="94" t="str">
        <f t="shared" si="4"/>
        <v>Posgrado</v>
      </c>
      <c r="K58" s="94" t="s">
        <v>411</v>
      </c>
      <c r="L58" s="94"/>
    </row>
    <row r="59" spans="3:12" x14ac:dyDescent="0.25">
      <c r="C59" s="139"/>
      <c r="D59" s="154"/>
      <c r="E59" s="114"/>
      <c r="F59" s="93">
        <f t="shared" si="3"/>
        <v>0</v>
      </c>
      <c r="G59" s="157"/>
      <c r="H59" s="140"/>
      <c r="I59" s="126" t="e">
        <f>VLOOKUP(H59,Presupuesto!$B$11:$C$565,2,0)</f>
        <v>#N/A</v>
      </c>
      <c r="J59" s="94" t="str">
        <f t="shared" si="4"/>
        <v>Posgrado</v>
      </c>
      <c r="K59" s="94" t="s">
        <v>411</v>
      </c>
      <c r="L59" s="94"/>
    </row>
    <row r="60" spans="3:12" x14ac:dyDescent="0.25">
      <c r="C60" s="139"/>
      <c r="D60" s="154"/>
      <c r="E60" s="114"/>
      <c r="F60" s="93">
        <f t="shared" si="3"/>
        <v>0</v>
      </c>
      <c r="G60" s="157"/>
      <c r="H60" s="140"/>
      <c r="I60" s="126" t="e">
        <f>VLOOKUP(H60,Presupuesto!$B$11:$C$565,2,0)</f>
        <v>#N/A</v>
      </c>
      <c r="J60" s="94" t="str">
        <f t="shared" si="4"/>
        <v>Posgrado</v>
      </c>
      <c r="K60" s="94" t="s">
        <v>411</v>
      </c>
      <c r="L60" s="94"/>
    </row>
    <row r="61" spans="3:12" x14ac:dyDescent="0.25">
      <c r="C61" s="139"/>
      <c r="D61" s="154"/>
      <c r="E61" s="114"/>
      <c r="F61" s="93">
        <f t="shared" si="3"/>
        <v>0</v>
      </c>
      <c r="G61" s="157"/>
      <c r="H61" s="140"/>
      <c r="I61" s="126" t="e">
        <f>VLOOKUP(H61,Presupuesto!$B$11:$C$565,2,0)</f>
        <v>#N/A</v>
      </c>
      <c r="J61" s="94" t="str">
        <f t="shared" si="4"/>
        <v>Posgrado</v>
      </c>
      <c r="K61" s="94" t="s">
        <v>411</v>
      </c>
      <c r="L61" s="94"/>
    </row>
    <row r="62" spans="3:12" x14ac:dyDescent="0.25">
      <c r="C62" s="139"/>
      <c r="D62" s="154"/>
      <c r="E62" s="114"/>
      <c r="F62" s="93">
        <f t="shared" si="3"/>
        <v>0</v>
      </c>
      <c r="G62" s="157"/>
      <c r="H62" s="140"/>
      <c r="I62" s="126" t="e">
        <f>VLOOKUP(H62,Presupuesto!$B$11:$C$565,2,0)</f>
        <v>#N/A</v>
      </c>
      <c r="J62" s="94" t="str">
        <f t="shared" si="4"/>
        <v>Posgrado</v>
      </c>
      <c r="K62" s="94" t="s">
        <v>411</v>
      </c>
      <c r="L62" s="94"/>
    </row>
    <row r="63" spans="3:12" x14ac:dyDescent="0.25">
      <c r="C63" s="141"/>
      <c r="D63" s="154"/>
      <c r="E63" s="114"/>
      <c r="F63" s="93">
        <f t="shared" si="3"/>
        <v>0</v>
      </c>
      <c r="G63" s="157"/>
      <c r="H63" s="142"/>
      <c r="I63" s="126" t="e">
        <f>VLOOKUP(H63,Presupuesto!$B$11:$C$565,2,0)</f>
        <v>#N/A</v>
      </c>
      <c r="J63" s="94" t="str">
        <f t="shared" si="4"/>
        <v>Posgrado</v>
      </c>
      <c r="K63" s="94" t="s">
        <v>402</v>
      </c>
      <c r="L63" s="94"/>
    </row>
    <row r="64" spans="3:12" x14ac:dyDescent="0.25">
      <c r="C64" s="141"/>
      <c r="D64" s="154"/>
      <c r="E64" s="114"/>
      <c r="F64" s="93">
        <f t="shared" si="3"/>
        <v>0</v>
      </c>
      <c r="G64" s="157"/>
      <c r="H64" s="142"/>
      <c r="I64" s="126" t="e">
        <f>VLOOKUP(H64,Presupuesto!$B$11:$C$565,2,0)</f>
        <v>#N/A</v>
      </c>
      <c r="J64" s="94" t="str">
        <f t="shared" si="4"/>
        <v>Posgrado</v>
      </c>
      <c r="K64" s="94" t="s">
        <v>411</v>
      </c>
      <c r="L64" s="94"/>
    </row>
    <row r="65" spans="3:12" x14ac:dyDescent="0.25">
      <c r="C65" s="141"/>
      <c r="D65" s="154"/>
      <c r="E65" s="114"/>
      <c r="F65" s="93">
        <f t="shared" si="3"/>
        <v>0</v>
      </c>
      <c r="G65" s="157"/>
      <c r="H65" s="142"/>
      <c r="I65" s="126" t="e">
        <f>VLOOKUP(H65,Presupuesto!$B$11:$C$565,2,0)</f>
        <v>#N/A</v>
      </c>
      <c r="J65" s="94" t="str">
        <f t="shared" si="4"/>
        <v>Posgrado</v>
      </c>
      <c r="K65" s="94" t="s">
        <v>411</v>
      </c>
      <c r="L65" s="94"/>
    </row>
    <row r="66" spans="3:12" x14ac:dyDescent="0.25">
      <c r="C66" s="141"/>
      <c r="D66" s="154"/>
      <c r="E66" s="114"/>
      <c r="F66" s="93">
        <f t="shared" si="3"/>
        <v>0</v>
      </c>
      <c r="G66" s="157"/>
      <c r="H66" s="142"/>
      <c r="I66" s="126" t="e">
        <f>VLOOKUP(H66,Presupuesto!$B$11:$C$565,2,0)</f>
        <v>#N/A</v>
      </c>
      <c r="J66" s="94" t="str">
        <f t="shared" si="4"/>
        <v>Posgrado</v>
      </c>
      <c r="K66" s="94" t="s">
        <v>411</v>
      </c>
      <c r="L66" s="94"/>
    </row>
    <row r="67" spans="3:12" ht="15.75" thickBot="1" x14ac:dyDescent="0.3">
      <c r="C67" s="143"/>
      <c r="D67" s="212"/>
      <c r="E67" s="99"/>
      <c r="F67" s="101">
        <f t="shared" si="3"/>
        <v>0</v>
      </c>
      <c r="G67" s="158"/>
      <c r="H67" s="144"/>
      <c r="I67" s="128" t="e">
        <f>VLOOKUP(H67,Presupuesto!$B$11:$C$565,2,0)</f>
        <v>#N/A</v>
      </c>
      <c r="J67" s="102" t="str">
        <f t="shared" si="4"/>
        <v>Posgrado</v>
      </c>
      <c r="K67" s="120" t="s">
        <v>393</v>
      </c>
      <c r="L67" s="102"/>
    </row>
    <row r="69" spans="3:12" ht="15.75" thickBot="1" x14ac:dyDescent="0.3"/>
    <row r="70" spans="3:12" ht="15.75" thickBot="1" x14ac:dyDescent="0.3">
      <c r="C70" s="153" t="s">
        <v>53</v>
      </c>
      <c r="D70" s="307">
        <f>SUM(F77:F97)</f>
        <v>0</v>
      </c>
      <c r="F70" s="70"/>
      <c r="G70" s="76"/>
      <c r="H70" s="70"/>
      <c r="I70" s="70"/>
    </row>
    <row r="71" spans="3:12" x14ac:dyDescent="0.25">
      <c r="C71" s="70"/>
      <c r="D71" s="31"/>
      <c r="E71" s="89"/>
      <c r="F71" s="89"/>
      <c r="G71" s="89"/>
      <c r="H71" s="73"/>
      <c r="I71" s="73"/>
      <c r="J71" s="73"/>
      <c r="K71" s="108"/>
    </row>
    <row r="72" spans="3:12" ht="15.75" x14ac:dyDescent="0.25">
      <c r="C72" s="268" t="s">
        <v>391</v>
      </c>
      <c r="D72" s="306"/>
      <c r="E72" s="89"/>
      <c r="F72" s="89"/>
      <c r="G72" s="89"/>
      <c r="H72" s="73"/>
      <c r="I72" s="73"/>
      <c r="J72" s="73"/>
      <c r="K72" s="108"/>
    </row>
    <row r="73" spans="3:12" ht="18.75" x14ac:dyDescent="0.25">
      <c r="C73" s="200" t="e">
        <f>IFERROR(VLOOKUP(D72,'1. Desarrollo e Innov. Curricu.'!$F:$G,2,FALSE),IFERROR(VLOOKUP(D72,'2. Investigación Científica'!$F:$G,2,FALSE),IFERROR(VLOOKUP(D72,'3. Vinculación Univ. Sociedad'!$E:$G,2,FALSE),IFERROR(VLOOKUP(D72,'4.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89"/>
      <c r="F73" s="89"/>
      <c r="G73" s="89"/>
      <c r="H73" s="73"/>
      <c r="I73" s="73"/>
      <c r="J73" s="73"/>
      <c r="K73" s="108"/>
    </row>
    <row r="74" spans="3:12" x14ac:dyDescent="0.25">
      <c r="E74" s="89"/>
      <c r="F74" s="89"/>
      <c r="G74" s="89"/>
      <c r="H74" s="73"/>
      <c r="I74" s="73"/>
      <c r="J74" s="73"/>
      <c r="K74" s="108"/>
    </row>
    <row r="75" spans="3:12" ht="15.75" thickBot="1" x14ac:dyDescent="0.3">
      <c r="F75" s="89"/>
      <c r="G75" s="73"/>
      <c r="H75" s="73"/>
      <c r="I75" s="73"/>
    </row>
    <row r="76" spans="3:12" ht="30.75" thickBot="1" x14ac:dyDescent="0.3">
      <c r="C76" s="125" t="s">
        <v>44</v>
      </c>
      <c r="D76" s="130" t="s">
        <v>55</v>
      </c>
      <c r="E76" s="132" t="s">
        <v>57</v>
      </c>
      <c r="F76" s="131" t="s">
        <v>27</v>
      </c>
      <c r="G76" s="129" t="s">
        <v>130</v>
      </c>
      <c r="H76" s="132" t="s">
        <v>46</v>
      </c>
      <c r="I76" s="129" t="s">
        <v>131</v>
      </c>
      <c r="J76" s="129" t="s">
        <v>409</v>
      </c>
      <c r="K76" s="129" t="s">
        <v>410</v>
      </c>
      <c r="L76" s="129" t="s">
        <v>120</v>
      </c>
    </row>
    <row r="77" spans="3:12" x14ac:dyDescent="0.25">
      <c r="C77" s="137"/>
      <c r="D77" s="154"/>
      <c r="E77" s="111"/>
      <c r="F77" s="93">
        <f t="shared" ref="F77:F97" si="5">D77*E77</f>
        <v>0</v>
      </c>
      <c r="G77" s="157"/>
      <c r="H77" s="138"/>
      <c r="I77" s="126" t="e">
        <f>VLOOKUP(H77,Presupuesto!$B$11:$C$565,2,0)</f>
        <v>#N/A</v>
      </c>
      <c r="J77" s="208" t="s">
        <v>1451</v>
      </c>
      <c r="K77" s="94" t="s">
        <v>393</v>
      </c>
      <c r="L77" s="94"/>
    </row>
    <row r="78" spans="3:12" x14ac:dyDescent="0.25">
      <c r="C78" s="137"/>
      <c r="D78" s="154"/>
      <c r="E78" s="119"/>
      <c r="F78" s="93">
        <f t="shared" si="5"/>
        <v>0</v>
      </c>
      <c r="G78" s="157"/>
      <c r="H78" s="138"/>
      <c r="I78" s="126" t="e">
        <f>VLOOKUP(H78,Presupuesto!$B$11:$C$565,2,0)</f>
        <v>#N/A</v>
      </c>
      <c r="J78" s="94" t="str">
        <f>$J$77</f>
        <v>Posgrado</v>
      </c>
      <c r="K78" s="94" t="s">
        <v>411</v>
      </c>
      <c r="L78" s="94"/>
    </row>
    <row r="79" spans="3:12" x14ac:dyDescent="0.25">
      <c r="C79" s="137"/>
      <c r="D79" s="154"/>
      <c r="E79" s="119"/>
      <c r="F79" s="93">
        <f t="shared" si="5"/>
        <v>0</v>
      </c>
      <c r="G79" s="157"/>
      <c r="H79" s="138"/>
      <c r="I79" s="126" t="e">
        <f>VLOOKUP(H79,Presupuesto!$B$11:$C$565,2,0)</f>
        <v>#N/A</v>
      </c>
      <c r="J79" s="94" t="str">
        <f t="shared" ref="J79:J97" si="6">$J$77</f>
        <v>Posgrado</v>
      </c>
      <c r="K79" s="94" t="s">
        <v>411</v>
      </c>
      <c r="L79" s="94"/>
    </row>
    <row r="80" spans="3:12" x14ac:dyDescent="0.25">
      <c r="C80" s="137"/>
      <c r="D80" s="154"/>
      <c r="E80" s="119"/>
      <c r="F80" s="93">
        <f t="shared" si="5"/>
        <v>0</v>
      </c>
      <c r="G80" s="157"/>
      <c r="H80" s="138"/>
      <c r="I80" s="126" t="e">
        <f>VLOOKUP(H80,Presupuesto!$B$11:$C$565,2,0)</f>
        <v>#N/A</v>
      </c>
      <c r="J80" s="94" t="str">
        <f t="shared" si="6"/>
        <v>Posgrado</v>
      </c>
      <c r="K80" s="94" t="s">
        <v>411</v>
      </c>
      <c r="L80" s="94"/>
    </row>
    <row r="81" spans="3:12" x14ac:dyDescent="0.25">
      <c r="C81" s="137"/>
      <c r="D81" s="154"/>
      <c r="E81" s="119"/>
      <c r="F81" s="93">
        <f t="shared" si="5"/>
        <v>0</v>
      </c>
      <c r="G81" s="157"/>
      <c r="H81" s="138"/>
      <c r="I81" s="126" t="e">
        <f>VLOOKUP(H81,Presupuesto!$B$11:$C$565,2,0)</f>
        <v>#N/A</v>
      </c>
      <c r="J81" s="94" t="str">
        <f t="shared" si="6"/>
        <v>Posgrado</v>
      </c>
      <c r="K81" s="94" t="s">
        <v>411</v>
      </c>
      <c r="L81" s="94"/>
    </row>
    <row r="82" spans="3:12" x14ac:dyDescent="0.25">
      <c r="C82" s="137"/>
      <c r="D82" s="154"/>
      <c r="E82" s="119"/>
      <c r="F82" s="93">
        <f t="shared" si="5"/>
        <v>0</v>
      </c>
      <c r="G82" s="157"/>
      <c r="H82" s="138"/>
      <c r="I82" s="126" t="e">
        <f>VLOOKUP(H82,Presupuesto!$B$11:$C$565,2,0)</f>
        <v>#N/A</v>
      </c>
      <c r="J82" s="94" t="str">
        <f t="shared" si="6"/>
        <v>Posgrado</v>
      </c>
      <c r="K82" s="94" t="s">
        <v>400</v>
      </c>
      <c r="L82" s="94"/>
    </row>
    <row r="83" spans="3:12" x14ac:dyDescent="0.25">
      <c r="C83" s="137"/>
      <c r="D83" s="154"/>
      <c r="E83" s="119"/>
      <c r="F83" s="93">
        <f t="shared" si="5"/>
        <v>0</v>
      </c>
      <c r="G83" s="157"/>
      <c r="H83" s="138"/>
      <c r="I83" s="126" t="e">
        <f>VLOOKUP(H83,Presupuesto!$B$11:$C$565,2,0)</f>
        <v>#N/A</v>
      </c>
      <c r="J83" s="94" t="str">
        <f t="shared" si="6"/>
        <v>Posgrado</v>
      </c>
      <c r="K83" s="94" t="s">
        <v>411</v>
      </c>
      <c r="L83" s="94"/>
    </row>
    <row r="84" spans="3:12" x14ac:dyDescent="0.25">
      <c r="C84" s="137"/>
      <c r="D84" s="154"/>
      <c r="E84" s="119"/>
      <c r="F84" s="93">
        <f t="shared" si="5"/>
        <v>0</v>
      </c>
      <c r="G84" s="157"/>
      <c r="H84" s="138"/>
      <c r="I84" s="126" t="e">
        <f>VLOOKUP(H84,Presupuesto!$B$11:$C$565,2,0)</f>
        <v>#N/A</v>
      </c>
      <c r="J84" s="94" t="str">
        <f t="shared" si="6"/>
        <v>Posgrado</v>
      </c>
      <c r="K84" s="94" t="s">
        <v>411</v>
      </c>
      <c r="L84" s="94"/>
    </row>
    <row r="85" spans="3:12" x14ac:dyDescent="0.25">
      <c r="C85" s="137"/>
      <c r="D85" s="154"/>
      <c r="E85" s="119"/>
      <c r="F85" s="93">
        <f t="shared" si="5"/>
        <v>0</v>
      </c>
      <c r="G85" s="157"/>
      <c r="H85" s="138"/>
      <c r="I85" s="126" t="e">
        <f>VLOOKUP(H85,Presupuesto!$B$11:$C$565,2,0)</f>
        <v>#N/A</v>
      </c>
      <c r="J85" s="94" t="str">
        <f t="shared" si="6"/>
        <v>Posgrado</v>
      </c>
      <c r="K85" s="94" t="s">
        <v>411</v>
      </c>
      <c r="L85" s="94"/>
    </row>
    <row r="86" spans="3:12" x14ac:dyDescent="0.25">
      <c r="C86" s="137"/>
      <c r="D86" s="154"/>
      <c r="E86" s="119"/>
      <c r="F86" s="93">
        <f t="shared" si="5"/>
        <v>0</v>
      </c>
      <c r="G86" s="157"/>
      <c r="H86" s="138"/>
      <c r="I86" s="126" t="e">
        <f>VLOOKUP(H86,Presupuesto!$B$11:$C$565,2,0)</f>
        <v>#N/A</v>
      </c>
      <c r="J86" s="94" t="str">
        <f t="shared" si="6"/>
        <v>Posgrado</v>
      </c>
      <c r="K86" s="94" t="s">
        <v>411</v>
      </c>
      <c r="L86" s="94"/>
    </row>
    <row r="87" spans="3:12" x14ac:dyDescent="0.25">
      <c r="C87" s="139"/>
      <c r="D87" s="154"/>
      <c r="E87" s="114"/>
      <c r="F87" s="93">
        <f t="shared" si="5"/>
        <v>0</v>
      </c>
      <c r="G87" s="157"/>
      <c r="H87" s="140"/>
      <c r="I87" s="126" t="e">
        <f>VLOOKUP(H87,Presupuesto!$B$11:$C$565,2,0)</f>
        <v>#N/A</v>
      </c>
      <c r="J87" s="94" t="str">
        <f t="shared" si="6"/>
        <v>Posgrado</v>
      </c>
      <c r="K87" s="94" t="s">
        <v>411</v>
      </c>
      <c r="L87" s="94"/>
    </row>
    <row r="88" spans="3:12" x14ac:dyDescent="0.25">
      <c r="C88" s="139"/>
      <c r="D88" s="154"/>
      <c r="E88" s="114"/>
      <c r="F88" s="93">
        <f t="shared" si="5"/>
        <v>0</v>
      </c>
      <c r="G88" s="157"/>
      <c r="H88" s="140"/>
      <c r="I88" s="126" t="e">
        <f>VLOOKUP(H88,Presupuesto!$B$11:$C$565,2,0)</f>
        <v>#N/A</v>
      </c>
      <c r="J88" s="94" t="str">
        <f t="shared" si="6"/>
        <v>Posgrado</v>
      </c>
      <c r="K88" s="94" t="s">
        <v>411</v>
      </c>
      <c r="L88" s="94"/>
    </row>
    <row r="89" spans="3:12" x14ac:dyDescent="0.25">
      <c r="C89" s="139"/>
      <c r="D89" s="154"/>
      <c r="E89" s="114"/>
      <c r="F89" s="93">
        <f t="shared" si="5"/>
        <v>0</v>
      </c>
      <c r="G89" s="157"/>
      <c r="H89" s="140"/>
      <c r="I89" s="126" t="e">
        <f>VLOOKUP(H89,Presupuesto!$B$11:$C$565,2,0)</f>
        <v>#N/A</v>
      </c>
      <c r="J89" s="94" t="str">
        <f t="shared" si="6"/>
        <v>Posgrado</v>
      </c>
      <c r="K89" s="94" t="s">
        <v>411</v>
      </c>
      <c r="L89" s="94"/>
    </row>
    <row r="90" spans="3:12" x14ac:dyDescent="0.25">
      <c r="C90" s="139"/>
      <c r="D90" s="154"/>
      <c r="E90" s="114"/>
      <c r="F90" s="93">
        <f t="shared" si="5"/>
        <v>0</v>
      </c>
      <c r="G90" s="157"/>
      <c r="H90" s="140"/>
      <c r="I90" s="126" t="e">
        <f>VLOOKUP(H90,Presupuesto!$B$11:$C$565,2,0)</f>
        <v>#N/A</v>
      </c>
      <c r="J90" s="94" t="str">
        <f t="shared" si="6"/>
        <v>Posgrado</v>
      </c>
      <c r="K90" s="94" t="s">
        <v>411</v>
      </c>
      <c r="L90" s="94"/>
    </row>
    <row r="91" spans="3:12" x14ac:dyDescent="0.25">
      <c r="C91" s="139"/>
      <c r="D91" s="154"/>
      <c r="E91" s="114"/>
      <c r="F91" s="93">
        <f t="shared" si="5"/>
        <v>0</v>
      </c>
      <c r="G91" s="157"/>
      <c r="H91" s="140"/>
      <c r="I91" s="126" t="e">
        <f>VLOOKUP(H91,Presupuesto!$B$11:$C$565,2,0)</f>
        <v>#N/A</v>
      </c>
      <c r="J91" s="94" t="str">
        <f t="shared" si="6"/>
        <v>Posgrado</v>
      </c>
      <c r="K91" s="94" t="s">
        <v>411</v>
      </c>
      <c r="L91" s="94"/>
    </row>
    <row r="92" spans="3:12" x14ac:dyDescent="0.25">
      <c r="C92" s="139"/>
      <c r="D92" s="154"/>
      <c r="E92" s="114"/>
      <c r="F92" s="93">
        <f t="shared" si="5"/>
        <v>0</v>
      </c>
      <c r="G92" s="157"/>
      <c r="H92" s="140"/>
      <c r="I92" s="126" t="e">
        <f>VLOOKUP(H92,Presupuesto!$B$11:$C$565,2,0)</f>
        <v>#N/A</v>
      </c>
      <c r="J92" s="94" t="str">
        <f t="shared" si="6"/>
        <v>Posgrado</v>
      </c>
      <c r="K92" s="94" t="s">
        <v>411</v>
      </c>
      <c r="L92" s="94"/>
    </row>
    <row r="93" spans="3:12" x14ac:dyDescent="0.25">
      <c r="C93" s="141"/>
      <c r="D93" s="154"/>
      <c r="E93" s="114"/>
      <c r="F93" s="93">
        <f t="shared" si="5"/>
        <v>0</v>
      </c>
      <c r="G93" s="157"/>
      <c r="H93" s="142"/>
      <c r="I93" s="126" t="e">
        <f>VLOOKUP(H93,Presupuesto!$B$11:$C$565,2,0)</f>
        <v>#N/A</v>
      </c>
      <c r="J93" s="94" t="str">
        <f t="shared" si="6"/>
        <v>Posgrado</v>
      </c>
      <c r="K93" s="94" t="s">
        <v>402</v>
      </c>
      <c r="L93" s="94"/>
    </row>
    <row r="94" spans="3:12" x14ac:dyDescent="0.25">
      <c r="C94" s="141"/>
      <c r="D94" s="154"/>
      <c r="E94" s="114"/>
      <c r="F94" s="93">
        <f t="shared" si="5"/>
        <v>0</v>
      </c>
      <c r="G94" s="157"/>
      <c r="H94" s="142"/>
      <c r="I94" s="126" t="e">
        <f>VLOOKUP(H94,Presupuesto!$B$11:$C$565,2,0)</f>
        <v>#N/A</v>
      </c>
      <c r="J94" s="94" t="str">
        <f t="shared" si="6"/>
        <v>Posgrado</v>
      </c>
      <c r="K94" s="94" t="s">
        <v>411</v>
      </c>
      <c r="L94" s="94"/>
    </row>
    <row r="95" spans="3:12" x14ac:dyDescent="0.25">
      <c r="C95" s="141"/>
      <c r="D95" s="154"/>
      <c r="E95" s="114"/>
      <c r="F95" s="93">
        <f t="shared" si="5"/>
        <v>0</v>
      </c>
      <c r="G95" s="157"/>
      <c r="H95" s="142"/>
      <c r="I95" s="126" t="e">
        <f>VLOOKUP(H95,Presupuesto!$B$11:$C$565,2,0)</f>
        <v>#N/A</v>
      </c>
      <c r="J95" s="94" t="str">
        <f t="shared" si="6"/>
        <v>Posgrado</v>
      </c>
      <c r="K95" s="94" t="s">
        <v>411</v>
      </c>
      <c r="L95" s="94"/>
    </row>
    <row r="96" spans="3:12" x14ac:dyDescent="0.25">
      <c r="C96" s="141"/>
      <c r="D96" s="154"/>
      <c r="E96" s="114"/>
      <c r="F96" s="93">
        <f t="shared" si="5"/>
        <v>0</v>
      </c>
      <c r="G96" s="157"/>
      <c r="H96" s="142"/>
      <c r="I96" s="126" t="e">
        <f>VLOOKUP(H96,Presupuesto!$B$11:$C$565,2,0)</f>
        <v>#N/A</v>
      </c>
      <c r="J96" s="94" t="str">
        <f t="shared" si="6"/>
        <v>Posgrado</v>
      </c>
      <c r="K96" s="94" t="s">
        <v>411</v>
      </c>
      <c r="L96" s="94"/>
    </row>
    <row r="97" spans="3:12" ht="15.75" thickBot="1" x14ac:dyDescent="0.3">
      <c r="C97" s="143"/>
      <c r="D97" s="212"/>
      <c r="E97" s="99"/>
      <c r="F97" s="101">
        <f t="shared" si="5"/>
        <v>0</v>
      </c>
      <c r="G97" s="158"/>
      <c r="H97" s="144"/>
      <c r="I97" s="128" t="e">
        <f>VLOOKUP(H97,Presupuesto!$B$11:$C$565,2,0)</f>
        <v>#N/A</v>
      </c>
      <c r="J97" s="102" t="str">
        <f t="shared" si="6"/>
        <v>Posgrado</v>
      </c>
      <c r="K97" s="120" t="s">
        <v>393</v>
      </c>
      <c r="L97" s="102"/>
    </row>
    <row r="98" spans="3:12" x14ac:dyDescent="0.25">
      <c r="F98" s="86"/>
      <c r="G98" s="85"/>
      <c r="H98" s="86"/>
      <c r="I98" s="86"/>
    </row>
    <row r="99" spans="3:12" ht="15.75" thickBot="1" x14ac:dyDescent="0.3"/>
    <row r="100" spans="3:12" ht="15.75" thickBot="1" x14ac:dyDescent="0.3">
      <c r="C100" s="153" t="s">
        <v>53</v>
      </c>
      <c r="D100" s="307">
        <f>SUM(F107:F127)</f>
        <v>0</v>
      </c>
      <c r="F100" s="70"/>
      <c r="G100" s="76"/>
      <c r="H100" s="70"/>
      <c r="I100" s="70"/>
    </row>
    <row r="101" spans="3:12" x14ac:dyDescent="0.25">
      <c r="C101" s="70"/>
      <c r="D101" s="31"/>
      <c r="E101" s="89"/>
      <c r="F101" s="89"/>
      <c r="G101" s="89"/>
      <c r="H101" s="73"/>
      <c r="I101" s="73"/>
      <c r="J101" s="73"/>
      <c r="K101" s="108"/>
    </row>
    <row r="102" spans="3:12" ht="15.75" x14ac:dyDescent="0.25">
      <c r="C102" s="268" t="s">
        <v>391</v>
      </c>
      <c r="D102" s="306"/>
      <c r="E102" s="89"/>
      <c r="F102" s="89"/>
      <c r="G102" s="89"/>
      <c r="H102" s="73"/>
      <c r="I102" s="73"/>
      <c r="J102" s="73"/>
      <c r="K102" s="108"/>
    </row>
    <row r="103" spans="3:12" ht="18.75" x14ac:dyDescent="0.25">
      <c r="C103" s="200" t="e">
        <f>IFERROR(VLOOKUP(D102,'1. Desarrollo e Innov. Curricu.'!$F:$G,2,FALSE),IFERROR(VLOOKUP(D102,'2. Investigación Científica'!$F:$G,2,FALSE),IFERROR(VLOOKUP(D102,'3. Vinculación Univ. Sociedad'!$E:$G,2,FALSE),IFERROR(VLOOKUP(D102,'4.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89"/>
      <c r="F103" s="89"/>
      <c r="G103" s="89"/>
      <c r="H103" s="73"/>
      <c r="I103" s="73"/>
      <c r="J103" s="73"/>
      <c r="K103" s="108"/>
    </row>
    <row r="104" spans="3:12" x14ac:dyDescent="0.25">
      <c r="E104" s="89"/>
      <c r="F104" s="89"/>
      <c r="G104" s="89"/>
      <c r="H104" s="73"/>
      <c r="I104" s="73"/>
      <c r="J104" s="73"/>
      <c r="K104" s="108"/>
    </row>
    <row r="105" spans="3:12" ht="15.75" thickBot="1" x14ac:dyDescent="0.3">
      <c r="F105" s="89"/>
      <c r="G105" s="73"/>
      <c r="H105" s="73"/>
      <c r="I105" s="73"/>
    </row>
    <row r="106" spans="3:12" ht="30.75" thickBot="1" x14ac:dyDescent="0.3">
      <c r="C106" s="125" t="s">
        <v>44</v>
      </c>
      <c r="D106" s="130" t="s">
        <v>55</v>
      </c>
      <c r="E106" s="132" t="s">
        <v>57</v>
      </c>
      <c r="F106" s="131" t="s">
        <v>27</v>
      </c>
      <c r="G106" s="129" t="s">
        <v>130</v>
      </c>
      <c r="H106" s="132" t="s">
        <v>46</v>
      </c>
      <c r="I106" s="129" t="s">
        <v>131</v>
      </c>
      <c r="J106" s="129" t="s">
        <v>409</v>
      </c>
      <c r="K106" s="129" t="s">
        <v>410</v>
      </c>
      <c r="L106" s="129" t="s">
        <v>120</v>
      </c>
    </row>
    <row r="107" spans="3:12" x14ac:dyDescent="0.25">
      <c r="C107" s="137"/>
      <c r="D107" s="154"/>
      <c r="E107" s="111"/>
      <c r="F107" s="93">
        <f t="shared" ref="F107:F127" si="7">D107*E107</f>
        <v>0</v>
      </c>
      <c r="G107" s="157"/>
      <c r="H107" s="138"/>
      <c r="I107" s="126" t="e">
        <f>VLOOKUP(H107,Presupuesto!$B$11:$C$565,2,0)</f>
        <v>#N/A</v>
      </c>
      <c r="J107" s="208" t="s">
        <v>1451</v>
      </c>
      <c r="K107" s="94" t="s">
        <v>393</v>
      </c>
      <c r="L107" s="94"/>
    </row>
    <row r="108" spans="3:12" x14ac:dyDescent="0.25">
      <c r="C108" s="137"/>
      <c r="D108" s="154"/>
      <c r="E108" s="119"/>
      <c r="F108" s="93">
        <f t="shared" si="7"/>
        <v>0</v>
      </c>
      <c r="G108" s="157"/>
      <c r="H108" s="138"/>
      <c r="I108" s="126" t="e">
        <f>VLOOKUP(H108,Presupuesto!$B$11:$C$565,2,0)</f>
        <v>#N/A</v>
      </c>
      <c r="J108" s="94" t="str">
        <f>$J$107</f>
        <v>Posgrado</v>
      </c>
      <c r="K108" s="94" t="s">
        <v>411</v>
      </c>
      <c r="L108" s="94"/>
    </row>
    <row r="109" spans="3:12" x14ac:dyDescent="0.25">
      <c r="C109" s="137"/>
      <c r="D109" s="154"/>
      <c r="E109" s="119"/>
      <c r="F109" s="93">
        <f t="shared" si="7"/>
        <v>0</v>
      </c>
      <c r="G109" s="157"/>
      <c r="H109" s="138"/>
      <c r="I109" s="126" t="e">
        <f>VLOOKUP(H109,Presupuesto!$B$11:$C$565,2,0)</f>
        <v>#N/A</v>
      </c>
      <c r="J109" s="94" t="str">
        <f t="shared" ref="J109:J127" si="8">$J$107</f>
        <v>Posgrado</v>
      </c>
      <c r="K109" s="94" t="s">
        <v>411</v>
      </c>
      <c r="L109" s="94"/>
    </row>
    <row r="110" spans="3:12" x14ac:dyDescent="0.25">
      <c r="C110" s="137"/>
      <c r="D110" s="154"/>
      <c r="E110" s="119"/>
      <c r="F110" s="93">
        <f t="shared" si="7"/>
        <v>0</v>
      </c>
      <c r="G110" s="157"/>
      <c r="H110" s="138"/>
      <c r="I110" s="126" t="e">
        <f>VLOOKUP(H110,Presupuesto!$B$11:$C$565,2,0)</f>
        <v>#N/A</v>
      </c>
      <c r="J110" s="94" t="str">
        <f t="shared" si="8"/>
        <v>Posgrado</v>
      </c>
      <c r="K110" s="94" t="s">
        <v>411</v>
      </c>
      <c r="L110" s="94"/>
    </row>
    <row r="111" spans="3:12" x14ac:dyDescent="0.25">
      <c r="C111" s="137"/>
      <c r="D111" s="154"/>
      <c r="E111" s="119"/>
      <c r="F111" s="93">
        <f t="shared" si="7"/>
        <v>0</v>
      </c>
      <c r="G111" s="157"/>
      <c r="H111" s="138"/>
      <c r="I111" s="126" t="e">
        <f>VLOOKUP(H111,Presupuesto!$B$11:$C$565,2,0)</f>
        <v>#N/A</v>
      </c>
      <c r="J111" s="94" t="str">
        <f t="shared" si="8"/>
        <v>Posgrado</v>
      </c>
      <c r="K111" s="94" t="s">
        <v>411</v>
      </c>
      <c r="L111" s="94"/>
    </row>
    <row r="112" spans="3:12" x14ac:dyDescent="0.25">
      <c r="C112" s="137"/>
      <c r="D112" s="154"/>
      <c r="E112" s="119"/>
      <c r="F112" s="93">
        <f t="shared" si="7"/>
        <v>0</v>
      </c>
      <c r="G112" s="157"/>
      <c r="H112" s="138"/>
      <c r="I112" s="126" t="e">
        <f>VLOOKUP(H112,Presupuesto!$B$11:$C$565,2,0)</f>
        <v>#N/A</v>
      </c>
      <c r="J112" s="94" t="str">
        <f t="shared" si="8"/>
        <v>Posgrado</v>
      </c>
      <c r="K112" s="94" t="s">
        <v>400</v>
      </c>
      <c r="L112" s="94"/>
    </row>
    <row r="113" spans="3:12" x14ac:dyDescent="0.25">
      <c r="C113" s="137"/>
      <c r="D113" s="154"/>
      <c r="E113" s="119"/>
      <c r="F113" s="93">
        <f t="shared" si="7"/>
        <v>0</v>
      </c>
      <c r="G113" s="157"/>
      <c r="H113" s="138"/>
      <c r="I113" s="126" t="e">
        <f>VLOOKUP(H113,Presupuesto!$B$11:$C$565,2,0)</f>
        <v>#N/A</v>
      </c>
      <c r="J113" s="94" t="str">
        <f t="shared" si="8"/>
        <v>Posgrado</v>
      </c>
      <c r="K113" s="94" t="s">
        <v>411</v>
      </c>
      <c r="L113" s="94"/>
    </row>
    <row r="114" spans="3:12" x14ac:dyDescent="0.25">
      <c r="C114" s="137"/>
      <c r="D114" s="154"/>
      <c r="E114" s="119"/>
      <c r="F114" s="93">
        <f t="shared" si="7"/>
        <v>0</v>
      </c>
      <c r="G114" s="157"/>
      <c r="H114" s="138"/>
      <c r="I114" s="126" t="e">
        <f>VLOOKUP(H114,Presupuesto!$B$11:$C$565,2,0)</f>
        <v>#N/A</v>
      </c>
      <c r="J114" s="94" t="str">
        <f t="shared" si="8"/>
        <v>Posgrado</v>
      </c>
      <c r="K114" s="94" t="s">
        <v>411</v>
      </c>
      <c r="L114" s="94"/>
    </row>
    <row r="115" spans="3:12" x14ac:dyDescent="0.25">
      <c r="C115" s="137"/>
      <c r="D115" s="154"/>
      <c r="E115" s="119"/>
      <c r="F115" s="93">
        <f t="shared" si="7"/>
        <v>0</v>
      </c>
      <c r="G115" s="157"/>
      <c r="H115" s="138"/>
      <c r="I115" s="126" t="e">
        <f>VLOOKUP(H115,Presupuesto!$B$11:$C$565,2,0)</f>
        <v>#N/A</v>
      </c>
      <c r="J115" s="94" t="str">
        <f t="shared" si="8"/>
        <v>Posgrado</v>
      </c>
      <c r="K115" s="94" t="s">
        <v>411</v>
      </c>
      <c r="L115" s="94"/>
    </row>
    <row r="116" spans="3:12" x14ac:dyDescent="0.25">
      <c r="C116" s="137"/>
      <c r="D116" s="154"/>
      <c r="E116" s="119"/>
      <c r="F116" s="93">
        <f t="shared" si="7"/>
        <v>0</v>
      </c>
      <c r="G116" s="157"/>
      <c r="H116" s="138"/>
      <c r="I116" s="126" t="e">
        <f>VLOOKUP(H116,Presupuesto!$B$11:$C$565,2,0)</f>
        <v>#N/A</v>
      </c>
      <c r="J116" s="94" t="str">
        <f t="shared" si="8"/>
        <v>Posgrado</v>
      </c>
      <c r="K116" s="94" t="s">
        <v>411</v>
      </c>
      <c r="L116" s="94"/>
    </row>
    <row r="117" spans="3:12" x14ac:dyDescent="0.25">
      <c r="C117" s="139"/>
      <c r="D117" s="154"/>
      <c r="E117" s="114"/>
      <c r="F117" s="93">
        <f t="shared" si="7"/>
        <v>0</v>
      </c>
      <c r="G117" s="157"/>
      <c r="H117" s="140"/>
      <c r="I117" s="126" t="e">
        <f>VLOOKUP(H117,Presupuesto!$B$11:$C$565,2,0)</f>
        <v>#N/A</v>
      </c>
      <c r="J117" s="94" t="str">
        <f t="shared" si="8"/>
        <v>Posgrado</v>
      </c>
      <c r="K117" s="94" t="s">
        <v>411</v>
      </c>
      <c r="L117" s="94"/>
    </row>
    <row r="118" spans="3:12" x14ac:dyDescent="0.25">
      <c r="C118" s="139"/>
      <c r="D118" s="154"/>
      <c r="E118" s="114"/>
      <c r="F118" s="93">
        <f t="shared" si="7"/>
        <v>0</v>
      </c>
      <c r="G118" s="157"/>
      <c r="H118" s="140"/>
      <c r="I118" s="126" t="e">
        <f>VLOOKUP(H118,Presupuesto!$B$11:$C$565,2,0)</f>
        <v>#N/A</v>
      </c>
      <c r="J118" s="94" t="str">
        <f t="shared" si="8"/>
        <v>Posgrado</v>
      </c>
      <c r="K118" s="94" t="s">
        <v>411</v>
      </c>
      <c r="L118" s="94"/>
    </row>
    <row r="119" spans="3:12" x14ac:dyDescent="0.25">
      <c r="C119" s="139"/>
      <c r="D119" s="154"/>
      <c r="E119" s="114"/>
      <c r="F119" s="93">
        <f t="shared" si="7"/>
        <v>0</v>
      </c>
      <c r="G119" s="157"/>
      <c r="H119" s="140"/>
      <c r="I119" s="126" t="e">
        <f>VLOOKUP(H119,Presupuesto!$B$11:$C$565,2,0)</f>
        <v>#N/A</v>
      </c>
      <c r="J119" s="94" t="str">
        <f t="shared" si="8"/>
        <v>Posgrado</v>
      </c>
      <c r="K119" s="94" t="s">
        <v>411</v>
      </c>
      <c r="L119" s="94"/>
    </row>
    <row r="120" spans="3:12" x14ac:dyDescent="0.25">
      <c r="C120" s="139"/>
      <c r="D120" s="154"/>
      <c r="E120" s="114"/>
      <c r="F120" s="93">
        <f t="shared" si="7"/>
        <v>0</v>
      </c>
      <c r="G120" s="157"/>
      <c r="H120" s="140"/>
      <c r="I120" s="126" t="e">
        <f>VLOOKUP(H120,Presupuesto!$B$11:$C$565,2,0)</f>
        <v>#N/A</v>
      </c>
      <c r="J120" s="94" t="str">
        <f t="shared" si="8"/>
        <v>Posgrado</v>
      </c>
      <c r="K120" s="94" t="s">
        <v>411</v>
      </c>
      <c r="L120" s="94"/>
    </row>
    <row r="121" spans="3:12" x14ac:dyDescent="0.25">
      <c r="C121" s="139"/>
      <c r="D121" s="154"/>
      <c r="E121" s="114"/>
      <c r="F121" s="93">
        <f t="shared" si="7"/>
        <v>0</v>
      </c>
      <c r="G121" s="157"/>
      <c r="H121" s="140"/>
      <c r="I121" s="126" t="e">
        <f>VLOOKUP(H121,Presupuesto!$B$11:$C$565,2,0)</f>
        <v>#N/A</v>
      </c>
      <c r="J121" s="94" t="str">
        <f t="shared" si="8"/>
        <v>Posgrado</v>
      </c>
      <c r="K121" s="94" t="s">
        <v>411</v>
      </c>
      <c r="L121" s="94"/>
    </row>
    <row r="122" spans="3:12" x14ac:dyDescent="0.25">
      <c r="C122" s="139"/>
      <c r="D122" s="154"/>
      <c r="E122" s="114"/>
      <c r="F122" s="93">
        <f t="shared" si="7"/>
        <v>0</v>
      </c>
      <c r="G122" s="157"/>
      <c r="H122" s="140"/>
      <c r="I122" s="126" t="e">
        <f>VLOOKUP(H122,Presupuesto!$B$11:$C$565,2,0)</f>
        <v>#N/A</v>
      </c>
      <c r="J122" s="94" t="str">
        <f t="shared" si="8"/>
        <v>Posgrado</v>
      </c>
      <c r="K122" s="94" t="s">
        <v>411</v>
      </c>
      <c r="L122" s="94"/>
    </row>
    <row r="123" spans="3:12" x14ac:dyDescent="0.25">
      <c r="C123" s="141"/>
      <c r="D123" s="154"/>
      <c r="E123" s="114"/>
      <c r="F123" s="93">
        <f t="shared" si="7"/>
        <v>0</v>
      </c>
      <c r="G123" s="157"/>
      <c r="H123" s="142"/>
      <c r="I123" s="126" t="e">
        <f>VLOOKUP(H123,Presupuesto!$B$11:$C$565,2,0)</f>
        <v>#N/A</v>
      </c>
      <c r="J123" s="94" t="str">
        <f t="shared" si="8"/>
        <v>Posgrado</v>
      </c>
      <c r="K123" s="94" t="s">
        <v>402</v>
      </c>
      <c r="L123" s="94"/>
    </row>
    <row r="124" spans="3:12" x14ac:dyDescent="0.25">
      <c r="C124" s="141"/>
      <c r="D124" s="154"/>
      <c r="E124" s="114"/>
      <c r="F124" s="93">
        <f t="shared" si="7"/>
        <v>0</v>
      </c>
      <c r="G124" s="157"/>
      <c r="H124" s="142"/>
      <c r="I124" s="126" t="e">
        <f>VLOOKUP(H124,Presupuesto!$B$11:$C$565,2,0)</f>
        <v>#N/A</v>
      </c>
      <c r="J124" s="94" t="str">
        <f t="shared" si="8"/>
        <v>Posgrado</v>
      </c>
      <c r="K124" s="94" t="s">
        <v>411</v>
      </c>
      <c r="L124" s="94"/>
    </row>
    <row r="125" spans="3:12" x14ac:dyDescent="0.25">
      <c r="C125" s="141"/>
      <c r="D125" s="154"/>
      <c r="E125" s="114"/>
      <c r="F125" s="93">
        <f t="shared" si="7"/>
        <v>0</v>
      </c>
      <c r="G125" s="157"/>
      <c r="H125" s="142"/>
      <c r="I125" s="126" t="e">
        <f>VLOOKUP(H125,Presupuesto!$B$11:$C$565,2,0)</f>
        <v>#N/A</v>
      </c>
      <c r="J125" s="94" t="str">
        <f t="shared" si="8"/>
        <v>Posgrado</v>
      </c>
      <c r="K125" s="94" t="s">
        <v>411</v>
      </c>
      <c r="L125" s="94"/>
    </row>
    <row r="126" spans="3:12" x14ac:dyDescent="0.25">
      <c r="C126" s="141"/>
      <c r="D126" s="154"/>
      <c r="E126" s="114"/>
      <c r="F126" s="93">
        <f t="shared" si="7"/>
        <v>0</v>
      </c>
      <c r="G126" s="157"/>
      <c r="H126" s="142"/>
      <c r="I126" s="126" t="e">
        <f>VLOOKUP(H126,Presupuesto!$B$11:$C$565,2,0)</f>
        <v>#N/A</v>
      </c>
      <c r="J126" s="94" t="str">
        <f t="shared" si="8"/>
        <v>Posgrado</v>
      </c>
      <c r="K126" s="94" t="s">
        <v>411</v>
      </c>
      <c r="L126" s="94"/>
    </row>
    <row r="127" spans="3:12" ht="15.75" thickBot="1" x14ac:dyDescent="0.3">
      <c r="C127" s="143"/>
      <c r="D127" s="212"/>
      <c r="E127" s="99"/>
      <c r="F127" s="101">
        <f t="shared" si="7"/>
        <v>0</v>
      </c>
      <c r="G127" s="158"/>
      <c r="H127" s="144"/>
      <c r="I127" s="128" t="e">
        <f>VLOOKUP(H127,Presupuesto!$B$11:$C$565,2,0)</f>
        <v>#N/A</v>
      </c>
      <c r="J127" s="102" t="str">
        <f t="shared" si="8"/>
        <v>Posgrado</v>
      </c>
      <c r="K127" s="120" t="s">
        <v>393</v>
      </c>
      <c r="L127" s="102"/>
    </row>
    <row r="129" spans="3:12" ht="15.75" thickBot="1" x14ac:dyDescent="0.3"/>
    <row r="130" spans="3:12" ht="15.75" thickBot="1" x14ac:dyDescent="0.3">
      <c r="C130" s="153" t="s">
        <v>53</v>
      </c>
      <c r="D130" s="307">
        <f>SUM(F137:F157)</f>
        <v>0</v>
      </c>
      <c r="F130" s="70"/>
      <c r="G130" s="76"/>
      <c r="H130" s="70"/>
      <c r="I130" s="70"/>
    </row>
    <row r="131" spans="3:12" x14ac:dyDescent="0.25">
      <c r="C131" s="70"/>
      <c r="D131" s="31"/>
      <c r="E131" s="89"/>
      <c r="F131" s="89"/>
      <c r="G131" s="89"/>
      <c r="H131" s="73"/>
      <c r="I131" s="73"/>
      <c r="J131" s="73"/>
      <c r="K131" s="108"/>
    </row>
    <row r="132" spans="3:12" ht="15.75" x14ac:dyDescent="0.25">
      <c r="C132" s="268" t="s">
        <v>391</v>
      </c>
      <c r="D132" s="306"/>
      <c r="E132" s="89"/>
      <c r="F132" s="89"/>
      <c r="G132" s="89"/>
      <c r="H132" s="73"/>
      <c r="I132" s="73"/>
      <c r="J132" s="73"/>
      <c r="K132" s="108"/>
    </row>
    <row r="133" spans="3:12" ht="18.75" x14ac:dyDescent="0.25">
      <c r="C133" s="200" t="e">
        <f>IFERROR(VLOOKUP(D132,'1. Desarrollo e Innov. Curricu.'!$F:$G,2,FALSE),IFERROR(VLOOKUP(D132,'2. Investigación Científica'!$F:$G,2,FALSE),IFERROR(VLOOKUP(D132,'3. Vinculación Univ. Sociedad'!$E:$G,2,FALSE),IFERROR(VLOOKUP(D132,'4.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89"/>
      <c r="F133" s="89"/>
      <c r="G133" s="89"/>
      <c r="H133" s="73"/>
      <c r="I133" s="73"/>
      <c r="J133" s="73"/>
      <c r="K133" s="108"/>
    </row>
    <row r="134" spans="3:12" x14ac:dyDescent="0.25">
      <c r="E134" s="89"/>
      <c r="F134" s="89"/>
      <c r="G134" s="89"/>
      <c r="H134" s="73"/>
      <c r="I134" s="73"/>
      <c r="J134" s="73"/>
      <c r="K134" s="108"/>
    </row>
    <row r="135" spans="3:12" ht="15.75" thickBot="1" x14ac:dyDescent="0.3">
      <c r="F135" s="89"/>
      <c r="G135" s="73"/>
      <c r="H135" s="73"/>
      <c r="I135" s="73"/>
    </row>
    <row r="136" spans="3:12" ht="30.75" thickBot="1" x14ac:dyDescent="0.3">
      <c r="C136" s="125" t="s">
        <v>44</v>
      </c>
      <c r="D136" s="130" t="s">
        <v>55</v>
      </c>
      <c r="E136" s="132" t="s">
        <v>57</v>
      </c>
      <c r="F136" s="131" t="s">
        <v>27</v>
      </c>
      <c r="G136" s="129" t="s">
        <v>130</v>
      </c>
      <c r="H136" s="132" t="s">
        <v>46</v>
      </c>
      <c r="I136" s="129" t="s">
        <v>131</v>
      </c>
      <c r="J136" s="129" t="s">
        <v>409</v>
      </c>
      <c r="K136" s="129" t="s">
        <v>410</v>
      </c>
      <c r="L136" s="129" t="s">
        <v>120</v>
      </c>
    </row>
    <row r="137" spans="3:12" x14ac:dyDescent="0.25">
      <c r="C137" s="137"/>
      <c r="D137" s="154"/>
      <c r="E137" s="111"/>
      <c r="F137" s="93">
        <f t="shared" ref="F137:F157" si="9">D137*E137</f>
        <v>0</v>
      </c>
      <c r="G137" s="157"/>
      <c r="H137" s="138"/>
      <c r="I137" s="126" t="e">
        <f>VLOOKUP(H137,Presupuesto!$B$11:$C$565,2,0)</f>
        <v>#N/A</v>
      </c>
      <c r="J137" s="208" t="s">
        <v>1451</v>
      </c>
      <c r="K137" s="94" t="s">
        <v>393</v>
      </c>
      <c r="L137" s="94"/>
    </row>
    <row r="138" spans="3:12" x14ac:dyDescent="0.25">
      <c r="C138" s="137"/>
      <c r="D138" s="154"/>
      <c r="E138" s="119"/>
      <c r="F138" s="93">
        <f t="shared" si="9"/>
        <v>0</v>
      </c>
      <c r="G138" s="157"/>
      <c r="H138" s="138"/>
      <c r="I138" s="126" t="e">
        <f>VLOOKUP(H138,Presupuesto!$B$11:$C$565,2,0)</f>
        <v>#N/A</v>
      </c>
      <c r="J138" s="94" t="str">
        <f>$J$137</f>
        <v>Posgrado</v>
      </c>
      <c r="K138" s="94" t="s">
        <v>411</v>
      </c>
      <c r="L138" s="94"/>
    </row>
    <row r="139" spans="3:12" x14ac:dyDescent="0.25">
      <c r="C139" s="137"/>
      <c r="D139" s="154"/>
      <c r="E139" s="119"/>
      <c r="F139" s="93">
        <f t="shared" si="9"/>
        <v>0</v>
      </c>
      <c r="G139" s="157"/>
      <c r="H139" s="138"/>
      <c r="I139" s="126" t="e">
        <f>VLOOKUP(H139,Presupuesto!$B$11:$C$565,2,0)</f>
        <v>#N/A</v>
      </c>
      <c r="J139" s="94" t="str">
        <f t="shared" ref="J139:J157" si="10">$J$137</f>
        <v>Posgrado</v>
      </c>
      <c r="K139" s="94" t="s">
        <v>411</v>
      </c>
      <c r="L139" s="94"/>
    </row>
    <row r="140" spans="3:12" x14ac:dyDescent="0.25">
      <c r="C140" s="137"/>
      <c r="D140" s="154"/>
      <c r="E140" s="119"/>
      <c r="F140" s="93">
        <f t="shared" si="9"/>
        <v>0</v>
      </c>
      <c r="G140" s="157"/>
      <c r="H140" s="138"/>
      <c r="I140" s="126" t="e">
        <f>VLOOKUP(H140,Presupuesto!$B$11:$C$565,2,0)</f>
        <v>#N/A</v>
      </c>
      <c r="J140" s="94" t="str">
        <f t="shared" si="10"/>
        <v>Posgrado</v>
      </c>
      <c r="K140" s="94" t="s">
        <v>411</v>
      </c>
      <c r="L140" s="94"/>
    </row>
    <row r="141" spans="3:12" x14ac:dyDescent="0.25">
      <c r="C141" s="137"/>
      <c r="D141" s="154"/>
      <c r="E141" s="119"/>
      <c r="F141" s="93">
        <f t="shared" si="9"/>
        <v>0</v>
      </c>
      <c r="G141" s="157"/>
      <c r="H141" s="138"/>
      <c r="I141" s="126" t="e">
        <f>VLOOKUP(H141,Presupuesto!$B$11:$C$565,2,0)</f>
        <v>#N/A</v>
      </c>
      <c r="J141" s="94" t="str">
        <f t="shared" si="10"/>
        <v>Posgrado</v>
      </c>
      <c r="K141" s="94" t="s">
        <v>411</v>
      </c>
      <c r="L141" s="94"/>
    </row>
    <row r="142" spans="3:12" x14ac:dyDescent="0.25">
      <c r="C142" s="137"/>
      <c r="D142" s="154"/>
      <c r="E142" s="119"/>
      <c r="F142" s="93">
        <f t="shared" si="9"/>
        <v>0</v>
      </c>
      <c r="G142" s="157"/>
      <c r="H142" s="138"/>
      <c r="I142" s="126" t="e">
        <f>VLOOKUP(H142,Presupuesto!$B$11:$C$565,2,0)</f>
        <v>#N/A</v>
      </c>
      <c r="J142" s="94" t="str">
        <f t="shared" si="10"/>
        <v>Posgrado</v>
      </c>
      <c r="K142" s="94" t="s">
        <v>400</v>
      </c>
      <c r="L142" s="94"/>
    </row>
    <row r="143" spans="3:12" x14ac:dyDescent="0.25">
      <c r="C143" s="137"/>
      <c r="D143" s="154"/>
      <c r="E143" s="119"/>
      <c r="F143" s="93">
        <f t="shared" si="9"/>
        <v>0</v>
      </c>
      <c r="G143" s="157"/>
      <c r="H143" s="138"/>
      <c r="I143" s="126" t="e">
        <f>VLOOKUP(H143,Presupuesto!$B$11:$C$565,2,0)</f>
        <v>#N/A</v>
      </c>
      <c r="J143" s="94" t="str">
        <f t="shared" si="10"/>
        <v>Posgrado</v>
      </c>
      <c r="K143" s="94" t="s">
        <v>411</v>
      </c>
      <c r="L143" s="94"/>
    </row>
    <row r="144" spans="3:12" x14ac:dyDescent="0.25">
      <c r="C144" s="137"/>
      <c r="D144" s="154"/>
      <c r="E144" s="119"/>
      <c r="F144" s="93">
        <f t="shared" si="9"/>
        <v>0</v>
      </c>
      <c r="G144" s="157"/>
      <c r="H144" s="138"/>
      <c r="I144" s="126" t="e">
        <f>VLOOKUP(H144,Presupuesto!$B$11:$C$565,2,0)</f>
        <v>#N/A</v>
      </c>
      <c r="J144" s="94" t="str">
        <f t="shared" si="10"/>
        <v>Posgrado</v>
      </c>
      <c r="K144" s="94" t="s">
        <v>411</v>
      </c>
      <c r="L144" s="94"/>
    </row>
    <row r="145" spans="3:12" x14ac:dyDescent="0.25">
      <c r="C145" s="137"/>
      <c r="D145" s="154"/>
      <c r="E145" s="119"/>
      <c r="F145" s="93">
        <f t="shared" si="9"/>
        <v>0</v>
      </c>
      <c r="G145" s="157"/>
      <c r="H145" s="138"/>
      <c r="I145" s="126" t="e">
        <f>VLOOKUP(H145,Presupuesto!$B$11:$C$565,2,0)</f>
        <v>#N/A</v>
      </c>
      <c r="J145" s="94" t="str">
        <f t="shared" si="10"/>
        <v>Posgrado</v>
      </c>
      <c r="K145" s="94" t="s">
        <v>411</v>
      </c>
      <c r="L145" s="94"/>
    </row>
    <row r="146" spans="3:12" x14ac:dyDescent="0.25">
      <c r="C146" s="137"/>
      <c r="D146" s="154"/>
      <c r="E146" s="119"/>
      <c r="F146" s="93">
        <f t="shared" si="9"/>
        <v>0</v>
      </c>
      <c r="G146" s="157"/>
      <c r="H146" s="138"/>
      <c r="I146" s="126" t="e">
        <f>VLOOKUP(H146,Presupuesto!$B$11:$C$565,2,0)</f>
        <v>#N/A</v>
      </c>
      <c r="J146" s="94" t="str">
        <f t="shared" si="10"/>
        <v>Posgrado</v>
      </c>
      <c r="K146" s="94" t="s">
        <v>411</v>
      </c>
      <c r="L146" s="94"/>
    </row>
    <row r="147" spans="3:12" x14ac:dyDescent="0.25">
      <c r="C147" s="139"/>
      <c r="D147" s="154"/>
      <c r="E147" s="114"/>
      <c r="F147" s="93">
        <f t="shared" si="9"/>
        <v>0</v>
      </c>
      <c r="G147" s="157"/>
      <c r="H147" s="140"/>
      <c r="I147" s="126" t="e">
        <f>VLOOKUP(H147,Presupuesto!$B$11:$C$565,2,0)</f>
        <v>#N/A</v>
      </c>
      <c r="J147" s="94" t="str">
        <f t="shared" si="10"/>
        <v>Posgrado</v>
      </c>
      <c r="K147" s="94" t="s">
        <v>411</v>
      </c>
      <c r="L147" s="94"/>
    </row>
    <row r="148" spans="3:12" x14ac:dyDescent="0.25">
      <c r="C148" s="139"/>
      <c r="D148" s="154"/>
      <c r="E148" s="114"/>
      <c r="F148" s="93">
        <f t="shared" si="9"/>
        <v>0</v>
      </c>
      <c r="G148" s="157"/>
      <c r="H148" s="140"/>
      <c r="I148" s="126" t="e">
        <f>VLOOKUP(H148,Presupuesto!$B$11:$C$565,2,0)</f>
        <v>#N/A</v>
      </c>
      <c r="J148" s="94" t="str">
        <f t="shared" si="10"/>
        <v>Posgrado</v>
      </c>
      <c r="K148" s="94" t="s">
        <v>411</v>
      </c>
      <c r="L148" s="94"/>
    </row>
    <row r="149" spans="3:12" x14ac:dyDescent="0.25">
      <c r="C149" s="139"/>
      <c r="D149" s="154"/>
      <c r="E149" s="114"/>
      <c r="F149" s="93">
        <f t="shared" si="9"/>
        <v>0</v>
      </c>
      <c r="G149" s="157"/>
      <c r="H149" s="140"/>
      <c r="I149" s="126" t="e">
        <f>VLOOKUP(H149,Presupuesto!$B$11:$C$565,2,0)</f>
        <v>#N/A</v>
      </c>
      <c r="J149" s="94" t="str">
        <f t="shared" si="10"/>
        <v>Posgrado</v>
      </c>
      <c r="K149" s="94" t="s">
        <v>411</v>
      </c>
      <c r="L149" s="94"/>
    </row>
    <row r="150" spans="3:12" x14ac:dyDescent="0.25">
      <c r="C150" s="139"/>
      <c r="D150" s="154"/>
      <c r="E150" s="114"/>
      <c r="F150" s="93">
        <f t="shared" si="9"/>
        <v>0</v>
      </c>
      <c r="G150" s="157"/>
      <c r="H150" s="140"/>
      <c r="I150" s="126" t="e">
        <f>VLOOKUP(H150,Presupuesto!$B$11:$C$565,2,0)</f>
        <v>#N/A</v>
      </c>
      <c r="J150" s="94" t="str">
        <f t="shared" si="10"/>
        <v>Posgrado</v>
      </c>
      <c r="K150" s="94" t="s">
        <v>411</v>
      </c>
      <c r="L150" s="94"/>
    </row>
    <row r="151" spans="3:12" x14ac:dyDescent="0.25">
      <c r="C151" s="139"/>
      <c r="D151" s="154"/>
      <c r="E151" s="114"/>
      <c r="F151" s="93">
        <f t="shared" si="9"/>
        <v>0</v>
      </c>
      <c r="G151" s="157"/>
      <c r="H151" s="140"/>
      <c r="I151" s="126" t="e">
        <f>VLOOKUP(H151,Presupuesto!$B$11:$C$565,2,0)</f>
        <v>#N/A</v>
      </c>
      <c r="J151" s="94" t="str">
        <f t="shared" si="10"/>
        <v>Posgrado</v>
      </c>
      <c r="K151" s="94" t="s">
        <v>411</v>
      </c>
      <c r="L151" s="94"/>
    </row>
    <row r="152" spans="3:12" x14ac:dyDescent="0.25">
      <c r="C152" s="139"/>
      <c r="D152" s="154"/>
      <c r="E152" s="114"/>
      <c r="F152" s="93">
        <f t="shared" si="9"/>
        <v>0</v>
      </c>
      <c r="G152" s="157"/>
      <c r="H152" s="140"/>
      <c r="I152" s="126" t="e">
        <f>VLOOKUP(H152,Presupuesto!$B$11:$C$565,2,0)</f>
        <v>#N/A</v>
      </c>
      <c r="J152" s="94" t="str">
        <f t="shared" si="10"/>
        <v>Posgrado</v>
      </c>
      <c r="K152" s="94" t="s">
        <v>411</v>
      </c>
      <c r="L152" s="94"/>
    </row>
    <row r="153" spans="3:12" x14ac:dyDescent="0.25">
      <c r="C153" s="141"/>
      <c r="D153" s="154"/>
      <c r="E153" s="114"/>
      <c r="F153" s="93">
        <f t="shared" si="9"/>
        <v>0</v>
      </c>
      <c r="G153" s="157"/>
      <c r="H153" s="142"/>
      <c r="I153" s="126" t="e">
        <f>VLOOKUP(H153,Presupuesto!$B$11:$C$565,2,0)</f>
        <v>#N/A</v>
      </c>
      <c r="J153" s="94" t="str">
        <f t="shared" si="10"/>
        <v>Posgrado</v>
      </c>
      <c r="K153" s="94" t="s">
        <v>402</v>
      </c>
      <c r="L153" s="94"/>
    </row>
    <row r="154" spans="3:12" x14ac:dyDescent="0.25">
      <c r="C154" s="141"/>
      <c r="D154" s="154"/>
      <c r="E154" s="114"/>
      <c r="F154" s="93">
        <f t="shared" si="9"/>
        <v>0</v>
      </c>
      <c r="G154" s="157"/>
      <c r="H154" s="142"/>
      <c r="I154" s="126" t="e">
        <f>VLOOKUP(H154,Presupuesto!$B$11:$C$565,2,0)</f>
        <v>#N/A</v>
      </c>
      <c r="J154" s="94" t="str">
        <f t="shared" si="10"/>
        <v>Posgrado</v>
      </c>
      <c r="K154" s="94" t="s">
        <v>411</v>
      </c>
      <c r="L154" s="94"/>
    </row>
    <row r="155" spans="3:12" x14ac:dyDescent="0.25">
      <c r="C155" s="141"/>
      <c r="D155" s="154"/>
      <c r="E155" s="114"/>
      <c r="F155" s="93">
        <f t="shared" si="9"/>
        <v>0</v>
      </c>
      <c r="G155" s="157"/>
      <c r="H155" s="142"/>
      <c r="I155" s="126" t="e">
        <f>VLOOKUP(H155,Presupuesto!$B$11:$C$565,2,0)</f>
        <v>#N/A</v>
      </c>
      <c r="J155" s="94" t="str">
        <f t="shared" si="10"/>
        <v>Posgrado</v>
      </c>
      <c r="K155" s="94" t="s">
        <v>411</v>
      </c>
      <c r="L155" s="94"/>
    </row>
    <row r="156" spans="3:12" x14ac:dyDescent="0.25">
      <c r="C156" s="141"/>
      <c r="D156" s="154"/>
      <c r="E156" s="114"/>
      <c r="F156" s="93">
        <f t="shared" si="9"/>
        <v>0</v>
      </c>
      <c r="G156" s="157"/>
      <c r="H156" s="142"/>
      <c r="I156" s="126" t="e">
        <f>VLOOKUP(H156,Presupuesto!$B$11:$C$565,2,0)</f>
        <v>#N/A</v>
      </c>
      <c r="J156" s="94" t="str">
        <f t="shared" si="10"/>
        <v>Posgrado</v>
      </c>
      <c r="K156" s="94" t="s">
        <v>411</v>
      </c>
      <c r="L156" s="94"/>
    </row>
    <row r="157" spans="3:12" ht="15.75" thickBot="1" x14ac:dyDescent="0.3">
      <c r="C157" s="143"/>
      <c r="D157" s="212"/>
      <c r="E157" s="99"/>
      <c r="F157" s="101">
        <f t="shared" si="9"/>
        <v>0</v>
      </c>
      <c r="G157" s="158"/>
      <c r="H157" s="144"/>
      <c r="I157" s="128" t="e">
        <f>VLOOKUP(H157,Presupuesto!$B$11:$C$565,2,0)</f>
        <v>#N/A</v>
      </c>
      <c r="J157" s="102" t="str">
        <f t="shared" si="10"/>
        <v>Posgrado</v>
      </c>
      <c r="K157" s="120" t="s">
        <v>393</v>
      </c>
      <c r="L157" s="102"/>
    </row>
    <row r="158" spans="3:12" x14ac:dyDescent="0.25">
      <c r="F158" s="86"/>
      <c r="G158" s="85"/>
      <c r="H158" s="86"/>
      <c r="I158" s="86"/>
    </row>
    <row r="159" spans="3:12" ht="15.75" thickBot="1" x14ac:dyDescent="0.3"/>
    <row r="160" spans="3:12" ht="15.75" thickBot="1" x14ac:dyDescent="0.3">
      <c r="C160" s="153" t="s">
        <v>53</v>
      </c>
      <c r="D160" s="307">
        <f>SUM(F167:F187)</f>
        <v>0</v>
      </c>
      <c r="F160" s="70"/>
      <c r="G160" s="76"/>
      <c r="H160" s="70"/>
      <c r="I160" s="70"/>
    </row>
    <row r="161" spans="3:12" x14ac:dyDescent="0.25">
      <c r="C161" s="70"/>
      <c r="D161" s="31"/>
      <c r="E161" s="89"/>
      <c r="F161" s="89"/>
      <c r="G161" s="89"/>
      <c r="H161" s="73"/>
      <c r="I161" s="73"/>
      <c r="J161" s="73"/>
      <c r="K161" s="108"/>
    </row>
    <row r="162" spans="3:12" ht="15.75" x14ac:dyDescent="0.25">
      <c r="C162" s="268" t="s">
        <v>391</v>
      </c>
      <c r="D162" s="306"/>
      <c r="E162" s="89"/>
      <c r="F162" s="89"/>
      <c r="G162" s="89"/>
      <c r="H162" s="73"/>
      <c r="I162" s="73"/>
      <c r="J162" s="73"/>
      <c r="K162" s="108"/>
    </row>
    <row r="163" spans="3:12" ht="18.75" x14ac:dyDescent="0.25">
      <c r="C163" s="200" t="e">
        <f>IFERROR(VLOOKUP(D162,'1. Desarrollo e Innov. Curricu.'!$F:$G,2,FALSE),IFERROR(VLOOKUP(D162,'2. Investigación Científica'!$F:$G,2,FALSE),IFERROR(VLOOKUP(D162,'3. Vinculación Univ. Sociedad'!$E:$G,2,FALSE),IFERROR(VLOOKUP(D162,'4.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89"/>
      <c r="F163" s="89"/>
      <c r="G163" s="89"/>
      <c r="H163" s="73"/>
      <c r="I163" s="73"/>
      <c r="J163" s="73"/>
      <c r="K163" s="108"/>
    </row>
    <row r="164" spans="3:12" x14ac:dyDescent="0.25">
      <c r="E164" s="89"/>
      <c r="F164" s="89"/>
      <c r="G164" s="89"/>
      <c r="H164" s="73"/>
      <c r="I164" s="73"/>
      <c r="J164" s="73"/>
      <c r="K164" s="108"/>
    </row>
    <row r="165" spans="3:12" ht="15.75" thickBot="1" x14ac:dyDescent="0.3">
      <c r="F165" s="89"/>
      <c r="G165" s="73"/>
      <c r="H165" s="73"/>
      <c r="I165" s="73"/>
    </row>
    <row r="166" spans="3:12" ht="30.75" thickBot="1" x14ac:dyDescent="0.3">
      <c r="C166" s="125" t="s">
        <v>44</v>
      </c>
      <c r="D166" s="130" t="s">
        <v>55</v>
      </c>
      <c r="E166" s="132" t="s">
        <v>57</v>
      </c>
      <c r="F166" s="131" t="s">
        <v>27</v>
      </c>
      <c r="G166" s="129" t="s">
        <v>130</v>
      </c>
      <c r="H166" s="132" t="s">
        <v>46</v>
      </c>
      <c r="I166" s="129" t="s">
        <v>131</v>
      </c>
      <c r="J166" s="129" t="s">
        <v>409</v>
      </c>
      <c r="K166" s="129" t="s">
        <v>410</v>
      </c>
      <c r="L166" s="129" t="s">
        <v>120</v>
      </c>
    </row>
    <row r="167" spans="3:12" x14ac:dyDescent="0.25">
      <c r="C167" s="137"/>
      <c r="D167" s="154"/>
      <c r="E167" s="111"/>
      <c r="F167" s="93">
        <f t="shared" ref="F167:F187" si="11">D167*E167</f>
        <v>0</v>
      </c>
      <c r="G167" s="157"/>
      <c r="H167" s="138"/>
      <c r="I167" s="126" t="e">
        <f>VLOOKUP(H167,Presupuesto!$B$11:$C$565,2,0)</f>
        <v>#N/A</v>
      </c>
      <c r="J167" s="208" t="s">
        <v>1451</v>
      </c>
      <c r="K167" s="94" t="s">
        <v>393</v>
      </c>
      <c r="L167" s="94"/>
    </row>
    <row r="168" spans="3:12" x14ac:dyDescent="0.25">
      <c r="C168" s="137"/>
      <c r="D168" s="154"/>
      <c r="E168" s="119"/>
      <c r="F168" s="93">
        <f t="shared" si="11"/>
        <v>0</v>
      </c>
      <c r="G168" s="157"/>
      <c r="H168" s="138"/>
      <c r="I168" s="126" t="e">
        <f>VLOOKUP(H168,Presupuesto!$B$11:$C$565,2,0)</f>
        <v>#N/A</v>
      </c>
      <c r="J168" s="94" t="str">
        <f>$J$167</f>
        <v>Posgrado</v>
      </c>
      <c r="K168" s="94" t="s">
        <v>411</v>
      </c>
      <c r="L168" s="94"/>
    </row>
    <row r="169" spans="3:12" x14ac:dyDescent="0.25">
      <c r="C169" s="137"/>
      <c r="D169" s="154"/>
      <c r="E169" s="119"/>
      <c r="F169" s="93">
        <f t="shared" si="11"/>
        <v>0</v>
      </c>
      <c r="G169" s="157"/>
      <c r="H169" s="138"/>
      <c r="I169" s="126" t="e">
        <f>VLOOKUP(H169,Presupuesto!$B$11:$C$565,2,0)</f>
        <v>#N/A</v>
      </c>
      <c r="J169" s="94" t="str">
        <f t="shared" ref="J169:J187" si="12">$J$167</f>
        <v>Posgrado</v>
      </c>
      <c r="K169" s="94" t="s">
        <v>411</v>
      </c>
      <c r="L169" s="94"/>
    </row>
    <row r="170" spans="3:12" x14ac:dyDescent="0.25">
      <c r="C170" s="137"/>
      <c r="D170" s="154"/>
      <c r="E170" s="119"/>
      <c r="F170" s="93">
        <f t="shared" si="11"/>
        <v>0</v>
      </c>
      <c r="G170" s="157"/>
      <c r="H170" s="138"/>
      <c r="I170" s="126" t="e">
        <f>VLOOKUP(H170,Presupuesto!$B$11:$C$565,2,0)</f>
        <v>#N/A</v>
      </c>
      <c r="J170" s="94" t="str">
        <f t="shared" si="12"/>
        <v>Posgrado</v>
      </c>
      <c r="K170" s="94" t="s">
        <v>411</v>
      </c>
      <c r="L170" s="94"/>
    </row>
    <row r="171" spans="3:12" x14ac:dyDescent="0.25">
      <c r="C171" s="137"/>
      <c r="D171" s="154"/>
      <c r="E171" s="119"/>
      <c r="F171" s="93">
        <f t="shared" si="11"/>
        <v>0</v>
      </c>
      <c r="G171" s="157"/>
      <c r="H171" s="138"/>
      <c r="I171" s="126" t="e">
        <f>VLOOKUP(H171,Presupuesto!$B$11:$C$565,2,0)</f>
        <v>#N/A</v>
      </c>
      <c r="J171" s="94" t="str">
        <f t="shared" si="12"/>
        <v>Posgrado</v>
      </c>
      <c r="K171" s="94" t="s">
        <v>411</v>
      </c>
      <c r="L171" s="94"/>
    </row>
    <row r="172" spans="3:12" x14ac:dyDescent="0.25">
      <c r="C172" s="137"/>
      <c r="D172" s="154"/>
      <c r="E172" s="119"/>
      <c r="F172" s="93">
        <f t="shared" si="11"/>
        <v>0</v>
      </c>
      <c r="G172" s="157"/>
      <c r="H172" s="138"/>
      <c r="I172" s="126" t="e">
        <f>VLOOKUP(H172,Presupuesto!$B$11:$C$565,2,0)</f>
        <v>#N/A</v>
      </c>
      <c r="J172" s="94" t="str">
        <f t="shared" si="12"/>
        <v>Posgrado</v>
      </c>
      <c r="K172" s="94" t="s">
        <v>400</v>
      </c>
      <c r="L172" s="94"/>
    </row>
    <row r="173" spans="3:12" x14ac:dyDescent="0.25">
      <c r="C173" s="137"/>
      <c r="D173" s="154"/>
      <c r="E173" s="119"/>
      <c r="F173" s="93">
        <f t="shared" si="11"/>
        <v>0</v>
      </c>
      <c r="G173" s="157"/>
      <c r="H173" s="138"/>
      <c r="I173" s="126" t="e">
        <f>VLOOKUP(H173,Presupuesto!$B$11:$C$565,2,0)</f>
        <v>#N/A</v>
      </c>
      <c r="J173" s="94" t="str">
        <f t="shared" si="12"/>
        <v>Posgrado</v>
      </c>
      <c r="K173" s="94" t="s">
        <v>411</v>
      </c>
      <c r="L173" s="94"/>
    </row>
    <row r="174" spans="3:12" x14ac:dyDescent="0.25">
      <c r="C174" s="137"/>
      <c r="D174" s="154"/>
      <c r="E174" s="119"/>
      <c r="F174" s="93">
        <f t="shared" si="11"/>
        <v>0</v>
      </c>
      <c r="G174" s="157"/>
      <c r="H174" s="138"/>
      <c r="I174" s="126" t="e">
        <f>VLOOKUP(H174,Presupuesto!$B$11:$C$565,2,0)</f>
        <v>#N/A</v>
      </c>
      <c r="J174" s="94" t="str">
        <f t="shared" si="12"/>
        <v>Posgrado</v>
      </c>
      <c r="K174" s="94" t="s">
        <v>411</v>
      </c>
      <c r="L174" s="94"/>
    </row>
    <row r="175" spans="3:12" x14ac:dyDescent="0.25">
      <c r="C175" s="137"/>
      <c r="D175" s="154"/>
      <c r="E175" s="119"/>
      <c r="F175" s="93">
        <f t="shared" si="11"/>
        <v>0</v>
      </c>
      <c r="G175" s="157"/>
      <c r="H175" s="138"/>
      <c r="I175" s="126" t="e">
        <f>VLOOKUP(H175,Presupuesto!$B$11:$C$565,2,0)</f>
        <v>#N/A</v>
      </c>
      <c r="J175" s="94" t="str">
        <f t="shared" si="12"/>
        <v>Posgrado</v>
      </c>
      <c r="K175" s="94" t="s">
        <v>411</v>
      </c>
      <c r="L175" s="94"/>
    </row>
    <row r="176" spans="3:12" x14ac:dyDescent="0.25">
      <c r="C176" s="137"/>
      <c r="D176" s="154"/>
      <c r="E176" s="119"/>
      <c r="F176" s="93">
        <f t="shared" si="11"/>
        <v>0</v>
      </c>
      <c r="G176" s="157"/>
      <c r="H176" s="138"/>
      <c r="I176" s="126" t="e">
        <f>VLOOKUP(H176,Presupuesto!$B$11:$C$565,2,0)</f>
        <v>#N/A</v>
      </c>
      <c r="J176" s="94" t="str">
        <f t="shared" si="12"/>
        <v>Posgrado</v>
      </c>
      <c r="K176" s="94" t="s">
        <v>411</v>
      </c>
      <c r="L176" s="94"/>
    </row>
    <row r="177" spans="3:12" x14ac:dyDescent="0.25">
      <c r="C177" s="139"/>
      <c r="D177" s="154"/>
      <c r="E177" s="114"/>
      <c r="F177" s="93">
        <f t="shared" si="11"/>
        <v>0</v>
      </c>
      <c r="G177" s="157"/>
      <c r="H177" s="140"/>
      <c r="I177" s="126" t="e">
        <f>VLOOKUP(H177,Presupuesto!$B$11:$C$565,2,0)</f>
        <v>#N/A</v>
      </c>
      <c r="J177" s="94" t="str">
        <f t="shared" si="12"/>
        <v>Posgrado</v>
      </c>
      <c r="K177" s="94" t="s">
        <v>411</v>
      </c>
      <c r="L177" s="94"/>
    </row>
    <row r="178" spans="3:12" x14ac:dyDescent="0.25">
      <c r="C178" s="139"/>
      <c r="D178" s="154"/>
      <c r="E178" s="114"/>
      <c r="F178" s="93">
        <f t="shared" si="11"/>
        <v>0</v>
      </c>
      <c r="G178" s="157"/>
      <c r="H178" s="140"/>
      <c r="I178" s="126" t="e">
        <f>VLOOKUP(H178,Presupuesto!$B$11:$C$565,2,0)</f>
        <v>#N/A</v>
      </c>
      <c r="J178" s="94" t="str">
        <f t="shared" si="12"/>
        <v>Posgrado</v>
      </c>
      <c r="K178" s="94" t="s">
        <v>411</v>
      </c>
      <c r="L178" s="94"/>
    </row>
    <row r="179" spans="3:12" x14ac:dyDescent="0.25">
      <c r="C179" s="139"/>
      <c r="D179" s="154"/>
      <c r="E179" s="114"/>
      <c r="F179" s="93">
        <f t="shared" si="11"/>
        <v>0</v>
      </c>
      <c r="G179" s="157"/>
      <c r="H179" s="140"/>
      <c r="I179" s="126" t="e">
        <f>VLOOKUP(H179,Presupuesto!$B$11:$C$565,2,0)</f>
        <v>#N/A</v>
      </c>
      <c r="J179" s="94" t="str">
        <f t="shared" si="12"/>
        <v>Posgrado</v>
      </c>
      <c r="K179" s="94" t="s">
        <v>411</v>
      </c>
      <c r="L179" s="94"/>
    </row>
    <row r="180" spans="3:12" x14ac:dyDescent="0.25">
      <c r="C180" s="139"/>
      <c r="D180" s="154"/>
      <c r="E180" s="114"/>
      <c r="F180" s="93">
        <f t="shared" si="11"/>
        <v>0</v>
      </c>
      <c r="G180" s="157"/>
      <c r="H180" s="140"/>
      <c r="I180" s="126" t="e">
        <f>VLOOKUP(H180,Presupuesto!$B$11:$C$565,2,0)</f>
        <v>#N/A</v>
      </c>
      <c r="J180" s="94" t="str">
        <f t="shared" si="12"/>
        <v>Posgrado</v>
      </c>
      <c r="K180" s="94" t="s">
        <v>411</v>
      </c>
      <c r="L180" s="94"/>
    </row>
    <row r="181" spans="3:12" x14ac:dyDescent="0.25">
      <c r="C181" s="139"/>
      <c r="D181" s="154"/>
      <c r="E181" s="114"/>
      <c r="F181" s="93">
        <f t="shared" si="11"/>
        <v>0</v>
      </c>
      <c r="G181" s="157"/>
      <c r="H181" s="140"/>
      <c r="I181" s="126" t="e">
        <f>VLOOKUP(H181,Presupuesto!$B$11:$C$565,2,0)</f>
        <v>#N/A</v>
      </c>
      <c r="J181" s="94" t="str">
        <f t="shared" si="12"/>
        <v>Posgrado</v>
      </c>
      <c r="K181" s="94" t="s">
        <v>411</v>
      </c>
      <c r="L181" s="94"/>
    </row>
    <row r="182" spans="3:12" x14ac:dyDescent="0.25">
      <c r="C182" s="139"/>
      <c r="D182" s="154"/>
      <c r="E182" s="114"/>
      <c r="F182" s="93">
        <f t="shared" si="11"/>
        <v>0</v>
      </c>
      <c r="G182" s="157"/>
      <c r="H182" s="140"/>
      <c r="I182" s="126" t="e">
        <f>VLOOKUP(H182,Presupuesto!$B$11:$C$565,2,0)</f>
        <v>#N/A</v>
      </c>
      <c r="J182" s="94" t="str">
        <f t="shared" si="12"/>
        <v>Posgrado</v>
      </c>
      <c r="K182" s="94" t="s">
        <v>411</v>
      </c>
      <c r="L182" s="94"/>
    </row>
    <row r="183" spans="3:12" x14ac:dyDescent="0.25">
      <c r="C183" s="141"/>
      <c r="D183" s="154"/>
      <c r="E183" s="114"/>
      <c r="F183" s="93">
        <f t="shared" si="11"/>
        <v>0</v>
      </c>
      <c r="G183" s="157"/>
      <c r="H183" s="142"/>
      <c r="I183" s="126" t="e">
        <f>VLOOKUP(H183,Presupuesto!$B$11:$C$565,2,0)</f>
        <v>#N/A</v>
      </c>
      <c r="J183" s="94" t="str">
        <f t="shared" si="12"/>
        <v>Posgrado</v>
      </c>
      <c r="K183" s="94" t="s">
        <v>402</v>
      </c>
      <c r="L183" s="94"/>
    </row>
    <row r="184" spans="3:12" x14ac:dyDescent="0.25">
      <c r="C184" s="141"/>
      <c r="D184" s="154"/>
      <c r="E184" s="114"/>
      <c r="F184" s="93">
        <f t="shared" si="11"/>
        <v>0</v>
      </c>
      <c r="G184" s="157"/>
      <c r="H184" s="142"/>
      <c r="I184" s="126" t="e">
        <f>VLOOKUP(H184,Presupuesto!$B$11:$C$565,2,0)</f>
        <v>#N/A</v>
      </c>
      <c r="J184" s="94" t="str">
        <f t="shared" si="12"/>
        <v>Posgrado</v>
      </c>
      <c r="K184" s="94" t="s">
        <v>411</v>
      </c>
      <c r="L184" s="94"/>
    </row>
    <row r="185" spans="3:12" x14ac:dyDescent="0.25">
      <c r="C185" s="141"/>
      <c r="D185" s="154"/>
      <c r="E185" s="114"/>
      <c r="F185" s="93">
        <f t="shared" si="11"/>
        <v>0</v>
      </c>
      <c r="G185" s="157"/>
      <c r="H185" s="142"/>
      <c r="I185" s="126" t="e">
        <f>VLOOKUP(H185,Presupuesto!$B$11:$C$565,2,0)</f>
        <v>#N/A</v>
      </c>
      <c r="J185" s="94" t="str">
        <f t="shared" si="12"/>
        <v>Posgrado</v>
      </c>
      <c r="K185" s="94" t="s">
        <v>411</v>
      </c>
      <c r="L185" s="94"/>
    </row>
    <row r="186" spans="3:12" x14ac:dyDescent="0.25">
      <c r="C186" s="141"/>
      <c r="D186" s="154"/>
      <c r="E186" s="114"/>
      <c r="F186" s="93">
        <f t="shared" si="11"/>
        <v>0</v>
      </c>
      <c r="G186" s="157"/>
      <c r="H186" s="142"/>
      <c r="I186" s="126" t="e">
        <f>VLOOKUP(H186,Presupuesto!$B$11:$C$565,2,0)</f>
        <v>#N/A</v>
      </c>
      <c r="J186" s="94" t="str">
        <f t="shared" si="12"/>
        <v>Posgrado</v>
      </c>
      <c r="K186" s="94" t="s">
        <v>411</v>
      </c>
      <c r="L186" s="94"/>
    </row>
    <row r="187" spans="3:12" ht="15.75" thickBot="1" x14ac:dyDescent="0.3">
      <c r="C187" s="143"/>
      <c r="D187" s="212"/>
      <c r="E187" s="99"/>
      <c r="F187" s="101">
        <f t="shared" si="11"/>
        <v>0</v>
      </c>
      <c r="G187" s="158"/>
      <c r="H187" s="144"/>
      <c r="I187" s="128" t="e">
        <f>VLOOKUP(H187,Presupuesto!$B$11:$C$565,2,0)</f>
        <v>#N/A</v>
      </c>
      <c r="J187" s="102" t="str">
        <f t="shared" si="12"/>
        <v>Posgrado</v>
      </c>
      <c r="K187" s="120" t="s">
        <v>393</v>
      </c>
      <c r="L187" s="102"/>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D13" sqref="D13"/>
    </sheetView>
  </sheetViews>
  <sheetFormatPr baseColWidth="10" defaultColWidth="11.5703125" defaultRowHeight="15" x14ac:dyDescent="0.25"/>
  <cols>
    <col min="1" max="1" width="3.85546875" style="82" customWidth="1"/>
    <col min="2" max="2" width="8.85546875" style="82" customWidth="1"/>
    <col min="3" max="3" width="53.42578125" style="82" customWidth="1"/>
    <col min="4" max="4" width="25.7109375" style="82" customWidth="1"/>
    <col min="5" max="5" width="24.140625" style="82" customWidth="1"/>
    <col min="6" max="6" width="21.85546875" style="82" customWidth="1"/>
    <col min="7" max="7" width="16.5703125" style="74" customWidth="1"/>
    <col min="8" max="8" width="14.28515625" style="82" customWidth="1"/>
    <col min="9" max="9" width="40.28515625" style="82" customWidth="1"/>
    <col min="10" max="10" width="28.140625" style="82" bestFit="1" customWidth="1"/>
    <col min="11" max="11" width="19.85546875" style="82" bestFit="1" customWidth="1"/>
    <col min="12" max="12" width="34.85546875" style="82" bestFit="1" customWidth="1"/>
    <col min="13" max="16384" width="11.5703125" style="82"/>
  </cols>
  <sheetData>
    <row r="1" spans="1:555" ht="26.25" hidden="1" x14ac:dyDescent="0.25">
      <c r="A1" s="183" t="s">
        <v>250</v>
      </c>
      <c r="B1" s="186" t="s">
        <v>251</v>
      </c>
      <c r="C1" s="177" t="s">
        <v>252</v>
      </c>
      <c r="D1" s="177" t="s">
        <v>495</v>
      </c>
      <c r="E1" s="177" t="s">
        <v>497</v>
      </c>
      <c r="F1" s="177" t="s">
        <v>499</v>
      </c>
      <c r="G1" s="177" t="s">
        <v>501</v>
      </c>
      <c r="H1" s="177" t="s">
        <v>503</v>
      </c>
      <c r="I1" s="177" t="s">
        <v>505</v>
      </c>
      <c r="J1" s="177" t="s">
        <v>253</v>
      </c>
      <c r="K1" s="177" t="s">
        <v>508</v>
      </c>
      <c r="L1" s="177" t="s">
        <v>254</v>
      </c>
      <c r="M1" s="177" t="s">
        <v>510</v>
      </c>
      <c r="N1" s="177" t="s">
        <v>512</v>
      </c>
      <c r="O1" s="177" t="s">
        <v>514</v>
      </c>
      <c r="P1" s="177" t="s">
        <v>255</v>
      </c>
      <c r="Q1" s="177" t="s">
        <v>515</v>
      </c>
      <c r="R1" s="177" t="s">
        <v>518</v>
      </c>
      <c r="S1" s="177" t="s">
        <v>256</v>
      </c>
      <c r="T1" s="177" t="s">
        <v>520</v>
      </c>
      <c r="U1" s="177" t="s">
        <v>257</v>
      </c>
      <c r="V1" s="177" t="s">
        <v>521</v>
      </c>
      <c r="W1" s="177" t="s">
        <v>522</v>
      </c>
      <c r="X1" s="177" t="s">
        <v>526</v>
      </c>
      <c r="Y1" s="177" t="s">
        <v>273</v>
      </c>
      <c r="Z1" s="177" t="s">
        <v>527</v>
      </c>
      <c r="AA1" s="177" t="s">
        <v>529</v>
      </c>
      <c r="AB1" s="177" t="s">
        <v>531</v>
      </c>
      <c r="AC1" s="177" t="s">
        <v>274</v>
      </c>
      <c r="AD1" s="177" t="s">
        <v>533</v>
      </c>
      <c r="AE1" s="177" t="s">
        <v>535</v>
      </c>
      <c r="AF1" s="177" t="s">
        <v>537</v>
      </c>
      <c r="AG1" s="177" t="s">
        <v>539</v>
      </c>
      <c r="AH1" s="177" t="s">
        <v>249</v>
      </c>
      <c r="AI1" s="177" t="s">
        <v>541</v>
      </c>
      <c r="AJ1" s="186" t="s">
        <v>258</v>
      </c>
      <c r="AK1" s="177" t="s">
        <v>543</v>
      </c>
      <c r="AL1" s="177" t="s">
        <v>259</v>
      </c>
      <c r="AM1" s="177" t="s">
        <v>545</v>
      </c>
      <c r="AN1" s="177" t="s">
        <v>547</v>
      </c>
      <c r="AO1" s="177" t="s">
        <v>260</v>
      </c>
      <c r="AP1" s="177" t="s">
        <v>549</v>
      </c>
      <c r="AQ1" s="177" t="s">
        <v>551</v>
      </c>
      <c r="AR1" s="177" t="s">
        <v>261</v>
      </c>
      <c r="AS1" s="177" t="s">
        <v>552</v>
      </c>
      <c r="AT1" s="177" t="s">
        <v>554</v>
      </c>
      <c r="AU1" s="177" t="s">
        <v>555</v>
      </c>
      <c r="AV1" s="177" t="s">
        <v>556</v>
      </c>
      <c r="AW1" s="177" t="s">
        <v>558</v>
      </c>
      <c r="AX1" s="177" t="s">
        <v>560</v>
      </c>
      <c r="AY1" s="177" t="s">
        <v>561</v>
      </c>
      <c r="AZ1" s="177" t="s">
        <v>262</v>
      </c>
      <c r="BA1" s="177" t="s">
        <v>563</v>
      </c>
      <c r="BB1" s="177" t="s">
        <v>565</v>
      </c>
      <c r="BC1" s="177" t="s">
        <v>567</v>
      </c>
      <c r="BD1" s="177" t="s">
        <v>569</v>
      </c>
      <c r="BE1" s="177" t="s">
        <v>571</v>
      </c>
      <c r="BF1" s="177" t="s">
        <v>573</v>
      </c>
      <c r="BG1" s="177" t="s">
        <v>575</v>
      </c>
      <c r="BH1" s="177" t="s">
        <v>577</v>
      </c>
      <c r="BI1" s="177" t="s">
        <v>275</v>
      </c>
      <c r="BJ1" s="177" t="s">
        <v>579</v>
      </c>
      <c r="BK1" s="177" t="s">
        <v>581</v>
      </c>
      <c r="BL1" s="177" t="s">
        <v>583</v>
      </c>
      <c r="BM1" s="177" t="s">
        <v>585</v>
      </c>
      <c r="BN1" s="177" t="s">
        <v>587</v>
      </c>
      <c r="BO1" s="177" t="s">
        <v>589</v>
      </c>
      <c r="BP1" s="177" t="s">
        <v>591</v>
      </c>
      <c r="BQ1" s="177" t="s">
        <v>593</v>
      </c>
      <c r="BR1" s="177" t="s">
        <v>595</v>
      </c>
      <c r="BS1" s="177" t="s">
        <v>597</v>
      </c>
      <c r="BT1" s="186" t="s">
        <v>263</v>
      </c>
      <c r="BU1" s="177" t="s">
        <v>264</v>
      </c>
      <c r="BV1" s="177" t="s">
        <v>599</v>
      </c>
      <c r="BW1" s="177" t="s">
        <v>265</v>
      </c>
      <c r="BX1" s="177" t="s">
        <v>601</v>
      </c>
      <c r="BY1" s="177" t="s">
        <v>603</v>
      </c>
      <c r="BZ1" s="186" t="s">
        <v>266</v>
      </c>
      <c r="CA1" s="177" t="s">
        <v>267</v>
      </c>
      <c r="CB1" s="177" t="s">
        <v>605</v>
      </c>
      <c r="CC1" s="177" t="s">
        <v>268</v>
      </c>
      <c r="CD1" s="177" t="s">
        <v>607</v>
      </c>
      <c r="CE1" s="177" t="s">
        <v>609</v>
      </c>
      <c r="CF1" s="177" t="s">
        <v>611</v>
      </c>
      <c r="CG1" s="186" t="s">
        <v>269</v>
      </c>
      <c r="CH1" s="177" t="s">
        <v>617</v>
      </c>
      <c r="CI1" s="177" t="s">
        <v>619</v>
      </c>
      <c r="CJ1" s="177" t="s">
        <v>270</v>
      </c>
      <c r="CK1" s="177" t="s">
        <v>613</v>
      </c>
      <c r="CL1" s="177" t="s">
        <v>615</v>
      </c>
      <c r="CM1" s="177" t="s">
        <v>271</v>
      </c>
      <c r="CN1" s="177" t="s">
        <v>621</v>
      </c>
      <c r="CO1" s="177" t="s">
        <v>272</v>
      </c>
      <c r="CP1" s="177" t="s">
        <v>622</v>
      </c>
      <c r="CQ1" s="174" t="s">
        <v>276</v>
      </c>
      <c r="CR1" s="186" t="s">
        <v>277</v>
      </c>
      <c r="CS1" s="177" t="s">
        <v>623</v>
      </c>
      <c r="CT1" s="177" t="s">
        <v>624</v>
      </c>
      <c r="CU1" s="177" t="s">
        <v>626</v>
      </c>
      <c r="CV1" s="177" t="s">
        <v>278</v>
      </c>
      <c r="CW1" s="177" t="s">
        <v>628</v>
      </c>
      <c r="CX1" s="177" t="s">
        <v>630</v>
      </c>
      <c r="CY1" s="177" t="s">
        <v>632</v>
      </c>
      <c r="CZ1" s="177" t="s">
        <v>634</v>
      </c>
      <c r="DA1" s="177" t="s">
        <v>636</v>
      </c>
      <c r="DB1" s="177" t="s">
        <v>638</v>
      </c>
      <c r="DC1" s="186" t="s">
        <v>279</v>
      </c>
      <c r="DD1" s="177" t="s">
        <v>280</v>
      </c>
      <c r="DE1" s="177" t="s">
        <v>640</v>
      </c>
      <c r="DF1" s="177" t="s">
        <v>281</v>
      </c>
      <c r="DG1" s="177" t="s">
        <v>642</v>
      </c>
      <c r="DH1" s="177" t="s">
        <v>644</v>
      </c>
      <c r="DI1" s="177" t="s">
        <v>646</v>
      </c>
      <c r="DJ1" s="177" t="s">
        <v>648</v>
      </c>
      <c r="DK1" s="177" t="s">
        <v>650</v>
      </c>
      <c r="DL1" s="177" t="s">
        <v>652</v>
      </c>
      <c r="DM1" s="177" t="s">
        <v>654</v>
      </c>
      <c r="DN1" s="177" t="s">
        <v>282</v>
      </c>
      <c r="DO1" s="177" t="s">
        <v>656</v>
      </c>
      <c r="DP1" s="177" t="s">
        <v>658</v>
      </c>
      <c r="DQ1" s="177" t="s">
        <v>660</v>
      </c>
      <c r="DR1" s="186" t="s">
        <v>283</v>
      </c>
      <c r="DS1" s="177" t="s">
        <v>662</v>
      </c>
      <c r="DT1" s="177" t="s">
        <v>284</v>
      </c>
      <c r="DU1" s="177" t="s">
        <v>664</v>
      </c>
      <c r="DV1" s="177" t="s">
        <v>285</v>
      </c>
      <c r="DW1" s="177" t="s">
        <v>666</v>
      </c>
      <c r="DX1" s="177" t="s">
        <v>668</v>
      </c>
      <c r="DY1" s="177" t="s">
        <v>670</v>
      </c>
      <c r="DZ1" s="177" t="s">
        <v>672</v>
      </c>
      <c r="EA1" s="177" t="s">
        <v>674</v>
      </c>
      <c r="EB1" s="177" t="s">
        <v>676</v>
      </c>
      <c r="EC1" s="177" t="s">
        <v>678</v>
      </c>
      <c r="ED1" s="177" t="s">
        <v>680</v>
      </c>
      <c r="EE1" s="177" t="s">
        <v>682</v>
      </c>
      <c r="EF1" s="177" t="s">
        <v>684</v>
      </c>
      <c r="EG1" s="177" t="s">
        <v>686</v>
      </c>
      <c r="EH1" s="186" t="s">
        <v>286</v>
      </c>
      <c r="EI1" s="177" t="s">
        <v>688</v>
      </c>
      <c r="EJ1" s="177" t="s">
        <v>287</v>
      </c>
      <c r="EK1" s="177" t="s">
        <v>690</v>
      </c>
      <c r="EL1" s="177" t="s">
        <v>692</v>
      </c>
      <c r="EM1" s="177" t="s">
        <v>288</v>
      </c>
      <c r="EN1" s="177" t="s">
        <v>694</v>
      </c>
      <c r="EO1" s="177" t="s">
        <v>696</v>
      </c>
      <c r="EP1" s="177" t="s">
        <v>289</v>
      </c>
      <c r="EQ1" s="177" t="s">
        <v>698</v>
      </c>
      <c r="ER1" s="177" t="s">
        <v>700</v>
      </c>
      <c r="ES1" s="177" t="s">
        <v>702</v>
      </c>
      <c r="ET1" s="177" t="s">
        <v>290</v>
      </c>
      <c r="EU1" s="177" t="s">
        <v>704</v>
      </c>
      <c r="EV1" s="177" t="s">
        <v>706</v>
      </c>
      <c r="EW1" s="186" t="s">
        <v>291</v>
      </c>
      <c r="EX1" s="177" t="s">
        <v>292</v>
      </c>
      <c r="EY1" s="177" t="s">
        <v>708</v>
      </c>
      <c r="EZ1" s="177" t="s">
        <v>710</v>
      </c>
      <c r="FA1" s="177" t="s">
        <v>712</v>
      </c>
      <c r="FB1" s="177" t="s">
        <v>714</v>
      </c>
      <c r="FC1" s="177" t="s">
        <v>293</v>
      </c>
      <c r="FD1" s="177" t="s">
        <v>716</v>
      </c>
      <c r="FE1" s="177" t="s">
        <v>718</v>
      </c>
      <c r="FF1" s="177" t="s">
        <v>720</v>
      </c>
      <c r="FG1" s="177" t="s">
        <v>722</v>
      </c>
      <c r="FH1" s="177" t="s">
        <v>724</v>
      </c>
      <c r="FI1" s="177" t="s">
        <v>294</v>
      </c>
      <c r="FJ1" s="177" t="s">
        <v>727</v>
      </c>
      <c r="FK1" s="177" t="s">
        <v>295</v>
      </c>
      <c r="FL1" s="177" t="s">
        <v>730</v>
      </c>
      <c r="FM1" s="177" t="s">
        <v>731</v>
      </c>
      <c r="FN1" s="177" t="s">
        <v>733</v>
      </c>
      <c r="FO1" s="177" t="s">
        <v>296</v>
      </c>
      <c r="FP1" s="177" t="s">
        <v>736</v>
      </c>
      <c r="FQ1" s="177" t="s">
        <v>737</v>
      </c>
      <c r="FR1" s="177" t="s">
        <v>739</v>
      </c>
      <c r="FS1" s="177" t="s">
        <v>297</v>
      </c>
      <c r="FT1" s="177" t="s">
        <v>742</v>
      </c>
      <c r="FU1" s="177" t="s">
        <v>744</v>
      </c>
      <c r="FV1" s="177" t="s">
        <v>746</v>
      </c>
      <c r="FW1" s="186" t="s">
        <v>298</v>
      </c>
      <c r="FX1" s="186" t="s">
        <v>299</v>
      </c>
      <c r="FY1" s="177" t="s">
        <v>305</v>
      </c>
      <c r="FZ1" s="177" t="s">
        <v>748</v>
      </c>
      <c r="GA1" s="177" t="s">
        <v>750</v>
      </c>
      <c r="GB1" s="177" t="s">
        <v>752</v>
      </c>
      <c r="GC1" s="177" t="s">
        <v>754</v>
      </c>
      <c r="GD1" s="177" t="s">
        <v>756</v>
      </c>
      <c r="GE1" s="177" t="s">
        <v>758</v>
      </c>
      <c r="GF1" s="186" t="s">
        <v>300</v>
      </c>
      <c r="GG1" s="177" t="s">
        <v>306</v>
      </c>
      <c r="GH1" s="177" t="s">
        <v>760</v>
      </c>
      <c r="GI1" s="177" t="s">
        <v>762</v>
      </c>
      <c r="GJ1" s="177" t="s">
        <v>763</v>
      </c>
      <c r="GK1" s="177" t="s">
        <v>307</v>
      </c>
      <c r="GL1" s="177" t="s">
        <v>766</v>
      </c>
      <c r="GM1" s="177" t="s">
        <v>767</v>
      </c>
      <c r="GN1" s="186" t="s">
        <v>301</v>
      </c>
      <c r="GO1" s="177" t="s">
        <v>302</v>
      </c>
      <c r="GP1" s="177" t="s">
        <v>769</v>
      </c>
      <c r="GQ1" s="177" t="s">
        <v>771</v>
      </c>
      <c r="GR1" s="177" t="s">
        <v>773</v>
      </c>
      <c r="GS1" s="177" t="s">
        <v>775</v>
      </c>
      <c r="GT1" s="177" t="s">
        <v>777</v>
      </c>
      <c r="GU1" s="186" t="s">
        <v>303</v>
      </c>
      <c r="GV1" s="177" t="s">
        <v>304</v>
      </c>
      <c r="GW1" s="177" t="s">
        <v>779</v>
      </c>
      <c r="GX1" s="177" t="s">
        <v>781</v>
      </c>
      <c r="GY1" s="177" t="s">
        <v>783</v>
      </c>
      <c r="GZ1" s="177" t="s">
        <v>785</v>
      </c>
      <c r="HA1" s="177" t="s">
        <v>787</v>
      </c>
      <c r="HB1" s="177" t="s">
        <v>789</v>
      </c>
      <c r="HC1" s="174" t="s">
        <v>308</v>
      </c>
      <c r="HD1" s="186" t="s">
        <v>309</v>
      </c>
      <c r="HE1" s="177" t="s">
        <v>310</v>
      </c>
      <c r="HF1" s="177" t="s">
        <v>791</v>
      </c>
      <c r="HG1" s="177" t="s">
        <v>793</v>
      </c>
      <c r="HH1" s="177" t="s">
        <v>795</v>
      </c>
      <c r="HI1" s="177" t="s">
        <v>797</v>
      </c>
      <c r="HJ1" s="177" t="s">
        <v>311</v>
      </c>
      <c r="HK1" s="177" t="s">
        <v>800</v>
      </c>
      <c r="HL1" s="177" t="s">
        <v>328</v>
      </c>
      <c r="HM1" s="177" t="s">
        <v>838</v>
      </c>
      <c r="HN1" s="177" t="s">
        <v>840</v>
      </c>
      <c r="HO1" s="177" t="s">
        <v>842</v>
      </c>
      <c r="HP1" s="186" t="s">
        <v>312</v>
      </c>
      <c r="HQ1" s="177" t="s">
        <v>802</v>
      </c>
      <c r="HR1" s="177" t="s">
        <v>804</v>
      </c>
      <c r="HS1" s="177" t="s">
        <v>313</v>
      </c>
      <c r="HT1" s="177" t="s">
        <v>807</v>
      </c>
      <c r="HU1" s="177" t="s">
        <v>809</v>
      </c>
      <c r="HV1" s="177" t="s">
        <v>810</v>
      </c>
      <c r="HW1" s="177" t="s">
        <v>812</v>
      </c>
      <c r="HX1" s="186" t="s">
        <v>314</v>
      </c>
      <c r="HY1" s="177" t="s">
        <v>814</v>
      </c>
      <c r="HZ1" s="177" t="s">
        <v>816</v>
      </c>
      <c r="IA1" s="177" t="s">
        <v>818</v>
      </c>
      <c r="IB1" s="177" t="s">
        <v>315</v>
      </c>
      <c r="IC1" s="177" t="s">
        <v>820</v>
      </c>
      <c r="ID1" s="177" t="s">
        <v>822</v>
      </c>
      <c r="IE1" s="177" t="s">
        <v>316</v>
      </c>
      <c r="IF1" s="177" t="s">
        <v>824</v>
      </c>
      <c r="IG1" s="177" t="s">
        <v>826</v>
      </c>
      <c r="IH1" s="177" t="s">
        <v>317</v>
      </c>
      <c r="II1" s="177" t="s">
        <v>828</v>
      </c>
      <c r="IJ1" s="177" t="s">
        <v>830</v>
      </c>
      <c r="IK1" s="177" t="s">
        <v>832</v>
      </c>
      <c r="IL1" s="177" t="s">
        <v>834</v>
      </c>
      <c r="IM1" s="177" t="s">
        <v>318</v>
      </c>
      <c r="IN1" s="177" t="s">
        <v>836</v>
      </c>
      <c r="IO1" s="186" t="s">
        <v>319</v>
      </c>
      <c r="IP1" s="177" t="s">
        <v>844</v>
      </c>
      <c r="IQ1" s="177" t="s">
        <v>846</v>
      </c>
      <c r="IR1" s="177" t="s">
        <v>320</v>
      </c>
      <c r="IS1" s="177" t="s">
        <v>848</v>
      </c>
      <c r="IT1" s="177" t="s">
        <v>850</v>
      </c>
      <c r="IU1" s="177" t="s">
        <v>852</v>
      </c>
      <c r="IV1" s="186" t="s">
        <v>321</v>
      </c>
      <c r="IW1" s="177" t="s">
        <v>854</v>
      </c>
      <c r="IX1" s="177" t="s">
        <v>322</v>
      </c>
      <c r="IY1" s="177" t="s">
        <v>857</v>
      </c>
      <c r="IZ1" s="177" t="s">
        <v>859</v>
      </c>
      <c r="JA1" s="177" t="s">
        <v>861</v>
      </c>
      <c r="JB1" s="177" t="s">
        <v>863</v>
      </c>
      <c r="JC1" s="177" t="s">
        <v>865</v>
      </c>
      <c r="JD1" s="177" t="s">
        <v>867</v>
      </c>
      <c r="JE1" s="177" t="s">
        <v>323</v>
      </c>
      <c r="JF1" s="177" t="s">
        <v>870</v>
      </c>
      <c r="JG1" s="177" t="s">
        <v>872</v>
      </c>
      <c r="JH1" s="177" t="s">
        <v>874</v>
      </c>
      <c r="JI1" s="177" t="s">
        <v>876</v>
      </c>
      <c r="JJ1" s="177" t="s">
        <v>878</v>
      </c>
      <c r="JK1" s="177" t="s">
        <v>880</v>
      </c>
      <c r="JL1" s="177" t="s">
        <v>882</v>
      </c>
      <c r="JM1" s="177" t="s">
        <v>884</v>
      </c>
      <c r="JN1" s="177" t="s">
        <v>324</v>
      </c>
      <c r="JO1" s="177" t="s">
        <v>887</v>
      </c>
      <c r="JP1" s="177" t="s">
        <v>889</v>
      </c>
      <c r="JQ1" s="177" t="s">
        <v>891</v>
      </c>
      <c r="JR1" s="177" t="s">
        <v>893</v>
      </c>
      <c r="JS1" s="177" t="s">
        <v>894</v>
      </c>
      <c r="JT1" s="177" t="s">
        <v>896</v>
      </c>
      <c r="JU1" s="177" t="s">
        <v>898</v>
      </c>
      <c r="JV1" s="177" t="s">
        <v>900</v>
      </c>
      <c r="JW1" s="177" t="s">
        <v>902</v>
      </c>
      <c r="JX1" s="177" t="s">
        <v>904</v>
      </c>
      <c r="JY1" s="177" t="s">
        <v>906</v>
      </c>
      <c r="JZ1" s="177" t="s">
        <v>908</v>
      </c>
      <c r="KA1" s="177" t="s">
        <v>910</v>
      </c>
      <c r="KB1" s="177" t="s">
        <v>912</v>
      </c>
      <c r="KC1" s="177" t="s">
        <v>914</v>
      </c>
      <c r="KD1" s="177" t="s">
        <v>916</v>
      </c>
      <c r="KE1" s="177" t="s">
        <v>918</v>
      </c>
      <c r="KF1" s="177" t="s">
        <v>920</v>
      </c>
      <c r="KG1" s="177" t="s">
        <v>922</v>
      </c>
      <c r="KH1" s="177" t="s">
        <v>924</v>
      </c>
      <c r="KI1" s="177" t="s">
        <v>926</v>
      </c>
      <c r="KJ1" s="177" t="s">
        <v>928</v>
      </c>
      <c r="KK1" s="177" t="s">
        <v>930</v>
      </c>
      <c r="KL1" s="177" t="s">
        <v>932</v>
      </c>
      <c r="KM1" s="177" t="s">
        <v>934</v>
      </c>
      <c r="KN1" s="177" t="s">
        <v>936</v>
      </c>
      <c r="KO1" s="186" t="s">
        <v>325</v>
      </c>
      <c r="KP1" s="177" t="s">
        <v>938</v>
      </c>
      <c r="KQ1" s="177" t="s">
        <v>326</v>
      </c>
      <c r="KR1" s="177" t="s">
        <v>941</v>
      </c>
      <c r="KS1" s="177" t="s">
        <v>943</v>
      </c>
      <c r="KT1" s="177" t="s">
        <v>945</v>
      </c>
      <c r="KU1" s="177" t="s">
        <v>947</v>
      </c>
      <c r="KV1" s="177" t="s">
        <v>327</v>
      </c>
      <c r="KW1" s="177" t="s">
        <v>950</v>
      </c>
      <c r="KX1" s="177" t="s">
        <v>952</v>
      </c>
      <c r="KY1" s="177" t="s">
        <v>954</v>
      </c>
      <c r="KZ1" s="177" t="s">
        <v>956</v>
      </c>
      <c r="LA1" s="177" t="s">
        <v>958</v>
      </c>
      <c r="LB1" s="177" t="s">
        <v>960</v>
      </c>
      <c r="LC1" s="177" t="s">
        <v>962</v>
      </c>
      <c r="LD1" s="174" t="s">
        <v>329</v>
      </c>
      <c r="LE1" s="186" t="s">
        <v>330</v>
      </c>
      <c r="LF1" s="177" t="s">
        <v>331</v>
      </c>
      <c r="LG1" s="177" t="s">
        <v>345</v>
      </c>
      <c r="LH1" s="177" t="s">
        <v>964</v>
      </c>
      <c r="LI1" s="177" t="s">
        <v>966</v>
      </c>
      <c r="LJ1" s="177" t="s">
        <v>968</v>
      </c>
      <c r="LK1" s="177" t="s">
        <v>970</v>
      </c>
      <c r="LL1" s="177" t="s">
        <v>346</v>
      </c>
      <c r="LM1" s="177" t="s">
        <v>972</v>
      </c>
      <c r="LN1" s="177" t="s">
        <v>347</v>
      </c>
      <c r="LO1" s="177" t="s">
        <v>974</v>
      </c>
      <c r="LP1" s="177" t="s">
        <v>332</v>
      </c>
      <c r="LQ1" s="177" t="s">
        <v>976</v>
      </c>
      <c r="LR1" s="177" t="s">
        <v>348</v>
      </c>
      <c r="LS1" s="177" t="s">
        <v>978</v>
      </c>
      <c r="LT1" s="177" t="s">
        <v>980</v>
      </c>
      <c r="LU1" s="177" t="s">
        <v>349</v>
      </c>
      <c r="LV1" s="186" t="s">
        <v>333</v>
      </c>
      <c r="LW1" s="177" t="s">
        <v>334</v>
      </c>
      <c r="LX1" s="177" t="s">
        <v>982</v>
      </c>
      <c r="LY1" s="177" t="s">
        <v>984</v>
      </c>
      <c r="LZ1" s="177" t="s">
        <v>985</v>
      </c>
      <c r="MA1" s="177" t="s">
        <v>987</v>
      </c>
      <c r="MB1" s="177" t="s">
        <v>988</v>
      </c>
      <c r="MC1" s="177" t="s">
        <v>990</v>
      </c>
      <c r="MD1" s="177" t="s">
        <v>992</v>
      </c>
      <c r="ME1" s="177" t="s">
        <v>994</v>
      </c>
      <c r="MF1" s="177" t="s">
        <v>996</v>
      </c>
      <c r="MG1" s="177" t="s">
        <v>335</v>
      </c>
      <c r="MH1" s="177" t="s">
        <v>999</v>
      </c>
      <c r="MI1" s="177" t="s">
        <v>1000</v>
      </c>
      <c r="MJ1" s="177" t="s">
        <v>1002</v>
      </c>
      <c r="MK1" s="177" t="s">
        <v>336</v>
      </c>
      <c r="ML1" s="177" t="s">
        <v>1005</v>
      </c>
      <c r="MM1" s="177" t="s">
        <v>1006</v>
      </c>
      <c r="MN1" s="177" t="s">
        <v>1008</v>
      </c>
      <c r="MO1" s="177" t="s">
        <v>1010</v>
      </c>
      <c r="MP1" s="177" t="s">
        <v>337</v>
      </c>
      <c r="MQ1" s="177" t="s">
        <v>1013</v>
      </c>
      <c r="MR1" s="177" t="s">
        <v>1015</v>
      </c>
      <c r="MS1" s="177" t="s">
        <v>1017</v>
      </c>
      <c r="MT1" s="177" t="s">
        <v>1019</v>
      </c>
      <c r="MU1" s="177" t="s">
        <v>338</v>
      </c>
      <c r="MV1" s="177" t="s">
        <v>1022</v>
      </c>
      <c r="MW1" s="177" t="s">
        <v>1024</v>
      </c>
      <c r="MX1" s="177" t="s">
        <v>1026</v>
      </c>
      <c r="MY1" s="177" t="s">
        <v>1028</v>
      </c>
      <c r="MZ1" s="177" t="s">
        <v>1030</v>
      </c>
      <c r="NA1" s="177" t="s">
        <v>1032</v>
      </c>
      <c r="NB1" s="177" t="s">
        <v>1034</v>
      </c>
      <c r="NC1" s="177" t="s">
        <v>1036</v>
      </c>
      <c r="ND1" s="177" t="s">
        <v>1038</v>
      </c>
      <c r="NE1" s="177" t="s">
        <v>1040</v>
      </c>
      <c r="NF1" s="177" t="s">
        <v>1042</v>
      </c>
      <c r="NG1" s="177" t="s">
        <v>1043</v>
      </c>
      <c r="NH1" s="186" t="s">
        <v>339</v>
      </c>
      <c r="NI1" s="177" t="s">
        <v>340</v>
      </c>
      <c r="NJ1" s="177" t="s">
        <v>1045</v>
      </c>
      <c r="NK1" s="177" t="s">
        <v>1047</v>
      </c>
      <c r="NL1" s="177" t="s">
        <v>1049</v>
      </c>
      <c r="NM1" s="177" t="s">
        <v>1051</v>
      </c>
      <c r="NN1" s="186" t="s">
        <v>341</v>
      </c>
      <c r="NO1" s="177" t="s">
        <v>342</v>
      </c>
      <c r="NP1" s="177" t="s">
        <v>1052</v>
      </c>
      <c r="NQ1" s="177" t="s">
        <v>343</v>
      </c>
      <c r="NR1" s="177" t="s">
        <v>1054</v>
      </c>
      <c r="NS1" s="177" t="s">
        <v>1056</v>
      </c>
      <c r="NT1" s="177" t="s">
        <v>344</v>
      </c>
      <c r="NU1" s="177" t="s">
        <v>1058</v>
      </c>
      <c r="NV1" s="174" t="s">
        <v>350</v>
      </c>
      <c r="NW1" s="186" t="s">
        <v>351</v>
      </c>
      <c r="NX1" s="177" t="s">
        <v>352</v>
      </c>
      <c r="NY1" s="177" t="s">
        <v>1061</v>
      </c>
      <c r="NZ1" s="177" t="s">
        <v>1063</v>
      </c>
      <c r="OA1" s="177" t="s">
        <v>353</v>
      </c>
      <c r="OB1" s="177" t="s">
        <v>363</v>
      </c>
      <c r="OC1" s="177" t="s">
        <v>1065</v>
      </c>
      <c r="OD1" s="177" t="s">
        <v>1067</v>
      </c>
      <c r="OE1" s="177" t="s">
        <v>1069</v>
      </c>
      <c r="OF1" s="177" t="s">
        <v>1071</v>
      </c>
      <c r="OG1" s="177" t="s">
        <v>1073</v>
      </c>
      <c r="OH1" s="177" t="s">
        <v>1075</v>
      </c>
      <c r="OI1" s="177" t="s">
        <v>1077</v>
      </c>
      <c r="OJ1" s="177" t="s">
        <v>1079</v>
      </c>
      <c r="OK1" s="177" t="s">
        <v>1081</v>
      </c>
      <c r="OL1" s="177" t="s">
        <v>1083</v>
      </c>
      <c r="OM1" s="177" t="s">
        <v>1085</v>
      </c>
      <c r="ON1" s="177" t="s">
        <v>1087</v>
      </c>
      <c r="OO1" s="177" t="s">
        <v>1089</v>
      </c>
      <c r="OP1" s="177" t="s">
        <v>1091</v>
      </c>
      <c r="OQ1" s="177" t="s">
        <v>1093</v>
      </c>
      <c r="OR1" s="177" t="s">
        <v>1095</v>
      </c>
      <c r="OS1" s="177" t="s">
        <v>1097</v>
      </c>
      <c r="OT1" s="177" t="s">
        <v>1099</v>
      </c>
      <c r="OU1" s="177" t="s">
        <v>1101</v>
      </c>
      <c r="OV1" s="177" t="s">
        <v>1103</v>
      </c>
      <c r="OW1" s="177" t="s">
        <v>1105</v>
      </c>
      <c r="OX1" s="177" t="s">
        <v>1107</v>
      </c>
      <c r="OY1" s="177" t="s">
        <v>364</v>
      </c>
      <c r="OZ1" s="177" t="s">
        <v>1110</v>
      </c>
      <c r="PA1" s="177" t="s">
        <v>1112</v>
      </c>
      <c r="PB1" s="177" t="s">
        <v>1113</v>
      </c>
      <c r="PC1" s="177" t="s">
        <v>1115</v>
      </c>
      <c r="PD1" s="177" t="s">
        <v>1117</v>
      </c>
      <c r="PE1" s="177" t="s">
        <v>1119</v>
      </c>
      <c r="PF1" s="177" t="s">
        <v>1121</v>
      </c>
      <c r="PG1" s="177" t="s">
        <v>1123</v>
      </c>
      <c r="PH1" s="177" t="s">
        <v>1125</v>
      </c>
      <c r="PI1" s="177" t="s">
        <v>1127</v>
      </c>
      <c r="PJ1" s="177" t="s">
        <v>1129</v>
      </c>
      <c r="PK1" s="177" t="s">
        <v>1131</v>
      </c>
      <c r="PL1" s="177" t="s">
        <v>1133</v>
      </c>
      <c r="PM1" s="177" t="s">
        <v>1135</v>
      </c>
      <c r="PN1" s="177" t="s">
        <v>1137</v>
      </c>
      <c r="PO1" s="177" t="s">
        <v>1139</v>
      </c>
      <c r="PP1" s="177" t="s">
        <v>1141</v>
      </c>
      <c r="PQ1" s="177" t="s">
        <v>1143</v>
      </c>
      <c r="PR1" s="177" t="s">
        <v>1145</v>
      </c>
      <c r="PS1" s="177" t="s">
        <v>1147</v>
      </c>
      <c r="PT1" s="177" t="s">
        <v>1149</v>
      </c>
      <c r="PU1" s="177" t="s">
        <v>1151</v>
      </c>
      <c r="PV1" s="177" t="s">
        <v>1153</v>
      </c>
      <c r="PW1" s="177" t="s">
        <v>1155</v>
      </c>
      <c r="PX1" s="177" t="s">
        <v>1157</v>
      </c>
      <c r="PY1" s="177" t="s">
        <v>1159</v>
      </c>
      <c r="PZ1" s="177" t="s">
        <v>354</v>
      </c>
      <c r="QA1" s="177" t="s">
        <v>1161</v>
      </c>
      <c r="QB1" s="177" t="s">
        <v>1163</v>
      </c>
      <c r="QC1" s="177" t="s">
        <v>1165</v>
      </c>
      <c r="QD1" s="177" t="s">
        <v>1167</v>
      </c>
      <c r="QE1" s="177" t="s">
        <v>1169</v>
      </c>
      <c r="QF1" s="186" t="s">
        <v>355</v>
      </c>
      <c r="QG1" s="177" t="s">
        <v>356</v>
      </c>
      <c r="QH1" s="177" t="s">
        <v>1171</v>
      </c>
      <c r="QI1" s="177" t="s">
        <v>1173</v>
      </c>
      <c r="QJ1" s="177" t="s">
        <v>1175</v>
      </c>
      <c r="QK1" s="177" t="s">
        <v>1177</v>
      </c>
      <c r="QL1" s="177" t="s">
        <v>1179</v>
      </c>
      <c r="QM1" s="177" t="s">
        <v>1181</v>
      </c>
      <c r="QN1" s="186" t="s">
        <v>357</v>
      </c>
      <c r="QO1" s="177" t="s">
        <v>1183</v>
      </c>
      <c r="QP1" s="177" t="s">
        <v>358</v>
      </c>
      <c r="QQ1" s="177" t="s">
        <v>365</v>
      </c>
      <c r="QR1" s="177" t="s">
        <v>1185</v>
      </c>
      <c r="QS1" s="177" t="s">
        <v>1187</v>
      </c>
      <c r="QT1" s="177" t="s">
        <v>1189</v>
      </c>
      <c r="QU1" s="177" t="s">
        <v>1191</v>
      </c>
      <c r="QV1" s="177" t="s">
        <v>1193</v>
      </c>
      <c r="QW1" s="177" t="s">
        <v>1195</v>
      </c>
      <c r="QX1" s="177" t="s">
        <v>1197</v>
      </c>
      <c r="QY1" s="177" t="s">
        <v>1199</v>
      </c>
      <c r="QZ1" s="177" t="s">
        <v>1201</v>
      </c>
      <c r="RA1" s="177" t="s">
        <v>1203</v>
      </c>
      <c r="RB1" s="177" t="s">
        <v>1205</v>
      </c>
      <c r="RC1" s="177" t="s">
        <v>1207</v>
      </c>
      <c r="RD1" s="177" t="s">
        <v>1209</v>
      </c>
      <c r="RE1" s="177" t="s">
        <v>1211</v>
      </c>
      <c r="RF1" s="186" t="s">
        <v>359</v>
      </c>
      <c r="RG1" s="177" t="s">
        <v>360</v>
      </c>
      <c r="RH1" s="177" t="s">
        <v>1213</v>
      </c>
      <c r="RI1" s="177" t="s">
        <v>1215</v>
      </c>
      <c r="RJ1" s="186" t="s">
        <v>361</v>
      </c>
      <c r="RK1" s="177" t="s">
        <v>362</v>
      </c>
      <c r="RL1" s="177" t="s">
        <v>1217</v>
      </c>
      <c r="RM1" s="177" t="s">
        <v>1218</v>
      </c>
      <c r="RN1" s="177" t="s">
        <v>1219</v>
      </c>
      <c r="RO1" s="177" t="s">
        <v>1220</v>
      </c>
      <c r="RP1" s="177" t="s">
        <v>1222</v>
      </c>
      <c r="RQ1" s="177" t="s">
        <v>1223</v>
      </c>
      <c r="RR1" s="177" t="s">
        <v>1225</v>
      </c>
      <c r="RS1" s="177" t="s">
        <v>1226</v>
      </c>
      <c r="RT1" s="174" t="s">
        <v>366</v>
      </c>
      <c r="RU1" s="186" t="s">
        <v>367</v>
      </c>
      <c r="RV1" s="177" t="s">
        <v>368</v>
      </c>
      <c r="RW1" s="177" t="s">
        <v>1228</v>
      </c>
      <c r="RX1" s="177" t="s">
        <v>1230</v>
      </c>
      <c r="RY1" s="177" t="s">
        <v>369</v>
      </c>
      <c r="RZ1" s="177" t="s">
        <v>1232</v>
      </c>
      <c r="SA1" s="177" t="s">
        <v>1234</v>
      </c>
      <c r="SB1" s="177" t="s">
        <v>1236</v>
      </c>
      <c r="SC1" s="177" t="s">
        <v>1238</v>
      </c>
      <c r="SD1" s="186" t="s">
        <v>370</v>
      </c>
      <c r="SE1" s="177" t="s">
        <v>371</v>
      </c>
      <c r="SF1" s="177" t="s">
        <v>1240</v>
      </c>
      <c r="SG1" s="177" t="s">
        <v>1242</v>
      </c>
      <c r="SH1" s="177" t="s">
        <v>1244</v>
      </c>
      <c r="SI1" s="177" t="s">
        <v>1246</v>
      </c>
      <c r="SJ1" s="177" t="s">
        <v>1248</v>
      </c>
      <c r="SK1" s="177" t="s">
        <v>1250</v>
      </c>
      <c r="SL1" s="177" t="s">
        <v>1252</v>
      </c>
      <c r="SM1" s="177" t="s">
        <v>1254</v>
      </c>
      <c r="SN1" s="177" t="s">
        <v>1256</v>
      </c>
      <c r="SO1" s="177" t="s">
        <v>1258</v>
      </c>
      <c r="SP1" s="177" t="s">
        <v>1260</v>
      </c>
      <c r="SQ1" s="177" t="s">
        <v>1262</v>
      </c>
      <c r="SR1" s="177" t="s">
        <v>1264</v>
      </c>
      <c r="SS1" s="177" t="s">
        <v>1266</v>
      </c>
      <c r="ST1" s="177" t="s">
        <v>1268</v>
      </c>
      <c r="SU1" s="174" t="s">
        <v>372</v>
      </c>
      <c r="SV1" s="186" t="s">
        <v>373</v>
      </c>
      <c r="SW1" s="177" t="s">
        <v>374</v>
      </c>
      <c r="SX1" s="177" t="s">
        <v>1270</v>
      </c>
      <c r="SY1" s="177" t="s">
        <v>1272</v>
      </c>
      <c r="SZ1" s="177" t="s">
        <v>1274</v>
      </c>
      <c r="TA1" s="177" t="s">
        <v>1276</v>
      </c>
      <c r="TB1" s="177" t="s">
        <v>1278</v>
      </c>
      <c r="TC1" s="177" t="s">
        <v>375</v>
      </c>
      <c r="TD1" s="177" t="s">
        <v>1280</v>
      </c>
      <c r="TE1" s="177" t="s">
        <v>1282</v>
      </c>
      <c r="TF1" s="177" t="s">
        <v>1284</v>
      </c>
      <c r="TG1" s="177" t="s">
        <v>1286</v>
      </c>
      <c r="TH1" s="177" t="s">
        <v>1288</v>
      </c>
      <c r="TI1" s="177" t="s">
        <v>1290</v>
      </c>
      <c r="TJ1" s="186" t="s">
        <v>376</v>
      </c>
      <c r="TK1" s="177" t="s">
        <v>377</v>
      </c>
      <c r="TL1" s="177" t="s">
        <v>378</v>
      </c>
      <c r="TM1" s="177" t="s">
        <v>1292</v>
      </c>
      <c r="TN1" s="177" t="s">
        <v>1294</v>
      </c>
      <c r="TO1" s="177" t="s">
        <v>1295</v>
      </c>
      <c r="TP1" s="177" t="s">
        <v>1297</v>
      </c>
      <c r="TQ1" s="177" t="s">
        <v>1299</v>
      </c>
      <c r="TR1" s="177" t="s">
        <v>1301</v>
      </c>
      <c r="TS1" s="177" t="s">
        <v>1303</v>
      </c>
      <c r="TT1" s="177" t="s">
        <v>1305</v>
      </c>
      <c r="TU1" s="177" t="s">
        <v>1307</v>
      </c>
      <c r="TV1" s="177" t="s">
        <v>1309</v>
      </c>
      <c r="TW1" s="177" t="s">
        <v>1311</v>
      </c>
      <c r="TX1" s="177" t="s">
        <v>1313</v>
      </c>
      <c r="TY1" s="177" t="s">
        <v>1315</v>
      </c>
      <c r="TZ1" s="177" t="s">
        <v>1317</v>
      </c>
      <c r="UA1" s="177" t="s">
        <v>1319</v>
      </c>
      <c r="UB1" s="177" t="s">
        <v>1321</v>
      </c>
      <c r="UC1" s="174" t="s">
        <v>1323</v>
      </c>
      <c r="UD1" s="177" t="s">
        <v>1325</v>
      </c>
      <c r="UE1" s="177" t="s">
        <v>1327</v>
      </c>
      <c r="UF1" s="177" t="s">
        <v>1329</v>
      </c>
      <c r="UG1" s="177" t="s">
        <v>1331</v>
      </c>
      <c r="UH1" s="177" t="s">
        <v>1333</v>
      </c>
      <c r="UI1" s="180"/>
    </row>
    <row r="2" spans="1:555" s="118" customFormat="1" hidden="1" x14ac:dyDescent="0.25">
      <c r="A2" s="118" t="s">
        <v>1356</v>
      </c>
      <c r="B2" s="118" t="s">
        <v>1358</v>
      </c>
      <c r="C2" s="118" t="s">
        <v>470</v>
      </c>
      <c r="D2" s="118" t="s">
        <v>1357</v>
      </c>
      <c r="E2" s="118" t="s">
        <v>1359</v>
      </c>
      <c r="F2" s="118" t="s">
        <v>471</v>
      </c>
      <c r="G2" s="156" t="s">
        <v>1360</v>
      </c>
      <c r="H2" s="118" t="s">
        <v>1361</v>
      </c>
      <c r="I2" s="118" t="s">
        <v>1362</v>
      </c>
      <c r="J2" s="118" t="s">
        <v>1451</v>
      </c>
      <c r="K2" s="118" t="s">
        <v>1363</v>
      </c>
      <c r="L2" s="118" t="s">
        <v>1364</v>
      </c>
      <c r="M2" s="118" t="s">
        <v>1365</v>
      </c>
      <c r="N2" s="118" t="s">
        <v>1366</v>
      </c>
      <c r="O2" s="118" t="s">
        <v>1367</v>
      </c>
      <c r="P2" s="118" t="s">
        <v>1474</v>
      </c>
      <c r="Q2" s="118" t="s">
        <v>1509</v>
      </c>
      <c r="R2" s="376" t="str">
        <f>+Presupuesto!D11</f>
        <v>Recurrente</v>
      </c>
      <c r="S2" s="376" t="str">
        <f>+Presupuesto!E11</f>
        <v>Programa / Proyecto 2017</v>
      </c>
      <c r="U2" s="118" t="s">
        <v>393</v>
      </c>
      <c r="V2" s="118" t="s">
        <v>411</v>
      </c>
      <c r="W2" s="118" t="s">
        <v>394</v>
      </c>
      <c r="X2" s="118" t="s">
        <v>395</v>
      </c>
      <c r="Y2" s="118" t="s">
        <v>396</v>
      </c>
      <c r="Z2" s="118" t="s">
        <v>397</v>
      </c>
      <c r="AA2" s="118" t="s">
        <v>398</v>
      </c>
      <c r="AB2" s="118" t="s">
        <v>399</v>
      </c>
      <c r="AC2" s="118" t="s">
        <v>400</v>
      </c>
      <c r="AD2" s="118" t="s">
        <v>401</v>
      </c>
      <c r="AE2" s="118" t="s">
        <v>402</v>
      </c>
      <c r="AF2" s="118" t="s">
        <v>403</v>
      </c>
      <c r="AH2" s="371" t="s">
        <v>419</v>
      </c>
      <c r="AI2" s="371" t="s">
        <v>420</v>
      </c>
      <c r="AJ2" s="371" t="s">
        <v>421</v>
      </c>
      <c r="AK2" s="371" t="s">
        <v>422</v>
      </c>
      <c r="AL2" s="371" t="s">
        <v>423</v>
      </c>
      <c r="AM2" s="371" t="s">
        <v>426</v>
      </c>
      <c r="AN2" s="371" t="s">
        <v>424</v>
      </c>
      <c r="AO2" s="371" t="s">
        <v>425</v>
      </c>
      <c r="AP2" s="371" t="s">
        <v>427</v>
      </c>
      <c r="AQ2" s="371" t="s">
        <v>428</v>
      </c>
      <c r="AR2" s="371" t="s">
        <v>429</v>
      </c>
      <c r="AS2" s="371" t="s">
        <v>430</v>
      </c>
      <c r="AT2" s="371" t="s">
        <v>431</v>
      </c>
      <c r="AU2" s="371" t="s">
        <v>432</v>
      </c>
      <c r="AV2" s="371" t="s">
        <v>433</v>
      </c>
      <c r="AW2" s="371" t="s">
        <v>434</v>
      </c>
      <c r="AX2" s="371" t="s">
        <v>435</v>
      </c>
      <c r="AY2" s="371" t="s">
        <v>436</v>
      </c>
      <c r="AZ2" s="371" t="s">
        <v>437</v>
      </c>
      <c r="BA2" s="371" t="s">
        <v>438</v>
      </c>
      <c r="BB2" s="371" t="s">
        <v>439</v>
      </c>
      <c r="BC2" s="371" t="s">
        <v>440</v>
      </c>
      <c r="BD2" s="371" t="s">
        <v>441</v>
      </c>
      <c r="BE2" s="371" t="s">
        <v>442</v>
      </c>
      <c r="BF2" s="371" t="s">
        <v>443</v>
      </c>
      <c r="BG2" s="371" t="s">
        <v>444</v>
      </c>
      <c r="BH2" s="371" t="s">
        <v>445</v>
      </c>
      <c r="BI2" s="371" t="s">
        <v>446</v>
      </c>
      <c r="BJ2" s="371" t="s">
        <v>447</v>
      </c>
      <c r="BK2" s="371" t="s">
        <v>448</v>
      </c>
      <c r="BL2" s="371" t="s">
        <v>449</v>
      </c>
      <c r="BM2" s="371" t="s">
        <v>450</v>
      </c>
      <c r="BN2" s="371" t="s">
        <v>451</v>
      </c>
      <c r="BO2" s="371" t="s">
        <v>452</v>
      </c>
      <c r="BP2" s="371" t="s">
        <v>453</v>
      </c>
      <c r="BQ2" s="371" t="s">
        <v>454</v>
      </c>
      <c r="BR2" s="371" t="s">
        <v>455</v>
      </c>
      <c r="BS2" s="371" t="s">
        <v>456</v>
      </c>
      <c r="BT2" s="371" t="s">
        <v>457</v>
      </c>
      <c r="BU2" s="371" t="s">
        <v>458</v>
      </c>
    </row>
    <row r="3" spans="1:555" hidden="1" x14ac:dyDescent="0.25">
      <c r="AH3" s="372">
        <v>2500</v>
      </c>
      <c r="AI3" s="372">
        <v>1900</v>
      </c>
      <c r="AJ3" s="372">
        <v>1650</v>
      </c>
      <c r="AK3" s="372">
        <v>1580</v>
      </c>
      <c r="AL3" s="372">
        <v>2250</v>
      </c>
      <c r="AM3" s="372">
        <v>1650</v>
      </c>
      <c r="AN3" s="372">
        <v>1400</v>
      </c>
      <c r="AO3" s="373">
        <v>1340</v>
      </c>
      <c r="AP3" s="373">
        <v>2000</v>
      </c>
      <c r="AQ3" s="373">
        <v>1400</v>
      </c>
      <c r="AR3" s="373">
        <v>1150</v>
      </c>
      <c r="AS3" s="373">
        <v>1100</v>
      </c>
      <c r="AT3" s="373">
        <v>1750</v>
      </c>
      <c r="AU3" s="373">
        <v>1150</v>
      </c>
      <c r="AV3" s="373">
        <v>900</v>
      </c>
      <c r="AW3" s="373">
        <v>860</v>
      </c>
      <c r="AX3" s="373">
        <v>1200</v>
      </c>
      <c r="AY3" s="374">
        <v>900</v>
      </c>
      <c r="AZ3" s="374">
        <v>650</v>
      </c>
      <c r="BA3" s="374">
        <v>620</v>
      </c>
      <c r="BB3" s="372">
        <f>+'Cuadro Resumen'!C213</f>
        <v>5759.1495000000004</v>
      </c>
      <c r="BC3" s="372">
        <f>+'Cuadro Resumen'!D213</f>
        <v>5307.4515000000001</v>
      </c>
      <c r="BD3" s="372">
        <f>+'Cuadro Resumen'!E213</f>
        <v>6775.47</v>
      </c>
      <c r="BE3" s="372">
        <f>+'Cuadro Resumen'!F213</f>
        <v>6323.7719999999999</v>
      </c>
      <c r="BF3" s="372">
        <f>+'Cuadro Resumen'!C214</f>
        <v>5081.6025</v>
      </c>
      <c r="BG3" s="372">
        <f>+'Cuadro Resumen'!D214</f>
        <v>4629.9045000000006</v>
      </c>
      <c r="BH3" s="372">
        <f>+'Cuadro Resumen'!E214</f>
        <v>6097.9230000000007</v>
      </c>
      <c r="BI3" s="372">
        <f>+'Cuadro Resumen'!F214</f>
        <v>5646.2250000000004</v>
      </c>
      <c r="BJ3" s="373">
        <f>+'Cuadro Resumen'!C215</f>
        <v>4404.0555000000004</v>
      </c>
      <c r="BK3" s="373">
        <f>+'Cuadro Resumen'!D215</f>
        <v>4065.2820000000002</v>
      </c>
      <c r="BL3" s="373">
        <f>+'Cuadro Resumen'!E215</f>
        <v>5420.3760000000002</v>
      </c>
      <c r="BM3" s="373">
        <f>+'Cuadro Resumen'!F215</f>
        <v>4968.6779999999999</v>
      </c>
      <c r="BN3" s="373">
        <f>+'Cuadro Resumen'!C216</f>
        <v>3726.5085000000004</v>
      </c>
      <c r="BO3" s="373">
        <f>+'Cuadro Resumen'!D216</f>
        <v>3387.7350000000001</v>
      </c>
      <c r="BP3" s="373">
        <f>+'Cuadro Resumen'!E216</f>
        <v>4742.8290000000006</v>
      </c>
      <c r="BQ3" s="373">
        <f>+'Cuadro Resumen'!F216</f>
        <v>4404.0555000000004</v>
      </c>
      <c r="BR3" s="373">
        <f>+'Cuadro Resumen'!C217</f>
        <v>3274.8105</v>
      </c>
      <c r="BS3" s="373">
        <f>+'Cuadro Resumen'!D217</f>
        <v>3048.9615000000003</v>
      </c>
      <c r="BT3" s="373">
        <f>+'Cuadro Resumen'!E217</f>
        <v>4178.2065000000002</v>
      </c>
      <c r="BU3" s="373">
        <f>+'Cuadro Resumen'!F217</f>
        <v>3839.433</v>
      </c>
    </row>
    <row r="4" spans="1:555" ht="15.75" thickBot="1" x14ac:dyDescent="0.3"/>
    <row r="5" spans="1:555" ht="53.25" thickBot="1" x14ac:dyDescent="0.3">
      <c r="C5" s="83" t="s">
        <v>418</v>
      </c>
      <c r="D5" s="194">
        <f>SUMIF(C:C,$C$10,D:D)</f>
        <v>0</v>
      </c>
    </row>
    <row r="6" spans="1:555" x14ac:dyDescent="0.25">
      <c r="C6" s="103"/>
      <c r="D6" s="103"/>
      <c r="E6" s="103"/>
      <c r="F6" s="103"/>
      <c r="G6" s="75"/>
      <c r="H6" s="103"/>
      <c r="I6" s="103"/>
    </row>
    <row r="7" spans="1:555" x14ac:dyDescent="0.25">
      <c r="C7" s="103"/>
      <c r="D7" s="103"/>
      <c r="E7" s="103"/>
      <c r="F7" s="103"/>
      <c r="G7" s="75"/>
      <c r="H7" s="103"/>
      <c r="I7" s="103"/>
    </row>
    <row r="8" spans="1:555" x14ac:dyDescent="0.25">
      <c r="C8" s="103"/>
      <c r="D8" s="103"/>
      <c r="E8" s="103"/>
      <c r="F8" s="103"/>
      <c r="G8" s="75"/>
      <c r="H8" s="103"/>
      <c r="I8" s="103"/>
    </row>
    <row r="9" spans="1:555" ht="15.75" thickBot="1" x14ac:dyDescent="0.3">
      <c r="C9" s="103"/>
      <c r="D9" s="103"/>
      <c r="E9" s="103"/>
      <c r="F9" s="103"/>
      <c r="G9" s="75"/>
      <c r="H9" s="103"/>
      <c r="I9" s="103"/>
      <c r="K9" s="172"/>
    </row>
    <row r="10" spans="1:555" ht="15.75" thickBot="1" x14ac:dyDescent="0.3">
      <c r="C10" s="153" t="s">
        <v>53</v>
      </c>
      <c r="D10" s="307">
        <f>SUM(F17:F50)</f>
        <v>0</v>
      </c>
      <c r="G10" s="76"/>
      <c r="H10" s="70"/>
      <c r="I10" s="70"/>
    </row>
    <row r="11" spans="1:555" x14ac:dyDescent="0.25">
      <c r="G11" s="76"/>
      <c r="H11" s="70"/>
      <c r="I11" s="70"/>
    </row>
    <row r="12" spans="1:555" x14ac:dyDescent="0.25">
      <c r="F12" s="70"/>
      <c r="G12" s="76"/>
      <c r="H12" s="70"/>
      <c r="I12" s="70"/>
    </row>
    <row r="13" spans="1:555" ht="15.75" x14ac:dyDescent="0.25">
      <c r="C13" s="268" t="s">
        <v>391</v>
      </c>
      <c r="D13" s="306"/>
      <c r="F13" s="70"/>
      <c r="G13" s="76"/>
      <c r="H13" s="70"/>
      <c r="I13" s="70"/>
    </row>
    <row r="14" spans="1:555" ht="18.75" x14ac:dyDescent="0.25">
      <c r="C14" s="200" t="e">
        <f>IFERROR(VLOOKUP(D13,'1. Desarrollo e Innov. Curricu.'!$F:$G,2,FALSE),IFERROR(VLOOKUP(D13,'2. Investigación Científica'!$F:$G,2,FALSE),IFERROR(VLOOKUP(D13,'3. Vinculación Univ. Sociedad'!$E:$G,2,FALSE),IFERROR(VLOOKUP(D13,'4.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6"/>
      <c r="H14" s="70"/>
      <c r="I14" s="70"/>
    </row>
    <row r="15" spans="1:555" ht="42.75" thickBot="1" x14ac:dyDescent="0.3">
      <c r="F15" s="89"/>
      <c r="G15" s="73"/>
      <c r="H15" s="73"/>
      <c r="I15" s="73"/>
      <c r="L15" s="216"/>
      <c r="M15" s="217"/>
      <c r="N15" s="216"/>
      <c r="O15" s="216"/>
      <c r="P15" s="219" t="s">
        <v>468</v>
      </c>
      <c r="Q15" s="219" t="s">
        <v>469</v>
      </c>
    </row>
    <row r="16" spans="1:555" ht="30.75" thickBot="1" x14ac:dyDescent="0.3">
      <c r="C16" s="125" t="s">
        <v>44</v>
      </c>
      <c r="D16" s="125" t="s">
        <v>55</v>
      </c>
      <c r="E16" s="132" t="s">
        <v>57</v>
      </c>
      <c r="F16" s="131" t="s">
        <v>27</v>
      </c>
      <c r="G16" s="129" t="s">
        <v>130</v>
      </c>
      <c r="H16" s="132" t="s">
        <v>46</v>
      </c>
      <c r="I16" s="129" t="s">
        <v>131</v>
      </c>
      <c r="J16" s="129" t="s">
        <v>409</v>
      </c>
      <c r="K16" s="129" t="s">
        <v>410</v>
      </c>
      <c r="L16" s="213" t="s">
        <v>21</v>
      </c>
      <c r="M16" s="213" t="s">
        <v>55</v>
      </c>
      <c r="N16" s="214" t="s">
        <v>466</v>
      </c>
      <c r="O16" s="215" t="s">
        <v>467</v>
      </c>
      <c r="P16" s="218">
        <v>0.7</v>
      </c>
      <c r="Q16" s="218">
        <v>0.3</v>
      </c>
    </row>
    <row r="17" spans="3:17" x14ac:dyDescent="0.25">
      <c r="C17" s="137"/>
      <c r="D17" s="154"/>
      <c r="E17" s="119"/>
      <c r="F17" s="93">
        <f t="shared" ref="F17:F50" si="0">D17*E17</f>
        <v>0</v>
      </c>
      <c r="G17" s="157"/>
      <c r="H17" s="138"/>
      <c r="I17" s="126" t="e">
        <f>VLOOKUP(H17,Presupuesto!$B$11:$C$565,2,0)</f>
        <v>#N/A</v>
      </c>
      <c r="J17" s="208" t="s">
        <v>1358</v>
      </c>
      <c r="K17" s="94" t="s">
        <v>411</v>
      </c>
      <c r="L17" s="137"/>
      <c r="M17" s="154"/>
      <c r="N17" s="119"/>
      <c r="O17" s="93">
        <f t="shared" ref="O17:O50" si="1">M17*N17</f>
        <v>0</v>
      </c>
      <c r="P17" s="93">
        <f t="shared" ref="P17:Q36" si="2">$O17*P$16</f>
        <v>0</v>
      </c>
      <c r="Q17" s="93">
        <f t="shared" si="2"/>
        <v>0</v>
      </c>
    </row>
    <row r="18" spans="3:17" x14ac:dyDescent="0.25">
      <c r="C18" s="137"/>
      <c r="D18" s="154"/>
      <c r="E18" s="119"/>
      <c r="F18" s="93">
        <f t="shared" si="0"/>
        <v>0</v>
      </c>
      <c r="G18" s="157"/>
      <c r="H18" s="138"/>
      <c r="I18" s="126" t="e">
        <f>VLOOKUP(H18,Presupuesto!$B$11:$C$565,2,0)</f>
        <v>#N/A</v>
      </c>
      <c r="J18" s="94" t="str">
        <f>$J$17</f>
        <v>Investigación Científica</v>
      </c>
      <c r="K18" s="94" t="s">
        <v>411</v>
      </c>
      <c r="L18" s="137"/>
      <c r="M18" s="154"/>
      <c r="N18" s="119"/>
      <c r="O18" s="93">
        <f t="shared" si="1"/>
        <v>0</v>
      </c>
      <c r="P18" s="93">
        <f t="shared" si="2"/>
        <v>0</v>
      </c>
      <c r="Q18" s="93">
        <f t="shared" si="2"/>
        <v>0</v>
      </c>
    </row>
    <row r="19" spans="3:17" x14ac:dyDescent="0.25">
      <c r="C19" s="137"/>
      <c r="D19" s="154"/>
      <c r="E19" s="119"/>
      <c r="F19" s="93">
        <f t="shared" si="0"/>
        <v>0</v>
      </c>
      <c r="G19" s="157"/>
      <c r="H19" s="138"/>
      <c r="I19" s="126" t="e">
        <f>VLOOKUP(H19,Presupuesto!$B$11:$C$565,2,0)</f>
        <v>#N/A</v>
      </c>
      <c r="J19" s="94" t="str">
        <f t="shared" ref="J19:J49" si="3">$J$17</f>
        <v>Investigación Científica</v>
      </c>
      <c r="K19" s="94" t="s">
        <v>411</v>
      </c>
      <c r="L19" s="137"/>
      <c r="M19" s="154"/>
      <c r="N19" s="119"/>
      <c r="O19" s="93">
        <f t="shared" si="1"/>
        <v>0</v>
      </c>
      <c r="P19" s="93">
        <f t="shared" si="2"/>
        <v>0</v>
      </c>
      <c r="Q19" s="93">
        <f t="shared" si="2"/>
        <v>0</v>
      </c>
    </row>
    <row r="20" spans="3:17" x14ac:dyDescent="0.25">
      <c r="C20" s="137"/>
      <c r="D20" s="154"/>
      <c r="E20" s="119"/>
      <c r="F20" s="93">
        <f t="shared" si="0"/>
        <v>0</v>
      </c>
      <c r="G20" s="157"/>
      <c r="H20" s="138"/>
      <c r="I20" s="126" t="e">
        <f>VLOOKUP(H20,Presupuesto!$B$11:$C$565,2,0)</f>
        <v>#N/A</v>
      </c>
      <c r="J20" s="94" t="str">
        <f t="shared" si="3"/>
        <v>Investigación Científica</v>
      </c>
      <c r="K20" s="94" t="s">
        <v>411</v>
      </c>
      <c r="L20" s="137"/>
      <c r="M20" s="154"/>
      <c r="N20" s="119"/>
      <c r="O20" s="93">
        <f t="shared" si="1"/>
        <v>0</v>
      </c>
      <c r="P20" s="93">
        <f t="shared" si="2"/>
        <v>0</v>
      </c>
      <c r="Q20" s="93">
        <f t="shared" si="2"/>
        <v>0</v>
      </c>
    </row>
    <row r="21" spans="3:17" x14ac:dyDescent="0.25">
      <c r="C21" s="137"/>
      <c r="D21" s="154"/>
      <c r="E21" s="119"/>
      <c r="F21" s="93">
        <f t="shared" si="0"/>
        <v>0</v>
      </c>
      <c r="G21" s="157"/>
      <c r="H21" s="138"/>
      <c r="I21" s="126" t="e">
        <f>VLOOKUP(H21,Presupuesto!$B$11:$C$565,2,0)</f>
        <v>#N/A</v>
      </c>
      <c r="J21" s="94" t="str">
        <f t="shared" si="3"/>
        <v>Investigación Científica</v>
      </c>
      <c r="K21" s="94" t="s">
        <v>400</v>
      </c>
      <c r="L21" s="137"/>
      <c r="M21" s="154"/>
      <c r="N21" s="119"/>
      <c r="O21" s="93">
        <f t="shared" si="1"/>
        <v>0</v>
      </c>
      <c r="P21" s="93">
        <f t="shared" si="2"/>
        <v>0</v>
      </c>
      <c r="Q21" s="93">
        <f t="shared" si="2"/>
        <v>0</v>
      </c>
    </row>
    <row r="22" spans="3:17" x14ac:dyDescent="0.25">
      <c r="C22" s="137"/>
      <c r="D22" s="154"/>
      <c r="E22" s="119"/>
      <c r="F22" s="93">
        <f t="shared" si="0"/>
        <v>0</v>
      </c>
      <c r="G22" s="157"/>
      <c r="H22" s="138"/>
      <c r="I22" s="126" t="e">
        <f>VLOOKUP(H22,Presupuesto!$B$11:$C$565,2,0)</f>
        <v>#N/A</v>
      </c>
      <c r="J22" s="94" t="str">
        <f t="shared" si="3"/>
        <v>Investigación Científica</v>
      </c>
      <c r="K22" s="94" t="s">
        <v>411</v>
      </c>
      <c r="L22" s="137"/>
      <c r="M22" s="154"/>
      <c r="N22" s="119"/>
      <c r="O22" s="93">
        <f t="shared" si="1"/>
        <v>0</v>
      </c>
      <c r="P22" s="93">
        <f t="shared" si="2"/>
        <v>0</v>
      </c>
      <c r="Q22" s="93">
        <f t="shared" si="2"/>
        <v>0</v>
      </c>
    </row>
    <row r="23" spans="3:17" x14ac:dyDescent="0.25">
      <c r="C23" s="137"/>
      <c r="D23" s="154"/>
      <c r="E23" s="119"/>
      <c r="F23" s="93">
        <f t="shared" si="0"/>
        <v>0</v>
      </c>
      <c r="G23" s="157"/>
      <c r="H23" s="138"/>
      <c r="I23" s="126" t="e">
        <f>VLOOKUP(H23,Presupuesto!$B$11:$C$565,2,0)</f>
        <v>#N/A</v>
      </c>
      <c r="J23" s="94" t="str">
        <f t="shared" si="3"/>
        <v>Investigación Científica</v>
      </c>
      <c r="K23" s="94" t="s">
        <v>411</v>
      </c>
      <c r="L23" s="137"/>
      <c r="M23" s="154"/>
      <c r="N23" s="119"/>
      <c r="O23" s="93">
        <f t="shared" si="1"/>
        <v>0</v>
      </c>
      <c r="P23" s="93">
        <f t="shared" si="2"/>
        <v>0</v>
      </c>
      <c r="Q23" s="93">
        <f t="shared" si="2"/>
        <v>0</v>
      </c>
    </row>
    <row r="24" spans="3:17" x14ac:dyDescent="0.25">
      <c r="C24" s="137"/>
      <c r="D24" s="154"/>
      <c r="E24" s="119"/>
      <c r="F24" s="93">
        <f t="shared" si="0"/>
        <v>0</v>
      </c>
      <c r="G24" s="157"/>
      <c r="H24" s="138"/>
      <c r="I24" s="126" t="e">
        <f>VLOOKUP(H24,Presupuesto!$B$11:$C$565,2,0)</f>
        <v>#N/A</v>
      </c>
      <c r="J24" s="94" t="str">
        <f t="shared" si="3"/>
        <v>Investigación Científica</v>
      </c>
      <c r="K24" s="94" t="s">
        <v>411</v>
      </c>
      <c r="L24" s="137"/>
      <c r="M24" s="154"/>
      <c r="N24" s="119"/>
      <c r="O24" s="93">
        <f t="shared" si="1"/>
        <v>0</v>
      </c>
      <c r="P24" s="93">
        <f t="shared" si="2"/>
        <v>0</v>
      </c>
      <c r="Q24" s="93">
        <f t="shared" si="2"/>
        <v>0</v>
      </c>
    </row>
    <row r="25" spans="3:17" x14ac:dyDescent="0.25">
      <c r="C25" s="137"/>
      <c r="D25" s="154"/>
      <c r="E25" s="119"/>
      <c r="F25" s="93">
        <f t="shared" si="0"/>
        <v>0</v>
      </c>
      <c r="G25" s="157"/>
      <c r="H25" s="138"/>
      <c r="I25" s="126" t="e">
        <f>VLOOKUP(H25,Presupuesto!$B$11:$C$565,2,0)</f>
        <v>#N/A</v>
      </c>
      <c r="J25" s="94" t="str">
        <f t="shared" si="3"/>
        <v>Investigación Científica</v>
      </c>
      <c r="K25" s="94" t="s">
        <v>411</v>
      </c>
      <c r="L25" s="137"/>
      <c r="M25" s="154"/>
      <c r="N25" s="119"/>
      <c r="O25" s="93">
        <f t="shared" si="1"/>
        <v>0</v>
      </c>
      <c r="P25" s="93">
        <f t="shared" si="2"/>
        <v>0</v>
      </c>
      <c r="Q25" s="93">
        <f t="shared" si="2"/>
        <v>0</v>
      </c>
    </row>
    <row r="26" spans="3:17" x14ac:dyDescent="0.25">
      <c r="C26" s="137"/>
      <c r="D26" s="154"/>
      <c r="E26" s="119"/>
      <c r="F26" s="93">
        <f t="shared" si="0"/>
        <v>0</v>
      </c>
      <c r="G26" s="157"/>
      <c r="H26" s="138"/>
      <c r="I26" s="126" t="e">
        <f>VLOOKUP(H26,Presupuesto!$B$11:$C$565,2,0)</f>
        <v>#N/A</v>
      </c>
      <c r="J26" s="94" t="str">
        <f t="shared" si="3"/>
        <v>Investigación Científica</v>
      </c>
      <c r="K26" s="94" t="s">
        <v>411</v>
      </c>
      <c r="L26" s="137"/>
      <c r="M26" s="154"/>
      <c r="N26" s="119"/>
      <c r="O26" s="93">
        <f t="shared" si="1"/>
        <v>0</v>
      </c>
      <c r="P26" s="93">
        <f t="shared" si="2"/>
        <v>0</v>
      </c>
      <c r="Q26" s="93">
        <f t="shared" si="2"/>
        <v>0</v>
      </c>
    </row>
    <row r="27" spans="3:17" x14ac:dyDescent="0.25">
      <c r="C27" s="137"/>
      <c r="D27" s="154"/>
      <c r="E27" s="119"/>
      <c r="F27" s="93">
        <f t="shared" si="0"/>
        <v>0</v>
      </c>
      <c r="G27" s="157"/>
      <c r="H27" s="138"/>
      <c r="I27" s="126" t="e">
        <f>VLOOKUP(H27,Presupuesto!$B$11:$C$565,2,0)</f>
        <v>#N/A</v>
      </c>
      <c r="J27" s="94" t="str">
        <f t="shared" si="3"/>
        <v>Investigación Científica</v>
      </c>
      <c r="K27" s="94" t="s">
        <v>411</v>
      </c>
      <c r="L27" s="137"/>
      <c r="M27" s="154"/>
      <c r="N27" s="119"/>
      <c r="O27" s="93">
        <f t="shared" si="1"/>
        <v>0</v>
      </c>
      <c r="P27" s="93">
        <f t="shared" si="2"/>
        <v>0</v>
      </c>
      <c r="Q27" s="93">
        <f t="shared" si="2"/>
        <v>0</v>
      </c>
    </row>
    <row r="28" spans="3:17" x14ac:dyDescent="0.25">
      <c r="C28" s="137"/>
      <c r="D28" s="154"/>
      <c r="E28" s="119"/>
      <c r="F28" s="93">
        <f t="shared" si="0"/>
        <v>0</v>
      </c>
      <c r="G28" s="157"/>
      <c r="H28" s="138"/>
      <c r="I28" s="126" t="e">
        <f>VLOOKUP(H28,Presupuesto!$B$11:$C$565,2,0)</f>
        <v>#N/A</v>
      </c>
      <c r="J28" s="94" t="str">
        <f t="shared" si="3"/>
        <v>Investigación Científica</v>
      </c>
      <c r="K28" s="94" t="s">
        <v>411</v>
      </c>
      <c r="L28" s="137"/>
      <c r="M28" s="154"/>
      <c r="N28" s="119"/>
      <c r="O28" s="93">
        <f t="shared" si="1"/>
        <v>0</v>
      </c>
      <c r="P28" s="93">
        <f t="shared" si="2"/>
        <v>0</v>
      </c>
      <c r="Q28" s="93">
        <f t="shared" si="2"/>
        <v>0</v>
      </c>
    </row>
    <row r="29" spans="3:17" x14ac:dyDescent="0.25">
      <c r="C29" s="137"/>
      <c r="D29" s="154"/>
      <c r="E29" s="119"/>
      <c r="F29" s="93">
        <f t="shared" si="0"/>
        <v>0</v>
      </c>
      <c r="G29" s="157"/>
      <c r="H29" s="138"/>
      <c r="I29" s="126" t="e">
        <f>VLOOKUP(H29,Presupuesto!$B$11:$C$565,2,0)</f>
        <v>#N/A</v>
      </c>
      <c r="J29" s="94" t="str">
        <f t="shared" si="3"/>
        <v>Investigación Científica</v>
      </c>
      <c r="K29" s="94" t="s">
        <v>411</v>
      </c>
      <c r="L29" s="137"/>
      <c r="M29" s="154"/>
      <c r="N29" s="119"/>
      <c r="O29" s="93">
        <f t="shared" si="1"/>
        <v>0</v>
      </c>
      <c r="P29" s="93">
        <f t="shared" si="2"/>
        <v>0</v>
      </c>
      <c r="Q29" s="93">
        <f t="shared" si="2"/>
        <v>0</v>
      </c>
    </row>
    <row r="30" spans="3:17" x14ac:dyDescent="0.25">
      <c r="C30" s="137"/>
      <c r="D30" s="154"/>
      <c r="E30" s="119"/>
      <c r="F30" s="93">
        <f t="shared" si="0"/>
        <v>0</v>
      </c>
      <c r="G30" s="157"/>
      <c r="H30" s="138"/>
      <c r="I30" s="126" t="e">
        <f>VLOOKUP(H30,Presupuesto!$B$11:$C$565,2,0)</f>
        <v>#N/A</v>
      </c>
      <c r="J30" s="94" t="str">
        <f t="shared" si="3"/>
        <v>Investigación Científica</v>
      </c>
      <c r="K30" s="94" t="s">
        <v>411</v>
      </c>
      <c r="L30" s="137"/>
      <c r="M30" s="154"/>
      <c r="N30" s="119"/>
      <c r="O30" s="93">
        <f t="shared" si="1"/>
        <v>0</v>
      </c>
      <c r="P30" s="93">
        <f t="shared" si="2"/>
        <v>0</v>
      </c>
      <c r="Q30" s="93">
        <f t="shared" si="2"/>
        <v>0</v>
      </c>
    </row>
    <row r="31" spans="3:17" x14ac:dyDescent="0.25">
      <c r="C31" s="137"/>
      <c r="D31" s="154"/>
      <c r="E31" s="119"/>
      <c r="F31" s="93">
        <f t="shared" si="0"/>
        <v>0</v>
      </c>
      <c r="G31" s="157"/>
      <c r="H31" s="138"/>
      <c r="I31" s="126" t="e">
        <f>VLOOKUP(H31,Presupuesto!$B$11:$C$565,2,0)</f>
        <v>#N/A</v>
      </c>
      <c r="J31" s="94" t="str">
        <f t="shared" si="3"/>
        <v>Investigación Científica</v>
      </c>
      <c r="K31" s="94" t="s">
        <v>411</v>
      </c>
      <c r="L31" s="137"/>
      <c r="M31" s="154"/>
      <c r="N31" s="119"/>
      <c r="O31" s="93">
        <f t="shared" si="1"/>
        <v>0</v>
      </c>
      <c r="P31" s="93">
        <f t="shared" si="2"/>
        <v>0</v>
      </c>
      <c r="Q31" s="93">
        <f t="shared" si="2"/>
        <v>0</v>
      </c>
    </row>
    <row r="32" spans="3:17" x14ac:dyDescent="0.25">
      <c r="C32" s="137"/>
      <c r="D32" s="154"/>
      <c r="E32" s="119"/>
      <c r="F32" s="93">
        <f t="shared" si="0"/>
        <v>0</v>
      </c>
      <c r="G32" s="157"/>
      <c r="H32" s="138"/>
      <c r="I32" s="126" t="e">
        <f>VLOOKUP(H32,Presupuesto!$B$11:$C$565,2,0)</f>
        <v>#N/A</v>
      </c>
      <c r="J32" s="94" t="str">
        <f t="shared" si="3"/>
        <v>Investigación Científica</v>
      </c>
      <c r="K32" s="94" t="s">
        <v>411</v>
      </c>
      <c r="L32" s="137"/>
      <c r="M32" s="154"/>
      <c r="N32" s="119"/>
      <c r="O32" s="93">
        <f t="shared" si="1"/>
        <v>0</v>
      </c>
      <c r="P32" s="93">
        <f t="shared" si="2"/>
        <v>0</v>
      </c>
      <c r="Q32" s="93">
        <f t="shared" si="2"/>
        <v>0</v>
      </c>
    </row>
    <row r="33" spans="3:17" x14ac:dyDescent="0.25">
      <c r="C33" s="137"/>
      <c r="D33" s="154"/>
      <c r="E33" s="119"/>
      <c r="F33" s="93">
        <f t="shared" si="0"/>
        <v>0</v>
      </c>
      <c r="G33" s="157"/>
      <c r="H33" s="138"/>
      <c r="I33" s="126" t="e">
        <f>VLOOKUP(H33,Presupuesto!$B$11:$C$565,2,0)</f>
        <v>#N/A</v>
      </c>
      <c r="J33" s="94" t="str">
        <f t="shared" si="3"/>
        <v>Investigación Científica</v>
      </c>
      <c r="K33" s="94" t="s">
        <v>411</v>
      </c>
      <c r="L33" s="137"/>
      <c r="M33" s="154"/>
      <c r="N33" s="119"/>
      <c r="O33" s="93">
        <f t="shared" si="1"/>
        <v>0</v>
      </c>
      <c r="P33" s="93">
        <f t="shared" si="2"/>
        <v>0</v>
      </c>
      <c r="Q33" s="93">
        <f t="shared" si="2"/>
        <v>0</v>
      </c>
    </row>
    <row r="34" spans="3:17" x14ac:dyDescent="0.25">
      <c r="C34" s="137"/>
      <c r="D34" s="154"/>
      <c r="E34" s="119"/>
      <c r="F34" s="93">
        <f t="shared" si="0"/>
        <v>0</v>
      </c>
      <c r="G34" s="157"/>
      <c r="H34" s="138"/>
      <c r="I34" s="126" t="e">
        <f>VLOOKUP(H34,Presupuesto!$B$11:$C$565,2,0)</f>
        <v>#N/A</v>
      </c>
      <c r="J34" s="94" t="str">
        <f t="shared" si="3"/>
        <v>Investigación Científica</v>
      </c>
      <c r="K34" s="94" t="s">
        <v>411</v>
      </c>
      <c r="L34" s="137"/>
      <c r="M34" s="154"/>
      <c r="N34" s="119"/>
      <c r="O34" s="93">
        <f t="shared" si="1"/>
        <v>0</v>
      </c>
      <c r="P34" s="93">
        <f t="shared" si="2"/>
        <v>0</v>
      </c>
      <c r="Q34" s="93">
        <f t="shared" si="2"/>
        <v>0</v>
      </c>
    </row>
    <row r="35" spans="3:17" x14ac:dyDescent="0.25">
      <c r="C35" s="137"/>
      <c r="D35" s="154"/>
      <c r="E35" s="119"/>
      <c r="F35" s="93">
        <f t="shared" si="0"/>
        <v>0</v>
      </c>
      <c r="G35" s="157"/>
      <c r="H35" s="138"/>
      <c r="I35" s="126" t="e">
        <f>VLOOKUP(H35,Presupuesto!$B$11:$C$565,2,0)</f>
        <v>#N/A</v>
      </c>
      <c r="J35" s="94" t="str">
        <f t="shared" si="3"/>
        <v>Investigación Científica</v>
      </c>
      <c r="K35" s="94" t="s">
        <v>411</v>
      </c>
      <c r="L35" s="137"/>
      <c r="M35" s="154"/>
      <c r="N35" s="119"/>
      <c r="O35" s="93">
        <f t="shared" si="1"/>
        <v>0</v>
      </c>
      <c r="P35" s="93">
        <f t="shared" si="2"/>
        <v>0</v>
      </c>
      <c r="Q35" s="93">
        <f t="shared" si="2"/>
        <v>0</v>
      </c>
    </row>
    <row r="36" spans="3:17" x14ac:dyDescent="0.25">
      <c r="C36" s="137"/>
      <c r="D36" s="154"/>
      <c r="E36" s="119"/>
      <c r="F36" s="93">
        <f t="shared" si="0"/>
        <v>0</v>
      </c>
      <c r="G36" s="157"/>
      <c r="H36" s="138"/>
      <c r="I36" s="126" t="e">
        <f>VLOOKUP(H36,Presupuesto!$B$11:$C$565,2,0)</f>
        <v>#N/A</v>
      </c>
      <c r="J36" s="94" t="str">
        <f t="shared" si="3"/>
        <v>Investigación Científica</v>
      </c>
      <c r="K36" s="94" t="s">
        <v>411</v>
      </c>
      <c r="L36" s="137"/>
      <c r="M36" s="154"/>
      <c r="N36" s="119"/>
      <c r="O36" s="93">
        <f t="shared" si="1"/>
        <v>0</v>
      </c>
      <c r="P36" s="93">
        <f t="shared" si="2"/>
        <v>0</v>
      </c>
      <c r="Q36" s="93">
        <f t="shared" si="2"/>
        <v>0</v>
      </c>
    </row>
    <row r="37" spans="3:17" x14ac:dyDescent="0.25">
      <c r="C37" s="137"/>
      <c r="D37" s="154"/>
      <c r="E37" s="119"/>
      <c r="F37" s="93">
        <f t="shared" si="0"/>
        <v>0</v>
      </c>
      <c r="G37" s="157"/>
      <c r="H37" s="138"/>
      <c r="I37" s="126" t="e">
        <f>VLOOKUP(H37,Presupuesto!$B$11:$C$565,2,0)</f>
        <v>#N/A</v>
      </c>
      <c r="J37" s="94" t="str">
        <f t="shared" si="3"/>
        <v>Investigación Científica</v>
      </c>
      <c r="K37" s="94" t="s">
        <v>411</v>
      </c>
      <c r="L37" s="137"/>
      <c r="M37" s="154"/>
      <c r="N37" s="119"/>
      <c r="O37" s="93">
        <f t="shared" si="1"/>
        <v>0</v>
      </c>
      <c r="P37" s="93">
        <f t="shared" ref="P37:Q50" si="4">$O37*P$16</f>
        <v>0</v>
      </c>
      <c r="Q37" s="93">
        <f t="shared" si="4"/>
        <v>0</v>
      </c>
    </row>
    <row r="38" spans="3:17" x14ac:dyDescent="0.25">
      <c r="C38" s="139"/>
      <c r="D38" s="147"/>
      <c r="E38" s="114"/>
      <c r="F38" s="93">
        <f t="shared" si="0"/>
        <v>0</v>
      </c>
      <c r="G38" s="157"/>
      <c r="H38" s="140"/>
      <c r="I38" s="126" t="e">
        <f>VLOOKUP(H38,Presupuesto!$B$11:$C$565,2,0)</f>
        <v>#N/A</v>
      </c>
      <c r="J38" s="94" t="str">
        <f t="shared" si="3"/>
        <v>Investigación Científica</v>
      </c>
      <c r="K38" s="94" t="s">
        <v>411</v>
      </c>
      <c r="L38" s="139"/>
      <c r="M38" s="147"/>
      <c r="N38" s="114"/>
      <c r="O38" s="93">
        <f t="shared" si="1"/>
        <v>0</v>
      </c>
      <c r="P38" s="93">
        <f t="shared" si="4"/>
        <v>0</v>
      </c>
      <c r="Q38" s="93">
        <f t="shared" si="4"/>
        <v>0</v>
      </c>
    </row>
    <row r="39" spans="3:17" x14ac:dyDescent="0.25">
      <c r="C39" s="139"/>
      <c r="D39" s="147"/>
      <c r="E39" s="114"/>
      <c r="F39" s="93">
        <f t="shared" si="0"/>
        <v>0</v>
      </c>
      <c r="G39" s="157"/>
      <c r="H39" s="140"/>
      <c r="I39" s="126" t="e">
        <f>VLOOKUP(H39,Presupuesto!$B$11:$C$565,2,0)</f>
        <v>#N/A</v>
      </c>
      <c r="J39" s="94" t="str">
        <f t="shared" si="3"/>
        <v>Investigación Científica</v>
      </c>
      <c r="K39" s="94" t="s">
        <v>411</v>
      </c>
      <c r="L39" s="139"/>
      <c r="M39" s="147"/>
      <c r="N39" s="114"/>
      <c r="O39" s="93">
        <f t="shared" si="1"/>
        <v>0</v>
      </c>
      <c r="P39" s="93">
        <f t="shared" si="4"/>
        <v>0</v>
      </c>
      <c r="Q39" s="93">
        <f t="shared" si="4"/>
        <v>0</v>
      </c>
    </row>
    <row r="40" spans="3:17" x14ac:dyDescent="0.25">
      <c r="C40" s="139"/>
      <c r="D40" s="147"/>
      <c r="E40" s="114"/>
      <c r="F40" s="93">
        <f t="shared" si="0"/>
        <v>0</v>
      </c>
      <c r="G40" s="157"/>
      <c r="H40" s="140"/>
      <c r="I40" s="126" t="e">
        <f>VLOOKUP(H40,Presupuesto!$B$11:$C$565,2,0)</f>
        <v>#N/A</v>
      </c>
      <c r="J40" s="94" t="str">
        <f t="shared" si="3"/>
        <v>Investigación Científica</v>
      </c>
      <c r="K40" s="94" t="s">
        <v>411</v>
      </c>
      <c r="L40" s="139"/>
      <c r="M40" s="147"/>
      <c r="N40" s="114"/>
      <c r="O40" s="93">
        <f t="shared" si="1"/>
        <v>0</v>
      </c>
      <c r="P40" s="93">
        <f t="shared" si="4"/>
        <v>0</v>
      </c>
      <c r="Q40" s="93">
        <f t="shared" si="4"/>
        <v>0</v>
      </c>
    </row>
    <row r="41" spans="3:17" x14ac:dyDescent="0.25">
      <c r="C41" s="139"/>
      <c r="D41" s="147"/>
      <c r="E41" s="114"/>
      <c r="F41" s="93">
        <f t="shared" si="0"/>
        <v>0</v>
      </c>
      <c r="G41" s="157"/>
      <c r="H41" s="140"/>
      <c r="I41" s="126" t="e">
        <f>VLOOKUP(H41,Presupuesto!$B$11:$C$565,2,0)</f>
        <v>#N/A</v>
      </c>
      <c r="J41" s="94" t="str">
        <f t="shared" si="3"/>
        <v>Investigación Científica</v>
      </c>
      <c r="K41" s="94" t="s">
        <v>411</v>
      </c>
      <c r="L41" s="139"/>
      <c r="M41" s="147"/>
      <c r="N41" s="114"/>
      <c r="O41" s="93">
        <f t="shared" si="1"/>
        <v>0</v>
      </c>
      <c r="P41" s="93">
        <f t="shared" si="4"/>
        <v>0</v>
      </c>
      <c r="Q41" s="93">
        <f t="shared" si="4"/>
        <v>0</v>
      </c>
    </row>
    <row r="42" spans="3:17" x14ac:dyDescent="0.25">
      <c r="C42" s="139"/>
      <c r="D42" s="147"/>
      <c r="E42" s="114"/>
      <c r="F42" s="93">
        <f t="shared" si="0"/>
        <v>0</v>
      </c>
      <c r="G42" s="157"/>
      <c r="H42" s="140"/>
      <c r="I42" s="126" t="e">
        <f>VLOOKUP(H42,Presupuesto!$B$11:$C$565,2,0)</f>
        <v>#N/A</v>
      </c>
      <c r="J42" s="94" t="str">
        <f t="shared" si="3"/>
        <v>Investigación Científica</v>
      </c>
      <c r="K42" s="94" t="s">
        <v>411</v>
      </c>
      <c r="L42" s="139"/>
      <c r="M42" s="147"/>
      <c r="N42" s="114"/>
      <c r="O42" s="93">
        <f t="shared" si="1"/>
        <v>0</v>
      </c>
      <c r="P42" s="93">
        <f t="shared" si="4"/>
        <v>0</v>
      </c>
      <c r="Q42" s="93">
        <f t="shared" si="4"/>
        <v>0</v>
      </c>
    </row>
    <row r="43" spans="3:17" x14ac:dyDescent="0.25">
      <c r="C43" s="139"/>
      <c r="D43" s="147"/>
      <c r="E43" s="114"/>
      <c r="F43" s="93">
        <f t="shared" si="0"/>
        <v>0</v>
      </c>
      <c r="G43" s="157"/>
      <c r="H43" s="140"/>
      <c r="I43" s="126" t="e">
        <f>VLOOKUP(H43,Presupuesto!$B$11:$C$565,2,0)</f>
        <v>#N/A</v>
      </c>
      <c r="J43" s="94" t="str">
        <f t="shared" si="3"/>
        <v>Investigación Científica</v>
      </c>
      <c r="K43" s="94" t="s">
        <v>411</v>
      </c>
      <c r="L43" s="139"/>
      <c r="M43" s="147"/>
      <c r="N43" s="114"/>
      <c r="O43" s="93">
        <f t="shared" si="1"/>
        <v>0</v>
      </c>
      <c r="P43" s="93">
        <f t="shared" si="4"/>
        <v>0</v>
      </c>
      <c r="Q43" s="93">
        <f t="shared" si="4"/>
        <v>0</v>
      </c>
    </row>
    <row r="44" spans="3:17" x14ac:dyDescent="0.25">
      <c r="C44" s="139"/>
      <c r="D44" s="147"/>
      <c r="E44" s="114"/>
      <c r="F44" s="93">
        <f t="shared" si="0"/>
        <v>0</v>
      </c>
      <c r="G44" s="157"/>
      <c r="H44" s="140"/>
      <c r="I44" s="126" t="e">
        <f>VLOOKUP(H44,Presupuesto!$B$11:$C$565,2,0)</f>
        <v>#N/A</v>
      </c>
      <c r="J44" s="94" t="str">
        <f t="shared" si="3"/>
        <v>Investigación Científica</v>
      </c>
      <c r="K44" s="94" t="s">
        <v>411</v>
      </c>
      <c r="L44" s="139"/>
      <c r="M44" s="147"/>
      <c r="N44" s="114"/>
      <c r="O44" s="93">
        <f t="shared" si="1"/>
        <v>0</v>
      </c>
      <c r="P44" s="93">
        <f t="shared" si="4"/>
        <v>0</v>
      </c>
      <c r="Q44" s="93">
        <f t="shared" si="4"/>
        <v>0</v>
      </c>
    </row>
    <row r="45" spans="3:17" x14ac:dyDescent="0.25">
      <c r="C45" s="139"/>
      <c r="D45" s="147"/>
      <c r="E45" s="114"/>
      <c r="F45" s="93">
        <f t="shared" si="0"/>
        <v>0</v>
      </c>
      <c r="G45" s="157"/>
      <c r="H45" s="140"/>
      <c r="I45" s="126" t="e">
        <f>VLOOKUP(H45,Presupuesto!$B$11:$C$565,2,0)</f>
        <v>#N/A</v>
      </c>
      <c r="J45" s="94" t="str">
        <f t="shared" si="3"/>
        <v>Investigación Científica</v>
      </c>
      <c r="K45" s="94" t="s">
        <v>411</v>
      </c>
      <c r="L45" s="139"/>
      <c r="M45" s="147"/>
      <c r="N45" s="114"/>
      <c r="O45" s="93">
        <f t="shared" si="1"/>
        <v>0</v>
      </c>
      <c r="P45" s="93">
        <f t="shared" si="4"/>
        <v>0</v>
      </c>
      <c r="Q45" s="93">
        <f t="shared" si="4"/>
        <v>0</v>
      </c>
    </row>
    <row r="46" spans="3:17" x14ac:dyDescent="0.25">
      <c r="C46" s="141"/>
      <c r="D46" s="147"/>
      <c r="E46" s="114"/>
      <c r="F46" s="93">
        <f t="shared" si="0"/>
        <v>0</v>
      </c>
      <c r="G46" s="157"/>
      <c r="H46" s="142"/>
      <c r="I46" s="126" t="e">
        <f>VLOOKUP(H46,Presupuesto!$B$11:$C$565,2,0)</f>
        <v>#N/A</v>
      </c>
      <c r="J46" s="94" t="str">
        <f t="shared" si="3"/>
        <v>Investigación Científica</v>
      </c>
      <c r="K46" s="94" t="s">
        <v>402</v>
      </c>
      <c r="L46" s="141"/>
      <c r="M46" s="147"/>
      <c r="N46" s="114"/>
      <c r="O46" s="93">
        <f t="shared" si="1"/>
        <v>0</v>
      </c>
      <c r="P46" s="93">
        <f t="shared" si="4"/>
        <v>0</v>
      </c>
      <c r="Q46" s="93">
        <f t="shared" si="4"/>
        <v>0</v>
      </c>
    </row>
    <row r="47" spans="3:17" x14ac:dyDescent="0.25">
      <c r="C47" s="141"/>
      <c r="D47" s="147"/>
      <c r="E47" s="114"/>
      <c r="F47" s="93">
        <f t="shared" si="0"/>
        <v>0</v>
      </c>
      <c r="G47" s="157"/>
      <c r="H47" s="142"/>
      <c r="I47" s="126" t="e">
        <f>VLOOKUP(H47,Presupuesto!$B$11:$C$565,2,0)</f>
        <v>#N/A</v>
      </c>
      <c r="J47" s="94" t="str">
        <f t="shared" si="3"/>
        <v>Investigación Científica</v>
      </c>
      <c r="K47" s="94" t="s">
        <v>411</v>
      </c>
      <c r="L47" s="141"/>
      <c r="M47" s="147"/>
      <c r="N47" s="114"/>
      <c r="O47" s="93">
        <f t="shared" si="1"/>
        <v>0</v>
      </c>
      <c r="P47" s="93">
        <f t="shared" si="4"/>
        <v>0</v>
      </c>
      <c r="Q47" s="93">
        <f t="shared" si="4"/>
        <v>0</v>
      </c>
    </row>
    <row r="48" spans="3:17" x14ac:dyDescent="0.25">
      <c r="C48" s="141"/>
      <c r="D48" s="147"/>
      <c r="E48" s="114"/>
      <c r="F48" s="93">
        <f t="shared" si="0"/>
        <v>0</v>
      </c>
      <c r="G48" s="157"/>
      <c r="H48" s="142"/>
      <c r="I48" s="126" t="e">
        <f>VLOOKUP(H48,Presupuesto!$B$11:$C$565,2,0)</f>
        <v>#N/A</v>
      </c>
      <c r="J48" s="94" t="str">
        <f t="shared" si="3"/>
        <v>Investigación Científica</v>
      </c>
      <c r="K48" s="94" t="s">
        <v>411</v>
      </c>
      <c r="L48" s="141"/>
      <c r="M48" s="147"/>
      <c r="N48" s="114"/>
      <c r="O48" s="93">
        <f t="shared" si="1"/>
        <v>0</v>
      </c>
      <c r="P48" s="93">
        <f t="shared" si="4"/>
        <v>0</v>
      </c>
      <c r="Q48" s="93">
        <f t="shared" si="4"/>
        <v>0</v>
      </c>
    </row>
    <row r="49" spans="3:17" x14ac:dyDescent="0.25">
      <c r="C49" s="141"/>
      <c r="D49" s="147"/>
      <c r="E49" s="114"/>
      <c r="F49" s="93">
        <f t="shared" si="0"/>
        <v>0</v>
      </c>
      <c r="G49" s="157"/>
      <c r="H49" s="142"/>
      <c r="I49" s="126" t="e">
        <f>VLOOKUP(H49,Presupuesto!$B$11:$C$565,2,0)</f>
        <v>#N/A</v>
      </c>
      <c r="J49" s="94" t="str">
        <f t="shared" si="3"/>
        <v>Investigación Científica</v>
      </c>
      <c r="K49" s="94" t="s">
        <v>411</v>
      </c>
      <c r="L49" s="141"/>
      <c r="M49" s="147"/>
      <c r="N49" s="114"/>
      <c r="O49" s="93">
        <f t="shared" si="1"/>
        <v>0</v>
      </c>
      <c r="P49" s="93">
        <f t="shared" si="4"/>
        <v>0</v>
      </c>
      <c r="Q49" s="93">
        <f t="shared" si="4"/>
        <v>0</v>
      </c>
    </row>
    <row r="50" spans="3:17" ht="15.75" thickBot="1" x14ac:dyDescent="0.3">
      <c r="C50" s="143"/>
      <c r="D50" s="155"/>
      <c r="E50" s="99"/>
      <c r="F50" s="101">
        <f t="shared" si="0"/>
        <v>0</v>
      </c>
      <c r="G50" s="158"/>
      <c r="H50" s="144"/>
      <c r="I50" s="128" t="e">
        <f>VLOOKUP(H50,Presupuesto!$B$11:$C$565,2,0)</f>
        <v>#N/A</v>
      </c>
      <c r="J50" s="102" t="str">
        <f>$J$17</f>
        <v>Investigación Científica</v>
      </c>
      <c r="K50" s="120" t="s">
        <v>393</v>
      </c>
      <c r="L50" s="143"/>
      <c r="M50" s="155"/>
      <c r="N50" s="99"/>
      <c r="O50" s="101">
        <f t="shared" si="1"/>
        <v>0</v>
      </c>
      <c r="P50" s="101">
        <f t="shared" si="4"/>
        <v>0</v>
      </c>
      <c r="Q50" s="101">
        <f t="shared" si="4"/>
        <v>0</v>
      </c>
    </row>
    <row r="51" spans="3:17" x14ac:dyDescent="0.25">
      <c r="G51" s="82"/>
    </row>
    <row r="52" spans="3:17" ht="15.75" thickBot="1" x14ac:dyDescent="0.3">
      <c r="G52" s="82"/>
    </row>
    <row r="53" spans="3:17" ht="15.75" thickBot="1" x14ac:dyDescent="0.3">
      <c r="C53" s="153" t="s">
        <v>53</v>
      </c>
      <c r="D53" s="307">
        <f>SUM(F60:F93)</f>
        <v>0</v>
      </c>
      <c r="G53" s="76"/>
      <c r="H53" s="70"/>
      <c r="I53" s="70"/>
    </row>
    <row r="54" spans="3:17" x14ac:dyDescent="0.25">
      <c r="G54" s="76"/>
      <c r="H54" s="70"/>
      <c r="I54" s="70"/>
    </row>
    <row r="55" spans="3:17" x14ac:dyDescent="0.25">
      <c r="F55" s="70"/>
      <c r="G55" s="76"/>
      <c r="H55" s="70"/>
      <c r="I55" s="70"/>
    </row>
    <row r="56" spans="3:17" ht="15.75" x14ac:dyDescent="0.25">
      <c r="C56" s="268" t="s">
        <v>391</v>
      </c>
      <c r="D56" s="306"/>
      <c r="F56" s="70"/>
      <c r="G56" s="76"/>
      <c r="H56" s="70"/>
      <c r="I56" s="70"/>
    </row>
    <row r="57" spans="3:17" ht="18.75" x14ac:dyDescent="0.25">
      <c r="C57" s="200" t="e">
        <f>IFERROR(VLOOKUP(D56,'1. Desarrollo e Innov. Curricu.'!$F:$G,2,FALSE),IFERROR(VLOOKUP(D56,'2. Investigación Científica'!$F:$G,2,FALSE),IFERROR(VLOOKUP(D56,'3. Vinculación Univ. Sociedad'!$E:$G,2,FALSE),IFERROR(VLOOKUP(D56,'4.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6"/>
      <c r="H57" s="70"/>
      <c r="I57" s="70"/>
    </row>
    <row r="58" spans="3:17" ht="42.75" thickBot="1" x14ac:dyDescent="0.3">
      <c r="F58" s="89"/>
      <c r="G58" s="73"/>
      <c r="H58" s="73"/>
      <c r="I58" s="73"/>
      <c r="L58" s="216"/>
      <c r="M58" s="217"/>
      <c r="N58" s="216"/>
      <c r="O58" s="216"/>
      <c r="P58" s="219" t="s">
        <v>468</v>
      </c>
      <c r="Q58" s="219" t="s">
        <v>469</v>
      </c>
    </row>
    <row r="59" spans="3:17" ht="30.75" thickBot="1" x14ac:dyDescent="0.3">
      <c r="C59" s="125" t="s">
        <v>44</v>
      </c>
      <c r="D59" s="125" t="s">
        <v>55</v>
      </c>
      <c r="E59" s="132" t="s">
        <v>57</v>
      </c>
      <c r="F59" s="131" t="s">
        <v>27</v>
      </c>
      <c r="G59" s="129" t="s">
        <v>130</v>
      </c>
      <c r="H59" s="132" t="s">
        <v>46</v>
      </c>
      <c r="I59" s="129" t="s">
        <v>131</v>
      </c>
      <c r="J59" s="129" t="s">
        <v>409</v>
      </c>
      <c r="K59" s="129" t="s">
        <v>410</v>
      </c>
      <c r="L59" s="213" t="s">
        <v>21</v>
      </c>
      <c r="M59" s="213" t="s">
        <v>55</v>
      </c>
      <c r="N59" s="214" t="s">
        <v>466</v>
      </c>
      <c r="O59" s="215" t="s">
        <v>467</v>
      </c>
      <c r="P59" s="218">
        <v>0.7</v>
      </c>
      <c r="Q59" s="218">
        <v>0.3</v>
      </c>
    </row>
    <row r="60" spans="3:17" x14ac:dyDescent="0.25">
      <c r="C60" s="137"/>
      <c r="D60" s="154"/>
      <c r="E60" s="119"/>
      <c r="F60" s="93">
        <f t="shared" ref="F60:F93" si="5">D60*E60</f>
        <v>0</v>
      </c>
      <c r="G60" s="157"/>
      <c r="H60" s="138"/>
      <c r="I60" s="126" t="e">
        <f>VLOOKUP(H60,Presupuesto!$B$11:$C$565,2,0)</f>
        <v>#N/A</v>
      </c>
      <c r="J60" s="208" t="s">
        <v>1358</v>
      </c>
      <c r="K60" s="94" t="s">
        <v>411</v>
      </c>
      <c r="L60" s="137"/>
      <c r="M60" s="154"/>
      <c r="N60" s="119"/>
      <c r="O60" s="93">
        <f t="shared" ref="O60:O93" si="6">M60*N60</f>
        <v>0</v>
      </c>
      <c r="P60" s="93">
        <f t="shared" ref="P60:Q79" si="7">$O60*P$16</f>
        <v>0</v>
      </c>
      <c r="Q60" s="93">
        <f t="shared" si="7"/>
        <v>0</v>
      </c>
    </row>
    <row r="61" spans="3:17" x14ac:dyDescent="0.25">
      <c r="C61" s="137"/>
      <c r="D61" s="154"/>
      <c r="E61" s="119"/>
      <c r="F61" s="93">
        <f t="shared" si="5"/>
        <v>0</v>
      </c>
      <c r="G61" s="157"/>
      <c r="H61" s="138"/>
      <c r="I61" s="126" t="e">
        <f>VLOOKUP(H61,Presupuesto!$B$11:$C$565,2,0)</f>
        <v>#N/A</v>
      </c>
      <c r="J61" s="94" t="str">
        <f>$J$60</f>
        <v>Investigación Científica</v>
      </c>
      <c r="K61" s="94" t="s">
        <v>411</v>
      </c>
      <c r="L61" s="137"/>
      <c r="M61" s="154"/>
      <c r="N61" s="119"/>
      <c r="O61" s="93">
        <f t="shared" si="6"/>
        <v>0</v>
      </c>
      <c r="P61" s="93">
        <f t="shared" si="7"/>
        <v>0</v>
      </c>
      <c r="Q61" s="93">
        <f t="shared" si="7"/>
        <v>0</v>
      </c>
    </row>
    <row r="62" spans="3:17" x14ac:dyDescent="0.25">
      <c r="C62" s="137"/>
      <c r="D62" s="154"/>
      <c r="E62" s="119"/>
      <c r="F62" s="93">
        <f t="shared" si="5"/>
        <v>0</v>
      </c>
      <c r="G62" s="157"/>
      <c r="H62" s="138"/>
      <c r="I62" s="126" t="e">
        <f>VLOOKUP(H62,Presupuesto!$B$11:$C$565,2,0)</f>
        <v>#N/A</v>
      </c>
      <c r="J62" s="94" t="str">
        <f t="shared" ref="J62:J93" si="8">$J$60</f>
        <v>Investigación Científica</v>
      </c>
      <c r="K62" s="94" t="s">
        <v>411</v>
      </c>
      <c r="L62" s="137"/>
      <c r="M62" s="154"/>
      <c r="N62" s="119"/>
      <c r="O62" s="93">
        <f t="shared" si="6"/>
        <v>0</v>
      </c>
      <c r="P62" s="93">
        <f t="shared" si="7"/>
        <v>0</v>
      </c>
      <c r="Q62" s="93">
        <f t="shared" si="7"/>
        <v>0</v>
      </c>
    </row>
    <row r="63" spans="3:17" x14ac:dyDescent="0.25">
      <c r="C63" s="137"/>
      <c r="D63" s="154"/>
      <c r="E63" s="119"/>
      <c r="F63" s="93">
        <f t="shared" si="5"/>
        <v>0</v>
      </c>
      <c r="G63" s="157"/>
      <c r="H63" s="138"/>
      <c r="I63" s="126" t="e">
        <f>VLOOKUP(H63,Presupuesto!$B$11:$C$565,2,0)</f>
        <v>#N/A</v>
      </c>
      <c r="J63" s="94" t="str">
        <f t="shared" si="8"/>
        <v>Investigación Científica</v>
      </c>
      <c r="K63" s="94" t="s">
        <v>411</v>
      </c>
      <c r="L63" s="137"/>
      <c r="M63" s="154"/>
      <c r="N63" s="119"/>
      <c r="O63" s="93">
        <f t="shared" si="6"/>
        <v>0</v>
      </c>
      <c r="P63" s="93">
        <f t="shared" si="7"/>
        <v>0</v>
      </c>
      <c r="Q63" s="93">
        <f t="shared" si="7"/>
        <v>0</v>
      </c>
    </row>
    <row r="64" spans="3:17" x14ac:dyDescent="0.25">
      <c r="C64" s="137"/>
      <c r="D64" s="154"/>
      <c r="E64" s="119"/>
      <c r="F64" s="93">
        <f t="shared" si="5"/>
        <v>0</v>
      </c>
      <c r="G64" s="157"/>
      <c r="H64" s="138"/>
      <c r="I64" s="126" t="e">
        <f>VLOOKUP(H64,Presupuesto!$B$11:$C$565,2,0)</f>
        <v>#N/A</v>
      </c>
      <c r="J64" s="94" t="str">
        <f t="shared" si="8"/>
        <v>Investigación Científica</v>
      </c>
      <c r="K64" s="94" t="s">
        <v>400</v>
      </c>
      <c r="L64" s="137"/>
      <c r="M64" s="154"/>
      <c r="N64" s="119"/>
      <c r="O64" s="93">
        <f t="shared" si="6"/>
        <v>0</v>
      </c>
      <c r="P64" s="93">
        <f t="shared" si="7"/>
        <v>0</v>
      </c>
      <c r="Q64" s="93">
        <f t="shared" si="7"/>
        <v>0</v>
      </c>
    </row>
    <row r="65" spans="3:17" x14ac:dyDescent="0.25">
      <c r="C65" s="137"/>
      <c r="D65" s="154"/>
      <c r="E65" s="119"/>
      <c r="F65" s="93">
        <f t="shared" si="5"/>
        <v>0</v>
      </c>
      <c r="G65" s="157"/>
      <c r="H65" s="138"/>
      <c r="I65" s="126" t="e">
        <f>VLOOKUP(H65,Presupuesto!$B$11:$C$565,2,0)</f>
        <v>#N/A</v>
      </c>
      <c r="J65" s="94" t="str">
        <f t="shared" si="8"/>
        <v>Investigación Científica</v>
      </c>
      <c r="K65" s="94" t="s">
        <v>411</v>
      </c>
      <c r="L65" s="137"/>
      <c r="M65" s="154"/>
      <c r="N65" s="119"/>
      <c r="O65" s="93">
        <f t="shared" si="6"/>
        <v>0</v>
      </c>
      <c r="P65" s="93">
        <f t="shared" si="7"/>
        <v>0</v>
      </c>
      <c r="Q65" s="93">
        <f t="shared" si="7"/>
        <v>0</v>
      </c>
    </row>
    <row r="66" spans="3:17" x14ac:dyDescent="0.25">
      <c r="C66" s="137"/>
      <c r="D66" s="154"/>
      <c r="E66" s="119"/>
      <c r="F66" s="93">
        <f t="shared" si="5"/>
        <v>0</v>
      </c>
      <c r="G66" s="157"/>
      <c r="H66" s="138"/>
      <c r="I66" s="126" t="e">
        <f>VLOOKUP(H66,Presupuesto!$B$11:$C$565,2,0)</f>
        <v>#N/A</v>
      </c>
      <c r="J66" s="94" t="str">
        <f t="shared" si="8"/>
        <v>Investigación Científica</v>
      </c>
      <c r="K66" s="94" t="s">
        <v>411</v>
      </c>
      <c r="L66" s="137"/>
      <c r="M66" s="154"/>
      <c r="N66" s="119"/>
      <c r="O66" s="93">
        <f t="shared" si="6"/>
        <v>0</v>
      </c>
      <c r="P66" s="93">
        <f t="shared" si="7"/>
        <v>0</v>
      </c>
      <c r="Q66" s="93">
        <f t="shared" si="7"/>
        <v>0</v>
      </c>
    </row>
    <row r="67" spans="3:17" x14ac:dyDescent="0.25">
      <c r="C67" s="137"/>
      <c r="D67" s="154"/>
      <c r="E67" s="119"/>
      <c r="F67" s="93">
        <f t="shared" si="5"/>
        <v>0</v>
      </c>
      <c r="G67" s="157"/>
      <c r="H67" s="138"/>
      <c r="I67" s="126" t="e">
        <f>VLOOKUP(H67,Presupuesto!$B$11:$C$565,2,0)</f>
        <v>#N/A</v>
      </c>
      <c r="J67" s="94" t="str">
        <f t="shared" si="8"/>
        <v>Investigación Científica</v>
      </c>
      <c r="K67" s="94" t="s">
        <v>411</v>
      </c>
      <c r="L67" s="137"/>
      <c r="M67" s="154"/>
      <c r="N67" s="119"/>
      <c r="O67" s="93">
        <f t="shared" si="6"/>
        <v>0</v>
      </c>
      <c r="P67" s="93">
        <f t="shared" si="7"/>
        <v>0</v>
      </c>
      <c r="Q67" s="93">
        <f t="shared" si="7"/>
        <v>0</v>
      </c>
    </row>
    <row r="68" spans="3:17" x14ac:dyDescent="0.25">
      <c r="C68" s="137"/>
      <c r="D68" s="154"/>
      <c r="E68" s="119"/>
      <c r="F68" s="93">
        <f t="shared" si="5"/>
        <v>0</v>
      </c>
      <c r="G68" s="157"/>
      <c r="H68" s="138"/>
      <c r="I68" s="126" t="e">
        <f>VLOOKUP(H68,Presupuesto!$B$11:$C$565,2,0)</f>
        <v>#N/A</v>
      </c>
      <c r="J68" s="94" t="str">
        <f t="shared" si="8"/>
        <v>Investigación Científica</v>
      </c>
      <c r="K68" s="94" t="s">
        <v>411</v>
      </c>
      <c r="L68" s="137"/>
      <c r="M68" s="154"/>
      <c r="N68" s="119"/>
      <c r="O68" s="93">
        <f t="shared" si="6"/>
        <v>0</v>
      </c>
      <c r="P68" s="93">
        <f t="shared" si="7"/>
        <v>0</v>
      </c>
      <c r="Q68" s="93">
        <f t="shared" si="7"/>
        <v>0</v>
      </c>
    </row>
    <row r="69" spans="3:17" x14ac:dyDescent="0.25">
      <c r="C69" s="137"/>
      <c r="D69" s="154"/>
      <c r="E69" s="119"/>
      <c r="F69" s="93">
        <f t="shared" si="5"/>
        <v>0</v>
      </c>
      <c r="G69" s="157"/>
      <c r="H69" s="138"/>
      <c r="I69" s="126" t="e">
        <f>VLOOKUP(H69,Presupuesto!$B$11:$C$565,2,0)</f>
        <v>#N/A</v>
      </c>
      <c r="J69" s="94" t="str">
        <f t="shared" si="8"/>
        <v>Investigación Científica</v>
      </c>
      <c r="K69" s="94" t="s">
        <v>411</v>
      </c>
      <c r="L69" s="137"/>
      <c r="M69" s="154"/>
      <c r="N69" s="119"/>
      <c r="O69" s="93">
        <f t="shared" si="6"/>
        <v>0</v>
      </c>
      <c r="P69" s="93">
        <f t="shared" si="7"/>
        <v>0</v>
      </c>
      <c r="Q69" s="93">
        <f t="shared" si="7"/>
        <v>0</v>
      </c>
    </row>
    <row r="70" spans="3:17" x14ac:dyDescent="0.25">
      <c r="C70" s="137"/>
      <c r="D70" s="154"/>
      <c r="E70" s="119"/>
      <c r="F70" s="93">
        <f t="shared" si="5"/>
        <v>0</v>
      </c>
      <c r="G70" s="157"/>
      <c r="H70" s="138"/>
      <c r="I70" s="126" t="e">
        <f>VLOOKUP(H70,Presupuesto!$B$11:$C$565,2,0)</f>
        <v>#N/A</v>
      </c>
      <c r="J70" s="94" t="str">
        <f t="shared" si="8"/>
        <v>Investigación Científica</v>
      </c>
      <c r="K70" s="94" t="s">
        <v>411</v>
      </c>
      <c r="L70" s="137"/>
      <c r="M70" s="154"/>
      <c r="N70" s="119"/>
      <c r="O70" s="93">
        <f t="shared" si="6"/>
        <v>0</v>
      </c>
      <c r="P70" s="93">
        <f t="shared" si="7"/>
        <v>0</v>
      </c>
      <c r="Q70" s="93">
        <f t="shared" si="7"/>
        <v>0</v>
      </c>
    </row>
    <row r="71" spans="3:17" x14ac:dyDescent="0.25">
      <c r="C71" s="137"/>
      <c r="D71" s="154"/>
      <c r="E71" s="119"/>
      <c r="F71" s="93">
        <f t="shared" si="5"/>
        <v>0</v>
      </c>
      <c r="G71" s="157"/>
      <c r="H71" s="138"/>
      <c r="I71" s="126" t="e">
        <f>VLOOKUP(H71,Presupuesto!$B$11:$C$565,2,0)</f>
        <v>#N/A</v>
      </c>
      <c r="J71" s="94" t="str">
        <f t="shared" si="8"/>
        <v>Investigación Científica</v>
      </c>
      <c r="K71" s="94" t="s">
        <v>411</v>
      </c>
      <c r="L71" s="137"/>
      <c r="M71" s="154"/>
      <c r="N71" s="119"/>
      <c r="O71" s="93">
        <f t="shared" si="6"/>
        <v>0</v>
      </c>
      <c r="P71" s="93">
        <f t="shared" si="7"/>
        <v>0</v>
      </c>
      <c r="Q71" s="93">
        <f t="shared" si="7"/>
        <v>0</v>
      </c>
    </row>
    <row r="72" spans="3:17" x14ac:dyDescent="0.25">
      <c r="C72" s="137"/>
      <c r="D72" s="154"/>
      <c r="E72" s="119"/>
      <c r="F72" s="93">
        <f t="shared" si="5"/>
        <v>0</v>
      </c>
      <c r="G72" s="157"/>
      <c r="H72" s="138"/>
      <c r="I72" s="126" t="e">
        <f>VLOOKUP(H72,Presupuesto!$B$11:$C$565,2,0)</f>
        <v>#N/A</v>
      </c>
      <c r="J72" s="94" t="str">
        <f t="shared" si="8"/>
        <v>Investigación Científica</v>
      </c>
      <c r="K72" s="94" t="s">
        <v>411</v>
      </c>
      <c r="L72" s="137"/>
      <c r="M72" s="154"/>
      <c r="N72" s="119"/>
      <c r="O72" s="93">
        <f t="shared" si="6"/>
        <v>0</v>
      </c>
      <c r="P72" s="93">
        <f t="shared" si="7"/>
        <v>0</v>
      </c>
      <c r="Q72" s="93">
        <f t="shared" si="7"/>
        <v>0</v>
      </c>
    </row>
    <row r="73" spans="3:17" x14ac:dyDescent="0.25">
      <c r="C73" s="137"/>
      <c r="D73" s="154"/>
      <c r="E73" s="119"/>
      <c r="F73" s="93">
        <f t="shared" si="5"/>
        <v>0</v>
      </c>
      <c r="G73" s="157"/>
      <c r="H73" s="138"/>
      <c r="I73" s="126" t="e">
        <f>VLOOKUP(H73,Presupuesto!$B$11:$C$565,2,0)</f>
        <v>#N/A</v>
      </c>
      <c r="J73" s="94" t="str">
        <f t="shared" si="8"/>
        <v>Investigación Científica</v>
      </c>
      <c r="K73" s="94" t="s">
        <v>411</v>
      </c>
      <c r="L73" s="137"/>
      <c r="M73" s="154"/>
      <c r="N73" s="119"/>
      <c r="O73" s="93">
        <f t="shared" si="6"/>
        <v>0</v>
      </c>
      <c r="P73" s="93">
        <f t="shared" si="7"/>
        <v>0</v>
      </c>
      <c r="Q73" s="93">
        <f t="shared" si="7"/>
        <v>0</v>
      </c>
    </row>
    <row r="74" spans="3:17" x14ac:dyDescent="0.25">
      <c r="C74" s="137"/>
      <c r="D74" s="154"/>
      <c r="E74" s="119"/>
      <c r="F74" s="93">
        <f t="shared" si="5"/>
        <v>0</v>
      </c>
      <c r="G74" s="157"/>
      <c r="H74" s="138"/>
      <c r="I74" s="126" t="e">
        <f>VLOOKUP(H74,Presupuesto!$B$11:$C$565,2,0)</f>
        <v>#N/A</v>
      </c>
      <c r="J74" s="94" t="str">
        <f t="shared" si="8"/>
        <v>Investigación Científica</v>
      </c>
      <c r="K74" s="94" t="s">
        <v>411</v>
      </c>
      <c r="L74" s="137"/>
      <c r="M74" s="154"/>
      <c r="N74" s="119"/>
      <c r="O74" s="93">
        <f t="shared" si="6"/>
        <v>0</v>
      </c>
      <c r="P74" s="93">
        <f t="shared" si="7"/>
        <v>0</v>
      </c>
      <c r="Q74" s="93">
        <f t="shared" si="7"/>
        <v>0</v>
      </c>
    </row>
    <row r="75" spans="3:17" x14ac:dyDescent="0.25">
      <c r="C75" s="137"/>
      <c r="D75" s="154"/>
      <c r="E75" s="119"/>
      <c r="F75" s="93">
        <f t="shared" si="5"/>
        <v>0</v>
      </c>
      <c r="G75" s="157"/>
      <c r="H75" s="138"/>
      <c r="I75" s="126" t="e">
        <f>VLOOKUP(H75,Presupuesto!$B$11:$C$565,2,0)</f>
        <v>#N/A</v>
      </c>
      <c r="J75" s="94" t="str">
        <f t="shared" si="8"/>
        <v>Investigación Científica</v>
      </c>
      <c r="K75" s="94" t="s">
        <v>411</v>
      </c>
      <c r="L75" s="137"/>
      <c r="M75" s="154"/>
      <c r="N75" s="119"/>
      <c r="O75" s="93">
        <f t="shared" si="6"/>
        <v>0</v>
      </c>
      <c r="P75" s="93">
        <f t="shared" si="7"/>
        <v>0</v>
      </c>
      <c r="Q75" s="93">
        <f t="shared" si="7"/>
        <v>0</v>
      </c>
    </row>
    <row r="76" spans="3:17" x14ac:dyDescent="0.25">
      <c r="C76" s="137"/>
      <c r="D76" s="154"/>
      <c r="E76" s="119"/>
      <c r="F76" s="93">
        <f t="shared" si="5"/>
        <v>0</v>
      </c>
      <c r="G76" s="157"/>
      <c r="H76" s="138"/>
      <c r="I76" s="126" t="e">
        <f>VLOOKUP(H76,Presupuesto!$B$11:$C$565,2,0)</f>
        <v>#N/A</v>
      </c>
      <c r="J76" s="94" t="str">
        <f t="shared" si="8"/>
        <v>Investigación Científica</v>
      </c>
      <c r="K76" s="94" t="s">
        <v>411</v>
      </c>
      <c r="L76" s="137"/>
      <c r="M76" s="154"/>
      <c r="N76" s="119"/>
      <c r="O76" s="93">
        <f t="shared" si="6"/>
        <v>0</v>
      </c>
      <c r="P76" s="93">
        <f t="shared" si="7"/>
        <v>0</v>
      </c>
      <c r="Q76" s="93">
        <f t="shared" si="7"/>
        <v>0</v>
      </c>
    </row>
    <row r="77" spans="3:17" x14ac:dyDescent="0.25">
      <c r="C77" s="137"/>
      <c r="D77" s="154"/>
      <c r="E77" s="119"/>
      <c r="F77" s="93">
        <f t="shared" si="5"/>
        <v>0</v>
      </c>
      <c r="G77" s="157"/>
      <c r="H77" s="138"/>
      <c r="I77" s="126" t="e">
        <f>VLOOKUP(H77,Presupuesto!$B$11:$C$565,2,0)</f>
        <v>#N/A</v>
      </c>
      <c r="J77" s="94" t="str">
        <f t="shared" si="8"/>
        <v>Investigación Científica</v>
      </c>
      <c r="K77" s="94" t="s">
        <v>411</v>
      </c>
      <c r="L77" s="137"/>
      <c r="M77" s="154"/>
      <c r="N77" s="119"/>
      <c r="O77" s="93">
        <f t="shared" si="6"/>
        <v>0</v>
      </c>
      <c r="P77" s="93">
        <f t="shared" si="7"/>
        <v>0</v>
      </c>
      <c r="Q77" s="93">
        <f t="shared" si="7"/>
        <v>0</v>
      </c>
    </row>
    <row r="78" spans="3:17" x14ac:dyDescent="0.25">
      <c r="C78" s="137"/>
      <c r="D78" s="154"/>
      <c r="E78" s="119"/>
      <c r="F78" s="93">
        <f t="shared" si="5"/>
        <v>0</v>
      </c>
      <c r="G78" s="157"/>
      <c r="H78" s="138"/>
      <c r="I78" s="126" t="e">
        <f>VLOOKUP(H78,Presupuesto!$B$11:$C$565,2,0)</f>
        <v>#N/A</v>
      </c>
      <c r="J78" s="94" t="str">
        <f t="shared" si="8"/>
        <v>Investigación Científica</v>
      </c>
      <c r="K78" s="94" t="s">
        <v>411</v>
      </c>
      <c r="L78" s="137"/>
      <c r="M78" s="154"/>
      <c r="N78" s="119"/>
      <c r="O78" s="93">
        <f t="shared" si="6"/>
        <v>0</v>
      </c>
      <c r="P78" s="93">
        <f t="shared" si="7"/>
        <v>0</v>
      </c>
      <c r="Q78" s="93">
        <f t="shared" si="7"/>
        <v>0</v>
      </c>
    </row>
    <row r="79" spans="3:17" x14ac:dyDescent="0.25">
      <c r="C79" s="137"/>
      <c r="D79" s="154"/>
      <c r="E79" s="119"/>
      <c r="F79" s="93">
        <f t="shared" si="5"/>
        <v>0</v>
      </c>
      <c r="G79" s="157"/>
      <c r="H79" s="138"/>
      <c r="I79" s="126" t="e">
        <f>VLOOKUP(H79,Presupuesto!$B$11:$C$565,2,0)</f>
        <v>#N/A</v>
      </c>
      <c r="J79" s="94" t="str">
        <f t="shared" si="8"/>
        <v>Investigación Científica</v>
      </c>
      <c r="K79" s="94" t="s">
        <v>411</v>
      </c>
      <c r="L79" s="137"/>
      <c r="M79" s="154"/>
      <c r="N79" s="119"/>
      <c r="O79" s="93">
        <f t="shared" si="6"/>
        <v>0</v>
      </c>
      <c r="P79" s="93">
        <f t="shared" si="7"/>
        <v>0</v>
      </c>
      <c r="Q79" s="93">
        <f t="shared" si="7"/>
        <v>0</v>
      </c>
    </row>
    <row r="80" spans="3:17" x14ac:dyDescent="0.25">
      <c r="C80" s="137"/>
      <c r="D80" s="154"/>
      <c r="E80" s="119"/>
      <c r="F80" s="93">
        <f t="shared" si="5"/>
        <v>0</v>
      </c>
      <c r="G80" s="157"/>
      <c r="H80" s="138"/>
      <c r="I80" s="126" t="e">
        <f>VLOOKUP(H80,Presupuesto!$B$11:$C$565,2,0)</f>
        <v>#N/A</v>
      </c>
      <c r="J80" s="94" t="str">
        <f t="shared" si="8"/>
        <v>Investigación Científica</v>
      </c>
      <c r="K80" s="94" t="s">
        <v>411</v>
      </c>
      <c r="L80" s="137"/>
      <c r="M80" s="154"/>
      <c r="N80" s="119"/>
      <c r="O80" s="93">
        <f t="shared" si="6"/>
        <v>0</v>
      </c>
      <c r="P80" s="93">
        <f t="shared" ref="P80:Q93" si="9">$O80*P$16</f>
        <v>0</v>
      </c>
      <c r="Q80" s="93">
        <f t="shared" si="9"/>
        <v>0</v>
      </c>
    </row>
    <row r="81" spans="3:17" x14ac:dyDescent="0.25">
      <c r="C81" s="139"/>
      <c r="D81" s="147"/>
      <c r="E81" s="114"/>
      <c r="F81" s="93">
        <f t="shared" si="5"/>
        <v>0</v>
      </c>
      <c r="G81" s="157"/>
      <c r="H81" s="140"/>
      <c r="I81" s="126" t="e">
        <f>VLOOKUP(H81,Presupuesto!$B$11:$C$565,2,0)</f>
        <v>#N/A</v>
      </c>
      <c r="J81" s="94" t="str">
        <f t="shared" si="8"/>
        <v>Investigación Científica</v>
      </c>
      <c r="K81" s="94" t="s">
        <v>411</v>
      </c>
      <c r="L81" s="139"/>
      <c r="M81" s="147"/>
      <c r="N81" s="114"/>
      <c r="O81" s="93">
        <f t="shared" si="6"/>
        <v>0</v>
      </c>
      <c r="P81" s="93">
        <f t="shared" si="9"/>
        <v>0</v>
      </c>
      <c r="Q81" s="93">
        <f t="shared" si="9"/>
        <v>0</v>
      </c>
    </row>
    <row r="82" spans="3:17" x14ac:dyDescent="0.25">
      <c r="C82" s="139"/>
      <c r="D82" s="147"/>
      <c r="E82" s="114"/>
      <c r="F82" s="93">
        <f t="shared" si="5"/>
        <v>0</v>
      </c>
      <c r="G82" s="157"/>
      <c r="H82" s="140"/>
      <c r="I82" s="126" t="e">
        <f>VLOOKUP(H82,Presupuesto!$B$11:$C$565,2,0)</f>
        <v>#N/A</v>
      </c>
      <c r="J82" s="94" t="str">
        <f t="shared" si="8"/>
        <v>Investigación Científica</v>
      </c>
      <c r="K82" s="94" t="s">
        <v>411</v>
      </c>
      <c r="L82" s="139"/>
      <c r="M82" s="147"/>
      <c r="N82" s="114"/>
      <c r="O82" s="93">
        <f t="shared" si="6"/>
        <v>0</v>
      </c>
      <c r="P82" s="93">
        <f t="shared" si="9"/>
        <v>0</v>
      </c>
      <c r="Q82" s="93">
        <f t="shared" si="9"/>
        <v>0</v>
      </c>
    </row>
    <row r="83" spans="3:17" x14ac:dyDescent="0.25">
      <c r="C83" s="139"/>
      <c r="D83" s="147"/>
      <c r="E83" s="114"/>
      <c r="F83" s="93">
        <f t="shared" si="5"/>
        <v>0</v>
      </c>
      <c r="G83" s="157"/>
      <c r="H83" s="140"/>
      <c r="I83" s="126" t="e">
        <f>VLOOKUP(H83,Presupuesto!$B$11:$C$565,2,0)</f>
        <v>#N/A</v>
      </c>
      <c r="J83" s="94" t="str">
        <f t="shared" si="8"/>
        <v>Investigación Científica</v>
      </c>
      <c r="K83" s="94" t="s">
        <v>411</v>
      </c>
      <c r="L83" s="139"/>
      <c r="M83" s="147"/>
      <c r="N83" s="114"/>
      <c r="O83" s="93">
        <f t="shared" si="6"/>
        <v>0</v>
      </c>
      <c r="P83" s="93">
        <f t="shared" si="9"/>
        <v>0</v>
      </c>
      <c r="Q83" s="93">
        <f t="shared" si="9"/>
        <v>0</v>
      </c>
    </row>
    <row r="84" spans="3:17" x14ac:dyDescent="0.25">
      <c r="C84" s="139"/>
      <c r="D84" s="147"/>
      <c r="E84" s="114"/>
      <c r="F84" s="93">
        <f t="shared" si="5"/>
        <v>0</v>
      </c>
      <c r="G84" s="157"/>
      <c r="H84" s="140"/>
      <c r="I84" s="126" t="e">
        <f>VLOOKUP(H84,Presupuesto!$B$11:$C$565,2,0)</f>
        <v>#N/A</v>
      </c>
      <c r="J84" s="94" t="str">
        <f t="shared" si="8"/>
        <v>Investigación Científica</v>
      </c>
      <c r="K84" s="94" t="s">
        <v>411</v>
      </c>
      <c r="L84" s="139"/>
      <c r="M84" s="147"/>
      <c r="N84" s="114"/>
      <c r="O84" s="93">
        <f t="shared" si="6"/>
        <v>0</v>
      </c>
      <c r="P84" s="93">
        <f t="shared" si="9"/>
        <v>0</v>
      </c>
      <c r="Q84" s="93">
        <f t="shared" si="9"/>
        <v>0</v>
      </c>
    </row>
    <row r="85" spans="3:17" x14ac:dyDescent="0.25">
      <c r="C85" s="139"/>
      <c r="D85" s="147"/>
      <c r="E85" s="114"/>
      <c r="F85" s="93">
        <f t="shared" si="5"/>
        <v>0</v>
      </c>
      <c r="G85" s="157"/>
      <c r="H85" s="140"/>
      <c r="I85" s="126" t="e">
        <f>VLOOKUP(H85,Presupuesto!$B$11:$C$565,2,0)</f>
        <v>#N/A</v>
      </c>
      <c r="J85" s="94" t="str">
        <f t="shared" si="8"/>
        <v>Investigación Científica</v>
      </c>
      <c r="K85" s="94" t="s">
        <v>411</v>
      </c>
      <c r="L85" s="139"/>
      <c r="M85" s="147"/>
      <c r="N85" s="114"/>
      <c r="O85" s="93">
        <f t="shared" si="6"/>
        <v>0</v>
      </c>
      <c r="P85" s="93">
        <f t="shared" si="9"/>
        <v>0</v>
      </c>
      <c r="Q85" s="93">
        <f t="shared" si="9"/>
        <v>0</v>
      </c>
    </row>
    <row r="86" spans="3:17" x14ac:dyDescent="0.25">
      <c r="C86" s="139"/>
      <c r="D86" s="147"/>
      <c r="E86" s="114"/>
      <c r="F86" s="93">
        <f t="shared" si="5"/>
        <v>0</v>
      </c>
      <c r="G86" s="157"/>
      <c r="H86" s="140"/>
      <c r="I86" s="126" t="e">
        <f>VLOOKUP(H86,Presupuesto!$B$11:$C$565,2,0)</f>
        <v>#N/A</v>
      </c>
      <c r="J86" s="94" t="str">
        <f t="shared" si="8"/>
        <v>Investigación Científica</v>
      </c>
      <c r="K86" s="94" t="s">
        <v>411</v>
      </c>
      <c r="L86" s="139"/>
      <c r="M86" s="147"/>
      <c r="N86" s="114"/>
      <c r="O86" s="93">
        <f t="shared" si="6"/>
        <v>0</v>
      </c>
      <c r="P86" s="93">
        <f t="shared" si="9"/>
        <v>0</v>
      </c>
      <c r="Q86" s="93">
        <f t="shared" si="9"/>
        <v>0</v>
      </c>
    </row>
    <row r="87" spans="3:17" x14ac:dyDescent="0.25">
      <c r="C87" s="139"/>
      <c r="D87" s="147"/>
      <c r="E87" s="114"/>
      <c r="F87" s="93">
        <f t="shared" si="5"/>
        <v>0</v>
      </c>
      <c r="G87" s="157"/>
      <c r="H87" s="140"/>
      <c r="I87" s="126" t="e">
        <f>VLOOKUP(H87,Presupuesto!$B$11:$C$565,2,0)</f>
        <v>#N/A</v>
      </c>
      <c r="J87" s="94" t="str">
        <f t="shared" si="8"/>
        <v>Investigación Científica</v>
      </c>
      <c r="K87" s="94" t="s">
        <v>411</v>
      </c>
      <c r="L87" s="139"/>
      <c r="M87" s="147"/>
      <c r="N87" s="114"/>
      <c r="O87" s="93">
        <f t="shared" si="6"/>
        <v>0</v>
      </c>
      <c r="P87" s="93">
        <f t="shared" si="9"/>
        <v>0</v>
      </c>
      <c r="Q87" s="93">
        <f t="shared" si="9"/>
        <v>0</v>
      </c>
    </row>
    <row r="88" spans="3:17" x14ac:dyDescent="0.25">
      <c r="C88" s="139"/>
      <c r="D88" s="147"/>
      <c r="E88" s="114"/>
      <c r="F88" s="93">
        <f t="shared" si="5"/>
        <v>0</v>
      </c>
      <c r="G88" s="157"/>
      <c r="H88" s="140"/>
      <c r="I88" s="126" t="e">
        <f>VLOOKUP(H88,Presupuesto!$B$11:$C$565,2,0)</f>
        <v>#N/A</v>
      </c>
      <c r="J88" s="94" t="str">
        <f t="shared" si="8"/>
        <v>Investigación Científica</v>
      </c>
      <c r="K88" s="94" t="s">
        <v>411</v>
      </c>
      <c r="L88" s="139"/>
      <c r="M88" s="147"/>
      <c r="N88" s="114"/>
      <c r="O88" s="93">
        <f t="shared" si="6"/>
        <v>0</v>
      </c>
      <c r="P88" s="93">
        <f t="shared" si="9"/>
        <v>0</v>
      </c>
      <c r="Q88" s="93">
        <f t="shared" si="9"/>
        <v>0</v>
      </c>
    </row>
    <row r="89" spans="3:17" x14ac:dyDescent="0.25">
      <c r="C89" s="141"/>
      <c r="D89" s="147"/>
      <c r="E89" s="114"/>
      <c r="F89" s="93">
        <f t="shared" si="5"/>
        <v>0</v>
      </c>
      <c r="G89" s="157"/>
      <c r="H89" s="142"/>
      <c r="I89" s="126" t="e">
        <f>VLOOKUP(H89,Presupuesto!$B$11:$C$565,2,0)</f>
        <v>#N/A</v>
      </c>
      <c r="J89" s="94" t="str">
        <f t="shared" si="8"/>
        <v>Investigación Científica</v>
      </c>
      <c r="K89" s="94" t="s">
        <v>402</v>
      </c>
      <c r="L89" s="141"/>
      <c r="M89" s="147"/>
      <c r="N89" s="114"/>
      <c r="O89" s="93">
        <f t="shared" si="6"/>
        <v>0</v>
      </c>
      <c r="P89" s="93">
        <f t="shared" si="9"/>
        <v>0</v>
      </c>
      <c r="Q89" s="93">
        <f t="shared" si="9"/>
        <v>0</v>
      </c>
    </row>
    <row r="90" spans="3:17" x14ac:dyDescent="0.25">
      <c r="C90" s="141"/>
      <c r="D90" s="147"/>
      <c r="E90" s="114"/>
      <c r="F90" s="93">
        <f t="shared" si="5"/>
        <v>0</v>
      </c>
      <c r="G90" s="157"/>
      <c r="H90" s="142"/>
      <c r="I90" s="126" t="e">
        <f>VLOOKUP(H90,Presupuesto!$B$11:$C$565,2,0)</f>
        <v>#N/A</v>
      </c>
      <c r="J90" s="94" t="str">
        <f t="shared" si="8"/>
        <v>Investigación Científica</v>
      </c>
      <c r="K90" s="94" t="s">
        <v>411</v>
      </c>
      <c r="L90" s="141"/>
      <c r="M90" s="147"/>
      <c r="N90" s="114"/>
      <c r="O90" s="93">
        <f t="shared" si="6"/>
        <v>0</v>
      </c>
      <c r="P90" s="93">
        <f t="shared" si="9"/>
        <v>0</v>
      </c>
      <c r="Q90" s="93">
        <f t="shared" si="9"/>
        <v>0</v>
      </c>
    </row>
    <row r="91" spans="3:17" x14ac:dyDescent="0.25">
      <c r="C91" s="141"/>
      <c r="D91" s="147"/>
      <c r="E91" s="114"/>
      <c r="F91" s="93">
        <f t="shared" si="5"/>
        <v>0</v>
      </c>
      <c r="G91" s="157"/>
      <c r="H91" s="142"/>
      <c r="I91" s="126" t="e">
        <f>VLOOKUP(H91,Presupuesto!$B$11:$C$565,2,0)</f>
        <v>#N/A</v>
      </c>
      <c r="J91" s="94" t="str">
        <f t="shared" si="8"/>
        <v>Investigación Científica</v>
      </c>
      <c r="K91" s="94" t="s">
        <v>411</v>
      </c>
      <c r="L91" s="141"/>
      <c r="M91" s="147"/>
      <c r="N91" s="114"/>
      <c r="O91" s="93">
        <f t="shared" si="6"/>
        <v>0</v>
      </c>
      <c r="P91" s="93">
        <f t="shared" si="9"/>
        <v>0</v>
      </c>
      <c r="Q91" s="93">
        <f t="shared" si="9"/>
        <v>0</v>
      </c>
    </row>
    <row r="92" spans="3:17" x14ac:dyDescent="0.25">
      <c r="C92" s="141"/>
      <c r="D92" s="147"/>
      <c r="E92" s="114"/>
      <c r="F92" s="93">
        <f t="shared" si="5"/>
        <v>0</v>
      </c>
      <c r="G92" s="157"/>
      <c r="H92" s="142"/>
      <c r="I92" s="126" t="e">
        <f>VLOOKUP(H92,Presupuesto!$B$11:$C$565,2,0)</f>
        <v>#N/A</v>
      </c>
      <c r="J92" s="94" t="str">
        <f t="shared" si="8"/>
        <v>Investigación Científica</v>
      </c>
      <c r="K92" s="94" t="s">
        <v>411</v>
      </c>
      <c r="L92" s="141"/>
      <c r="M92" s="147"/>
      <c r="N92" s="114"/>
      <c r="O92" s="93">
        <f t="shared" si="6"/>
        <v>0</v>
      </c>
      <c r="P92" s="93">
        <f t="shared" si="9"/>
        <v>0</v>
      </c>
      <c r="Q92" s="93">
        <f t="shared" si="9"/>
        <v>0</v>
      </c>
    </row>
    <row r="93" spans="3:17" ht="15.75" thickBot="1" x14ac:dyDescent="0.3">
      <c r="C93" s="143"/>
      <c r="D93" s="155"/>
      <c r="E93" s="99"/>
      <c r="F93" s="101">
        <f t="shared" si="5"/>
        <v>0</v>
      </c>
      <c r="G93" s="158"/>
      <c r="H93" s="144"/>
      <c r="I93" s="128" t="e">
        <f>VLOOKUP(H93,Presupuesto!$B$11:$C$565,2,0)</f>
        <v>#N/A</v>
      </c>
      <c r="J93" s="102" t="str">
        <f t="shared" si="8"/>
        <v>Investigación Científica</v>
      </c>
      <c r="K93" s="120" t="s">
        <v>393</v>
      </c>
      <c r="L93" s="143"/>
      <c r="M93" s="155"/>
      <c r="N93" s="99"/>
      <c r="O93" s="101">
        <f t="shared" si="6"/>
        <v>0</v>
      </c>
      <c r="P93" s="101">
        <f t="shared" si="9"/>
        <v>0</v>
      </c>
      <c r="Q93" s="101">
        <f t="shared" si="9"/>
        <v>0</v>
      </c>
    </row>
    <row r="94" spans="3:17" x14ac:dyDescent="0.25">
      <c r="G94" s="82"/>
    </row>
    <row r="95" spans="3:17" ht="15.75" thickBot="1" x14ac:dyDescent="0.3">
      <c r="G95" s="82"/>
    </row>
    <row r="96" spans="3:17" ht="15.75" thickBot="1" x14ac:dyDescent="0.3">
      <c r="C96" s="153" t="s">
        <v>53</v>
      </c>
      <c r="D96" s="307">
        <f>SUM(F103:F136)</f>
        <v>0</v>
      </c>
      <c r="G96" s="76"/>
      <c r="H96" s="70"/>
      <c r="I96" s="70"/>
    </row>
    <row r="97" spans="3:17" x14ac:dyDescent="0.25">
      <c r="G97" s="76"/>
      <c r="H97" s="70"/>
      <c r="I97" s="70"/>
    </row>
    <row r="98" spans="3:17" x14ac:dyDescent="0.25">
      <c r="F98" s="70"/>
      <c r="G98" s="76"/>
      <c r="H98" s="70"/>
      <c r="I98" s="70"/>
    </row>
    <row r="99" spans="3:17" ht="15.75" x14ac:dyDescent="0.25">
      <c r="C99" s="268" t="s">
        <v>391</v>
      </c>
      <c r="D99" s="306"/>
      <c r="F99" s="70"/>
      <c r="G99" s="76"/>
      <c r="H99" s="70"/>
      <c r="I99" s="70"/>
    </row>
    <row r="100" spans="3:17" ht="18.75" x14ac:dyDescent="0.25">
      <c r="C100" s="200" t="e">
        <f>IFERROR(VLOOKUP(D99,'1. Desarrollo e Innov. Curricu.'!$F:$G,2,FALSE),IFERROR(VLOOKUP(D99,'2. Investigación Científica'!$F:$G,2,FALSE),IFERROR(VLOOKUP(D99,'3. Vinculación Univ. Sociedad'!$E:$G,2,FALSE),IFERROR(VLOOKUP(D99,'4.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6"/>
      <c r="H100" s="70"/>
      <c r="I100" s="70"/>
    </row>
    <row r="101" spans="3:17" ht="42.75" thickBot="1" x14ac:dyDescent="0.3">
      <c r="F101" s="89"/>
      <c r="G101" s="73"/>
      <c r="H101" s="73"/>
      <c r="I101" s="73"/>
      <c r="L101" s="216"/>
      <c r="M101" s="217"/>
      <c r="N101" s="216"/>
      <c r="O101" s="216"/>
      <c r="P101" s="219" t="s">
        <v>468</v>
      </c>
      <c r="Q101" s="219" t="s">
        <v>469</v>
      </c>
    </row>
    <row r="102" spans="3:17" ht="30.75" thickBot="1" x14ac:dyDescent="0.3">
      <c r="C102" s="125" t="s">
        <v>44</v>
      </c>
      <c r="D102" s="125" t="s">
        <v>55</v>
      </c>
      <c r="E102" s="132" t="s">
        <v>57</v>
      </c>
      <c r="F102" s="131" t="s">
        <v>27</v>
      </c>
      <c r="G102" s="129" t="s">
        <v>130</v>
      </c>
      <c r="H102" s="132" t="s">
        <v>46</v>
      </c>
      <c r="I102" s="129" t="s">
        <v>131</v>
      </c>
      <c r="J102" s="129" t="s">
        <v>409</v>
      </c>
      <c r="K102" s="129" t="s">
        <v>410</v>
      </c>
      <c r="L102" s="213" t="s">
        <v>21</v>
      </c>
      <c r="M102" s="213" t="s">
        <v>55</v>
      </c>
      <c r="N102" s="214" t="s">
        <v>466</v>
      </c>
      <c r="O102" s="215" t="s">
        <v>467</v>
      </c>
      <c r="P102" s="218">
        <v>0.7</v>
      </c>
      <c r="Q102" s="218">
        <v>0.3</v>
      </c>
    </row>
    <row r="103" spans="3:17" x14ac:dyDescent="0.25">
      <c r="C103" s="137"/>
      <c r="D103" s="154"/>
      <c r="E103" s="119"/>
      <c r="F103" s="93">
        <f t="shared" ref="F103:F136" si="10">D103*E103</f>
        <v>0</v>
      </c>
      <c r="G103" s="157"/>
      <c r="H103" s="138"/>
      <c r="I103" s="126" t="e">
        <f>VLOOKUP(H103,Presupuesto!$B$11:$C$565,2,0)</f>
        <v>#N/A</v>
      </c>
      <c r="J103" s="208" t="s">
        <v>1358</v>
      </c>
      <c r="K103" s="94" t="s">
        <v>411</v>
      </c>
      <c r="L103" s="137"/>
      <c r="M103" s="154"/>
      <c r="N103" s="119"/>
      <c r="O103" s="93">
        <f t="shared" ref="O103:O136" si="11">M103*N103</f>
        <v>0</v>
      </c>
      <c r="P103" s="93">
        <f t="shared" ref="P103:Q122" si="12">$O103*P$16</f>
        <v>0</v>
      </c>
      <c r="Q103" s="93">
        <f t="shared" si="12"/>
        <v>0</v>
      </c>
    </row>
    <row r="104" spans="3:17" x14ac:dyDescent="0.25">
      <c r="C104" s="137"/>
      <c r="D104" s="154"/>
      <c r="E104" s="119"/>
      <c r="F104" s="93">
        <f t="shared" si="10"/>
        <v>0</v>
      </c>
      <c r="G104" s="157"/>
      <c r="H104" s="138"/>
      <c r="I104" s="126" t="e">
        <f>VLOOKUP(H104,Presupuesto!$B$11:$C$565,2,0)</f>
        <v>#N/A</v>
      </c>
      <c r="J104" s="94" t="str">
        <f>$J$103</f>
        <v>Investigación Científica</v>
      </c>
      <c r="K104" s="94" t="s">
        <v>411</v>
      </c>
      <c r="L104" s="137"/>
      <c r="M104" s="154"/>
      <c r="N104" s="119"/>
      <c r="O104" s="93">
        <f t="shared" si="11"/>
        <v>0</v>
      </c>
      <c r="P104" s="93">
        <f t="shared" si="12"/>
        <v>0</v>
      </c>
      <c r="Q104" s="93">
        <f t="shared" si="12"/>
        <v>0</v>
      </c>
    </row>
    <row r="105" spans="3:17" x14ac:dyDescent="0.25">
      <c r="C105" s="137"/>
      <c r="D105" s="154"/>
      <c r="E105" s="119"/>
      <c r="F105" s="93">
        <f t="shared" si="10"/>
        <v>0</v>
      </c>
      <c r="G105" s="157"/>
      <c r="H105" s="138"/>
      <c r="I105" s="126" t="e">
        <f>VLOOKUP(H105,Presupuesto!$B$11:$C$565,2,0)</f>
        <v>#N/A</v>
      </c>
      <c r="J105" s="94" t="str">
        <f t="shared" ref="J105:J136" si="13">$J$103</f>
        <v>Investigación Científica</v>
      </c>
      <c r="K105" s="94" t="s">
        <v>411</v>
      </c>
      <c r="L105" s="137"/>
      <c r="M105" s="154"/>
      <c r="N105" s="119"/>
      <c r="O105" s="93">
        <f t="shared" si="11"/>
        <v>0</v>
      </c>
      <c r="P105" s="93">
        <f t="shared" si="12"/>
        <v>0</v>
      </c>
      <c r="Q105" s="93">
        <f t="shared" si="12"/>
        <v>0</v>
      </c>
    </row>
    <row r="106" spans="3:17" x14ac:dyDescent="0.25">
      <c r="C106" s="137"/>
      <c r="D106" s="154"/>
      <c r="E106" s="119"/>
      <c r="F106" s="93">
        <f t="shared" si="10"/>
        <v>0</v>
      </c>
      <c r="G106" s="157"/>
      <c r="H106" s="138"/>
      <c r="I106" s="126" t="e">
        <f>VLOOKUP(H106,Presupuesto!$B$11:$C$565,2,0)</f>
        <v>#N/A</v>
      </c>
      <c r="J106" s="94" t="str">
        <f t="shared" si="13"/>
        <v>Investigación Científica</v>
      </c>
      <c r="K106" s="94" t="s">
        <v>411</v>
      </c>
      <c r="L106" s="137"/>
      <c r="M106" s="154"/>
      <c r="N106" s="119"/>
      <c r="O106" s="93">
        <f t="shared" si="11"/>
        <v>0</v>
      </c>
      <c r="P106" s="93">
        <f t="shared" si="12"/>
        <v>0</v>
      </c>
      <c r="Q106" s="93">
        <f t="shared" si="12"/>
        <v>0</v>
      </c>
    </row>
    <row r="107" spans="3:17" x14ac:dyDescent="0.25">
      <c r="C107" s="137"/>
      <c r="D107" s="154"/>
      <c r="E107" s="119"/>
      <c r="F107" s="93">
        <f t="shared" si="10"/>
        <v>0</v>
      </c>
      <c r="G107" s="157"/>
      <c r="H107" s="138"/>
      <c r="I107" s="126" t="e">
        <f>VLOOKUP(H107,Presupuesto!$B$11:$C$565,2,0)</f>
        <v>#N/A</v>
      </c>
      <c r="J107" s="94" t="str">
        <f t="shared" si="13"/>
        <v>Investigación Científica</v>
      </c>
      <c r="K107" s="94" t="s">
        <v>400</v>
      </c>
      <c r="L107" s="137"/>
      <c r="M107" s="154"/>
      <c r="N107" s="119"/>
      <c r="O107" s="93">
        <f t="shared" si="11"/>
        <v>0</v>
      </c>
      <c r="P107" s="93">
        <f t="shared" si="12"/>
        <v>0</v>
      </c>
      <c r="Q107" s="93">
        <f t="shared" si="12"/>
        <v>0</v>
      </c>
    </row>
    <row r="108" spans="3:17" x14ac:dyDescent="0.25">
      <c r="C108" s="137"/>
      <c r="D108" s="154"/>
      <c r="E108" s="119"/>
      <c r="F108" s="93">
        <f t="shared" si="10"/>
        <v>0</v>
      </c>
      <c r="G108" s="157"/>
      <c r="H108" s="138"/>
      <c r="I108" s="126" t="e">
        <f>VLOOKUP(H108,Presupuesto!$B$11:$C$565,2,0)</f>
        <v>#N/A</v>
      </c>
      <c r="J108" s="94" t="str">
        <f t="shared" si="13"/>
        <v>Investigación Científica</v>
      </c>
      <c r="K108" s="94" t="s">
        <v>411</v>
      </c>
      <c r="L108" s="137"/>
      <c r="M108" s="154"/>
      <c r="N108" s="119"/>
      <c r="O108" s="93">
        <f t="shared" si="11"/>
        <v>0</v>
      </c>
      <c r="P108" s="93">
        <f t="shared" si="12"/>
        <v>0</v>
      </c>
      <c r="Q108" s="93">
        <f t="shared" si="12"/>
        <v>0</v>
      </c>
    </row>
    <row r="109" spans="3:17" x14ac:dyDescent="0.25">
      <c r="C109" s="137"/>
      <c r="D109" s="154"/>
      <c r="E109" s="119"/>
      <c r="F109" s="93">
        <f t="shared" si="10"/>
        <v>0</v>
      </c>
      <c r="G109" s="157"/>
      <c r="H109" s="138"/>
      <c r="I109" s="126" t="e">
        <f>VLOOKUP(H109,Presupuesto!$B$11:$C$565,2,0)</f>
        <v>#N/A</v>
      </c>
      <c r="J109" s="94" t="str">
        <f t="shared" si="13"/>
        <v>Investigación Científica</v>
      </c>
      <c r="K109" s="94" t="s">
        <v>411</v>
      </c>
      <c r="L109" s="137"/>
      <c r="M109" s="154"/>
      <c r="N109" s="119"/>
      <c r="O109" s="93">
        <f t="shared" si="11"/>
        <v>0</v>
      </c>
      <c r="P109" s="93">
        <f t="shared" si="12"/>
        <v>0</v>
      </c>
      <c r="Q109" s="93">
        <f t="shared" si="12"/>
        <v>0</v>
      </c>
    </row>
    <row r="110" spans="3:17" x14ac:dyDescent="0.25">
      <c r="C110" s="137"/>
      <c r="D110" s="154"/>
      <c r="E110" s="119"/>
      <c r="F110" s="93">
        <f t="shared" si="10"/>
        <v>0</v>
      </c>
      <c r="G110" s="157"/>
      <c r="H110" s="138"/>
      <c r="I110" s="126" t="e">
        <f>VLOOKUP(H110,Presupuesto!$B$11:$C$565,2,0)</f>
        <v>#N/A</v>
      </c>
      <c r="J110" s="94" t="str">
        <f t="shared" si="13"/>
        <v>Investigación Científica</v>
      </c>
      <c r="K110" s="94" t="s">
        <v>411</v>
      </c>
      <c r="L110" s="137"/>
      <c r="M110" s="154"/>
      <c r="N110" s="119"/>
      <c r="O110" s="93">
        <f t="shared" si="11"/>
        <v>0</v>
      </c>
      <c r="P110" s="93">
        <f t="shared" si="12"/>
        <v>0</v>
      </c>
      <c r="Q110" s="93">
        <f t="shared" si="12"/>
        <v>0</v>
      </c>
    </row>
    <row r="111" spans="3:17" x14ac:dyDescent="0.25">
      <c r="C111" s="137"/>
      <c r="D111" s="154"/>
      <c r="E111" s="119"/>
      <c r="F111" s="93">
        <f t="shared" si="10"/>
        <v>0</v>
      </c>
      <c r="G111" s="157"/>
      <c r="H111" s="138"/>
      <c r="I111" s="126" t="e">
        <f>VLOOKUP(H111,Presupuesto!$B$11:$C$565,2,0)</f>
        <v>#N/A</v>
      </c>
      <c r="J111" s="94" t="str">
        <f t="shared" si="13"/>
        <v>Investigación Científica</v>
      </c>
      <c r="K111" s="94" t="s">
        <v>411</v>
      </c>
      <c r="L111" s="137"/>
      <c r="M111" s="154"/>
      <c r="N111" s="119"/>
      <c r="O111" s="93">
        <f t="shared" si="11"/>
        <v>0</v>
      </c>
      <c r="P111" s="93">
        <f t="shared" si="12"/>
        <v>0</v>
      </c>
      <c r="Q111" s="93">
        <f t="shared" si="12"/>
        <v>0</v>
      </c>
    </row>
    <row r="112" spans="3:17" x14ac:dyDescent="0.25">
      <c r="C112" s="137"/>
      <c r="D112" s="154"/>
      <c r="E112" s="119"/>
      <c r="F112" s="93">
        <f t="shared" si="10"/>
        <v>0</v>
      </c>
      <c r="G112" s="157"/>
      <c r="H112" s="138"/>
      <c r="I112" s="126" t="e">
        <f>VLOOKUP(H112,Presupuesto!$B$11:$C$565,2,0)</f>
        <v>#N/A</v>
      </c>
      <c r="J112" s="94" t="str">
        <f t="shared" si="13"/>
        <v>Investigación Científica</v>
      </c>
      <c r="K112" s="94" t="s">
        <v>411</v>
      </c>
      <c r="L112" s="137"/>
      <c r="M112" s="154"/>
      <c r="N112" s="119"/>
      <c r="O112" s="93">
        <f t="shared" si="11"/>
        <v>0</v>
      </c>
      <c r="P112" s="93">
        <f t="shared" si="12"/>
        <v>0</v>
      </c>
      <c r="Q112" s="93">
        <f t="shared" si="12"/>
        <v>0</v>
      </c>
    </row>
    <row r="113" spans="3:17" x14ac:dyDescent="0.25">
      <c r="C113" s="137"/>
      <c r="D113" s="154"/>
      <c r="E113" s="119"/>
      <c r="F113" s="93">
        <f t="shared" si="10"/>
        <v>0</v>
      </c>
      <c r="G113" s="157"/>
      <c r="H113" s="138"/>
      <c r="I113" s="126" t="e">
        <f>VLOOKUP(H113,Presupuesto!$B$11:$C$565,2,0)</f>
        <v>#N/A</v>
      </c>
      <c r="J113" s="94" t="str">
        <f t="shared" si="13"/>
        <v>Investigación Científica</v>
      </c>
      <c r="K113" s="94" t="s">
        <v>411</v>
      </c>
      <c r="L113" s="137"/>
      <c r="M113" s="154"/>
      <c r="N113" s="119"/>
      <c r="O113" s="93">
        <f t="shared" si="11"/>
        <v>0</v>
      </c>
      <c r="P113" s="93">
        <f t="shared" si="12"/>
        <v>0</v>
      </c>
      <c r="Q113" s="93">
        <f t="shared" si="12"/>
        <v>0</v>
      </c>
    </row>
    <row r="114" spans="3:17" x14ac:dyDescent="0.25">
      <c r="C114" s="137"/>
      <c r="D114" s="154"/>
      <c r="E114" s="119"/>
      <c r="F114" s="93">
        <f t="shared" si="10"/>
        <v>0</v>
      </c>
      <c r="G114" s="157"/>
      <c r="H114" s="138"/>
      <c r="I114" s="126" t="e">
        <f>VLOOKUP(H114,Presupuesto!$B$11:$C$565,2,0)</f>
        <v>#N/A</v>
      </c>
      <c r="J114" s="94" t="str">
        <f t="shared" si="13"/>
        <v>Investigación Científica</v>
      </c>
      <c r="K114" s="94" t="s">
        <v>411</v>
      </c>
      <c r="L114" s="137"/>
      <c r="M114" s="154"/>
      <c r="N114" s="119"/>
      <c r="O114" s="93">
        <f t="shared" si="11"/>
        <v>0</v>
      </c>
      <c r="P114" s="93">
        <f t="shared" si="12"/>
        <v>0</v>
      </c>
      <c r="Q114" s="93">
        <f t="shared" si="12"/>
        <v>0</v>
      </c>
    </row>
    <row r="115" spans="3:17" x14ac:dyDescent="0.25">
      <c r="C115" s="137"/>
      <c r="D115" s="154"/>
      <c r="E115" s="119"/>
      <c r="F115" s="93">
        <f t="shared" si="10"/>
        <v>0</v>
      </c>
      <c r="G115" s="157"/>
      <c r="H115" s="138"/>
      <c r="I115" s="126" t="e">
        <f>VLOOKUP(H115,Presupuesto!$B$11:$C$565,2,0)</f>
        <v>#N/A</v>
      </c>
      <c r="J115" s="94" t="str">
        <f t="shared" si="13"/>
        <v>Investigación Científica</v>
      </c>
      <c r="K115" s="94" t="s">
        <v>411</v>
      </c>
      <c r="L115" s="137"/>
      <c r="M115" s="154"/>
      <c r="N115" s="119"/>
      <c r="O115" s="93">
        <f t="shared" si="11"/>
        <v>0</v>
      </c>
      <c r="P115" s="93">
        <f t="shared" si="12"/>
        <v>0</v>
      </c>
      <c r="Q115" s="93">
        <f t="shared" si="12"/>
        <v>0</v>
      </c>
    </row>
    <row r="116" spans="3:17" x14ac:dyDescent="0.25">
      <c r="C116" s="137"/>
      <c r="D116" s="154"/>
      <c r="E116" s="119"/>
      <c r="F116" s="93">
        <f t="shared" si="10"/>
        <v>0</v>
      </c>
      <c r="G116" s="157"/>
      <c r="H116" s="138"/>
      <c r="I116" s="126" t="e">
        <f>VLOOKUP(H116,Presupuesto!$B$11:$C$565,2,0)</f>
        <v>#N/A</v>
      </c>
      <c r="J116" s="94" t="str">
        <f t="shared" si="13"/>
        <v>Investigación Científica</v>
      </c>
      <c r="K116" s="94" t="s">
        <v>411</v>
      </c>
      <c r="L116" s="137"/>
      <c r="M116" s="154"/>
      <c r="N116" s="119"/>
      <c r="O116" s="93">
        <f t="shared" si="11"/>
        <v>0</v>
      </c>
      <c r="P116" s="93">
        <f t="shared" si="12"/>
        <v>0</v>
      </c>
      <c r="Q116" s="93">
        <f t="shared" si="12"/>
        <v>0</v>
      </c>
    </row>
    <row r="117" spans="3:17" x14ac:dyDescent="0.25">
      <c r="C117" s="137"/>
      <c r="D117" s="154"/>
      <c r="E117" s="119"/>
      <c r="F117" s="93">
        <f t="shared" si="10"/>
        <v>0</v>
      </c>
      <c r="G117" s="157"/>
      <c r="H117" s="138"/>
      <c r="I117" s="126" t="e">
        <f>VLOOKUP(H117,Presupuesto!$B$11:$C$565,2,0)</f>
        <v>#N/A</v>
      </c>
      <c r="J117" s="94" t="str">
        <f t="shared" si="13"/>
        <v>Investigación Científica</v>
      </c>
      <c r="K117" s="94" t="s">
        <v>411</v>
      </c>
      <c r="L117" s="137"/>
      <c r="M117" s="154"/>
      <c r="N117" s="119"/>
      <c r="O117" s="93">
        <f t="shared" si="11"/>
        <v>0</v>
      </c>
      <c r="P117" s="93">
        <f t="shared" si="12"/>
        <v>0</v>
      </c>
      <c r="Q117" s="93">
        <f t="shared" si="12"/>
        <v>0</v>
      </c>
    </row>
    <row r="118" spans="3:17" x14ac:dyDescent="0.25">
      <c r="C118" s="137"/>
      <c r="D118" s="154"/>
      <c r="E118" s="119"/>
      <c r="F118" s="93">
        <f t="shared" si="10"/>
        <v>0</v>
      </c>
      <c r="G118" s="157"/>
      <c r="H118" s="138"/>
      <c r="I118" s="126" t="e">
        <f>VLOOKUP(H118,Presupuesto!$B$11:$C$565,2,0)</f>
        <v>#N/A</v>
      </c>
      <c r="J118" s="94" t="str">
        <f t="shared" si="13"/>
        <v>Investigación Científica</v>
      </c>
      <c r="K118" s="94" t="s">
        <v>411</v>
      </c>
      <c r="L118" s="137"/>
      <c r="M118" s="154"/>
      <c r="N118" s="119"/>
      <c r="O118" s="93">
        <f t="shared" si="11"/>
        <v>0</v>
      </c>
      <c r="P118" s="93">
        <f t="shared" si="12"/>
        <v>0</v>
      </c>
      <c r="Q118" s="93">
        <f t="shared" si="12"/>
        <v>0</v>
      </c>
    </row>
    <row r="119" spans="3:17" x14ac:dyDescent="0.25">
      <c r="C119" s="137"/>
      <c r="D119" s="154"/>
      <c r="E119" s="119"/>
      <c r="F119" s="93">
        <f t="shared" si="10"/>
        <v>0</v>
      </c>
      <c r="G119" s="157"/>
      <c r="H119" s="138"/>
      <c r="I119" s="126" t="e">
        <f>VLOOKUP(H119,Presupuesto!$B$11:$C$565,2,0)</f>
        <v>#N/A</v>
      </c>
      <c r="J119" s="94" t="str">
        <f t="shared" si="13"/>
        <v>Investigación Científica</v>
      </c>
      <c r="K119" s="94" t="s">
        <v>411</v>
      </c>
      <c r="L119" s="137"/>
      <c r="M119" s="154"/>
      <c r="N119" s="119"/>
      <c r="O119" s="93">
        <f t="shared" si="11"/>
        <v>0</v>
      </c>
      <c r="P119" s="93">
        <f t="shared" si="12"/>
        <v>0</v>
      </c>
      <c r="Q119" s="93">
        <f t="shared" si="12"/>
        <v>0</v>
      </c>
    </row>
    <row r="120" spans="3:17" x14ac:dyDescent="0.25">
      <c r="C120" s="137"/>
      <c r="D120" s="154"/>
      <c r="E120" s="119"/>
      <c r="F120" s="93">
        <f t="shared" si="10"/>
        <v>0</v>
      </c>
      <c r="G120" s="157"/>
      <c r="H120" s="138"/>
      <c r="I120" s="126" t="e">
        <f>VLOOKUP(H120,Presupuesto!$B$11:$C$565,2,0)</f>
        <v>#N/A</v>
      </c>
      <c r="J120" s="94" t="str">
        <f t="shared" si="13"/>
        <v>Investigación Científica</v>
      </c>
      <c r="K120" s="94" t="s">
        <v>411</v>
      </c>
      <c r="L120" s="137"/>
      <c r="M120" s="154"/>
      <c r="N120" s="119"/>
      <c r="O120" s="93">
        <f t="shared" si="11"/>
        <v>0</v>
      </c>
      <c r="P120" s="93">
        <f t="shared" si="12"/>
        <v>0</v>
      </c>
      <c r="Q120" s="93">
        <f t="shared" si="12"/>
        <v>0</v>
      </c>
    </row>
    <row r="121" spans="3:17" x14ac:dyDescent="0.25">
      <c r="C121" s="137"/>
      <c r="D121" s="154"/>
      <c r="E121" s="119"/>
      <c r="F121" s="93">
        <f t="shared" si="10"/>
        <v>0</v>
      </c>
      <c r="G121" s="157"/>
      <c r="H121" s="138"/>
      <c r="I121" s="126" t="e">
        <f>VLOOKUP(H121,Presupuesto!$B$11:$C$565,2,0)</f>
        <v>#N/A</v>
      </c>
      <c r="J121" s="94" t="str">
        <f t="shared" si="13"/>
        <v>Investigación Científica</v>
      </c>
      <c r="K121" s="94" t="s">
        <v>411</v>
      </c>
      <c r="L121" s="137"/>
      <c r="M121" s="154"/>
      <c r="N121" s="119"/>
      <c r="O121" s="93">
        <f t="shared" si="11"/>
        <v>0</v>
      </c>
      <c r="P121" s="93">
        <f t="shared" si="12"/>
        <v>0</v>
      </c>
      <c r="Q121" s="93">
        <f t="shared" si="12"/>
        <v>0</v>
      </c>
    </row>
    <row r="122" spans="3:17" x14ac:dyDescent="0.25">
      <c r="C122" s="137"/>
      <c r="D122" s="154"/>
      <c r="E122" s="119"/>
      <c r="F122" s="93">
        <f t="shared" si="10"/>
        <v>0</v>
      </c>
      <c r="G122" s="157"/>
      <c r="H122" s="138"/>
      <c r="I122" s="126" t="e">
        <f>VLOOKUP(H122,Presupuesto!$B$11:$C$565,2,0)</f>
        <v>#N/A</v>
      </c>
      <c r="J122" s="94" t="str">
        <f t="shared" si="13"/>
        <v>Investigación Científica</v>
      </c>
      <c r="K122" s="94" t="s">
        <v>411</v>
      </c>
      <c r="L122" s="137"/>
      <c r="M122" s="154"/>
      <c r="N122" s="119"/>
      <c r="O122" s="93">
        <f t="shared" si="11"/>
        <v>0</v>
      </c>
      <c r="P122" s="93">
        <f t="shared" si="12"/>
        <v>0</v>
      </c>
      <c r="Q122" s="93">
        <f t="shared" si="12"/>
        <v>0</v>
      </c>
    </row>
    <row r="123" spans="3:17" x14ac:dyDescent="0.25">
      <c r="C123" s="137"/>
      <c r="D123" s="154"/>
      <c r="E123" s="119"/>
      <c r="F123" s="93">
        <f t="shared" si="10"/>
        <v>0</v>
      </c>
      <c r="G123" s="157"/>
      <c r="H123" s="138"/>
      <c r="I123" s="126" t="e">
        <f>VLOOKUP(H123,Presupuesto!$B$11:$C$565,2,0)</f>
        <v>#N/A</v>
      </c>
      <c r="J123" s="94" t="str">
        <f t="shared" si="13"/>
        <v>Investigación Científica</v>
      </c>
      <c r="K123" s="94" t="s">
        <v>411</v>
      </c>
      <c r="L123" s="137"/>
      <c r="M123" s="154"/>
      <c r="N123" s="119"/>
      <c r="O123" s="93">
        <f t="shared" si="11"/>
        <v>0</v>
      </c>
      <c r="P123" s="93">
        <f t="shared" ref="P123:Q136" si="14">$O123*P$16</f>
        <v>0</v>
      </c>
      <c r="Q123" s="93">
        <f t="shared" si="14"/>
        <v>0</v>
      </c>
    </row>
    <row r="124" spans="3:17" x14ac:dyDescent="0.25">
      <c r="C124" s="139"/>
      <c r="D124" s="147"/>
      <c r="E124" s="114"/>
      <c r="F124" s="93">
        <f t="shared" si="10"/>
        <v>0</v>
      </c>
      <c r="G124" s="157"/>
      <c r="H124" s="140"/>
      <c r="I124" s="126" t="e">
        <f>VLOOKUP(H124,Presupuesto!$B$11:$C$565,2,0)</f>
        <v>#N/A</v>
      </c>
      <c r="J124" s="94" t="str">
        <f t="shared" si="13"/>
        <v>Investigación Científica</v>
      </c>
      <c r="K124" s="94" t="s">
        <v>411</v>
      </c>
      <c r="L124" s="139"/>
      <c r="M124" s="147"/>
      <c r="N124" s="114"/>
      <c r="O124" s="93">
        <f t="shared" si="11"/>
        <v>0</v>
      </c>
      <c r="P124" s="93">
        <f t="shared" si="14"/>
        <v>0</v>
      </c>
      <c r="Q124" s="93">
        <f t="shared" si="14"/>
        <v>0</v>
      </c>
    </row>
    <row r="125" spans="3:17" x14ac:dyDescent="0.25">
      <c r="C125" s="139"/>
      <c r="D125" s="147"/>
      <c r="E125" s="114"/>
      <c r="F125" s="93">
        <f t="shared" si="10"/>
        <v>0</v>
      </c>
      <c r="G125" s="157"/>
      <c r="H125" s="140"/>
      <c r="I125" s="126" t="e">
        <f>VLOOKUP(H125,Presupuesto!$B$11:$C$565,2,0)</f>
        <v>#N/A</v>
      </c>
      <c r="J125" s="94" t="str">
        <f t="shared" si="13"/>
        <v>Investigación Científica</v>
      </c>
      <c r="K125" s="94" t="s">
        <v>411</v>
      </c>
      <c r="L125" s="139"/>
      <c r="M125" s="147"/>
      <c r="N125" s="114"/>
      <c r="O125" s="93">
        <f t="shared" si="11"/>
        <v>0</v>
      </c>
      <c r="P125" s="93">
        <f t="shared" si="14"/>
        <v>0</v>
      </c>
      <c r="Q125" s="93">
        <f t="shared" si="14"/>
        <v>0</v>
      </c>
    </row>
    <row r="126" spans="3:17" x14ac:dyDescent="0.25">
      <c r="C126" s="139"/>
      <c r="D126" s="147"/>
      <c r="E126" s="114"/>
      <c r="F126" s="93">
        <f t="shared" si="10"/>
        <v>0</v>
      </c>
      <c r="G126" s="157"/>
      <c r="H126" s="140"/>
      <c r="I126" s="126" t="e">
        <f>VLOOKUP(H126,Presupuesto!$B$11:$C$565,2,0)</f>
        <v>#N/A</v>
      </c>
      <c r="J126" s="94" t="str">
        <f t="shared" si="13"/>
        <v>Investigación Científica</v>
      </c>
      <c r="K126" s="94" t="s">
        <v>411</v>
      </c>
      <c r="L126" s="139"/>
      <c r="M126" s="147"/>
      <c r="N126" s="114"/>
      <c r="O126" s="93">
        <f t="shared" si="11"/>
        <v>0</v>
      </c>
      <c r="P126" s="93">
        <f t="shared" si="14"/>
        <v>0</v>
      </c>
      <c r="Q126" s="93">
        <f t="shared" si="14"/>
        <v>0</v>
      </c>
    </row>
    <row r="127" spans="3:17" x14ac:dyDescent="0.25">
      <c r="C127" s="139"/>
      <c r="D127" s="147"/>
      <c r="E127" s="114"/>
      <c r="F127" s="93">
        <f t="shared" si="10"/>
        <v>0</v>
      </c>
      <c r="G127" s="157"/>
      <c r="H127" s="140"/>
      <c r="I127" s="126" t="e">
        <f>VLOOKUP(H127,Presupuesto!$B$11:$C$565,2,0)</f>
        <v>#N/A</v>
      </c>
      <c r="J127" s="94" t="str">
        <f t="shared" si="13"/>
        <v>Investigación Científica</v>
      </c>
      <c r="K127" s="94" t="s">
        <v>411</v>
      </c>
      <c r="L127" s="139"/>
      <c r="M127" s="147"/>
      <c r="N127" s="114"/>
      <c r="O127" s="93">
        <f t="shared" si="11"/>
        <v>0</v>
      </c>
      <c r="P127" s="93">
        <f t="shared" si="14"/>
        <v>0</v>
      </c>
      <c r="Q127" s="93">
        <f t="shared" si="14"/>
        <v>0</v>
      </c>
    </row>
    <row r="128" spans="3:17" x14ac:dyDescent="0.25">
      <c r="C128" s="139"/>
      <c r="D128" s="147"/>
      <c r="E128" s="114"/>
      <c r="F128" s="93">
        <f t="shared" si="10"/>
        <v>0</v>
      </c>
      <c r="G128" s="157"/>
      <c r="H128" s="140"/>
      <c r="I128" s="126" t="e">
        <f>VLOOKUP(H128,Presupuesto!$B$11:$C$565,2,0)</f>
        <v>#N/A</v>
      </c>
      <c r="J128" s="94" t="str">
        <f t="shared" si="13"/>
        <v>Investigación Científica</v>
      </c>
      <c r="K128" s="94" t="s">
        <v>411</v>
      </c>
      <c r="L128" s="139"/>
      <c r="M128" s="147"/>
      <c r="N128" s="114"/>
      <c r="O128" s="93">
        <f t="shared" si="11"/>
        <v>0</v>
      </c>
      <c r="P128" s="93">
        <f t="shared" si="14"/>
        <v>0</v>
      </c>
      <c r="Q128" s="93">
        <f t="shared" si="14"/>
        <v>0</v>
      </c>
    </row>
    <row r="129" spans="3:17" x14ac:dyDescent="0.25">
      <c r="C129" s="139"/>
      <c r="D129" s="147"/>
      <c r="E129" s="114"/>
      <c r="F129" s="93">
        <f t="shared" si="10"/>
        <v>0</v>
      </c>
      <c r="G129" s="157"/>
      <c r="H129" s="140"/>
      <c r="I129" s="126" t="e">
        <f>VLOOKUP(H129,Presupuesto!$B$11:$C$565,2,0)</f>
        <v>#N/A</v>
      </c>
      <c r="J129" s="94" t="str">
        <f t="shared" si="13"/>
        <v>Investigación Científica</v>
      </c>
      <c r="K129" s="94" t="s">
        <v>411</v>
      </c>
      <c r="L129" s="139"/>
      <c r="M129" s="147"/>
      <c r="N129" s="114"/>
      <c r="O129" s="93">
        <f t="shared" si="11"/>
        <v>0</v>
      </c>
      <c r="P129" s="93">
        <f t="shared" si="14"/>
        <v>0</v>
      </c>
      <c r="Q129" s="93">
        <f t="shared" si="14"/>
        <v>0</v>
      </c>
    </row>
    <row r="130" spans="3:17" x14ac:dyDescent="0.25">
      <c r="C130" s="139"/>
      <c r="D130" s="147"/>
      <c r="E130" s="114"/>
      <c r="F130" s="93">
        <f t="shared" si="10"/>
        <v>0</v>
      </c>
      <c r="G130" s="157"/>
      <c r="H130" s="140"/>
      <c r="I130" s="126" t="e">
        <f>VLOOKUP(H130,Presupuesto!$B$11:$C$565,2,0)</f>
        <v>#N/A</v>
      </c>
      <c r="J130" s="94" t="str">
        <f t="shared" si="13"/>
        <v>Investigación Científica</v>
      </c>
      <c r="K130" s="94" t="s">
        <v>411</v>
      </c>
      <c r="L130" s="139"/>
      <c r="M130" s="147"/>
      <c r="N130" s="114"/>
      <c r="O130" s="93">
        <f t="shared" si="11"/>
        <v>0</v>
      </c>
      <c r="P130" s="93">
        <f t="shared" si="14"/>
        <v>0</v>
      </c>
      <c r="Q130" s="93">
        <f t="shared" si="14"/>
        <v>0</v>
      </c>
    </row>
    <row r="131" spans="3:17" x14ac:dyDescent="0.25">
      <c r="C131" s="139"/>
      <c r="D131" s="147"/>
      <c r="E131" s="114"/>
      <c r="F131" s="93">
        <f t="shared" si="10"/>
        <v>0</v>
      </c>
      <c r="G131" s="157"/>
      <c r="H131" s="140"/>
      <c r="I131" s="126" t="e">
        <f>VLOOKUP(H131,Presupuesto!$B$11:$C$565,2,0)</f>
        <v>#N/A</v>
      </c>
      <c r="J131" s="94" t="str">
        <f t="shared" si="13"/>
        <v>Investigación Científica</v>
      </c>
      <c r="K131" s="94" t="s">
        <v>411</v>
      </c>
      <c r="L131" s="139"/>
      <c r="M131" s="147"/>
      <c r="N131" s="114"/>
      <c r="O131" s="93">
        <f t="shared" si="11"/>
        <v>0</v>
      </c>
      <c r="P131" s="93">
        <f t="shared" si="14"/>
        <v>0</v>
      </c>
      <c r="Q131" s="93">
        <f t="shared" si="14"/>
        <v>0</v>
      </c>
    </row>
    <row r="132" spans="3:17" x14ac:dyDescent="0.25">
      <c r="C132" s="141"/>
      <c r="D132" s="147"/>
      <c r="E132" s="114"/>
      <c r="F132" s="93">
        <f t="shared" si="10"/>
        <v>0</v>
      </c>
      <c r="G132" s="157"/>
      <c r="H132" s="142"/>
      <c r="I132" s="126" t="e">
        <f>VLOOKUP(H132,Presupuesto!$B$11:$C$565,2,0)</f>
        <v>#N/A</v>
      </c>
      <c r="J132" s="94" t="str">
        <f t="shared" si="13"/>
        <v>Investigación Científica</v>
      </c>
      <c r="K132" s="94" t="s">
        <v>402</v>
      </c>
      <c r="L132" s="141"/>
      <c r="M132" s="147"/>
      <c r="N132" s="114"/>
      <c r="O132" s="93">
        <f t="shared" si="11"/>
        <v>0</v>
      </c>
      <c r="P132" s="93">
        <f t="shared" si="14"/>
        <v>0</v>
      </c>
      <c r="Q132" s="93">
        <f t="shared" si="14"/>
        <v>0</v>
      </c>
    </row>
    <row r="133" spans="3:17" x14ac:dyDescent="0.25">
      <c r="C133" s="141"/>
      <c r="D133" s="147"/>
      <c r="E133" s="114"/>
      <c r="F133" s="93">
        <f t="shared" si="10"/>
        <v>0</v>
      </c>
      <c r="G133" s="157"/>
      <c r="H133" s="142"/>
      <c r="I133" s="126" t="e">
        <f>VLOOKUP(H133,Presupuesto!$B$11:$C$565,2,0)</f>
        <v>#N/A</v>
      </c>
      <c r="J133" s="94" t="str">
        <f t="shared" si="13"/>
        <v>Investigación Científica</v>
      </c>
      <c r="K133" s="94" t="s">
        <v>411</v>
      </c>
      <c r="L133" s="141"/>
      <c r="M133" s="147"/>
      <c r="N133" s="114"/>
      <c r="O133" s="93">
        <f t="shared" si="11"/>
        <v>0</v>
      </c>
      <c r="P133" s="93">
        <f t="shared" si="14"/>
        <v>0</v>
      </c>
      <c r="Q133" s="93">
        <f t="shared" si="14"/>
        <v>0</v>
      </c>
    </row>
    <row r="134" spans="3:17" x14ac:dyDescent="0.25">
      <c r="C134" s="141"/>
      <c r="D134" s="147"/>
      <c r="E134" s="114"/>
      <c r="F134" s="93">
        <f t="shared" si="10"/>
        <v>0</v>
      </c>
      <c r="G134" s="157"/>
      <c r="H134" s="142"/>
      <c r="I134" s="126" t="e">
        <f>VLOOKUP(H134,Presupuesto!$B$11:$C$565,2,0)</f>
        <v>#N/A</v>
      </c>
      <c r="J134" s="94" t="str">
        <f t="shared" si="13"/>
        <v>Investigación Científica</v>
      </c>
      <c r="K134" s="94" t="s">
        <v>411</v>
      </c>
      <c r="L134" s="141"/>
      <c r="M134" s="147"/>
      <c r="N134" s="114"/>
      <c r="O134" s="93">
        <f t="shared" si="11"/>
        <v>0</v>
      </c>
      <c r="P134" s="93">
        <f t="shared" si="14"/>
        <v>0</v>
      </c>
      <c r="Q134" s="93">
        <f t="shared" si="14"/>
        <v>0</v>
      </c>
    </row>
    <row r="135" spans="3:17" x14ac:dyDescent="0.25">
      <c r="C135" s="141"/>
      <c r="D135" s="147"/>
      <c r="E135" s="114"/>
      <c r="F135" s="93">
        <f t="shared" si="10"/>
        <v>0</v>
      </c>
      <c r="G135" s="157"/>
      <c r="H135" s="142"/>
      <c r="I135" s="126" t="e">
        <f>VLOOKUP(H135,Presupuesto!$B$11:$C$565,2,0)</f>
        <v>#N/A</v>
      </c>
      <c r="J135" s="94" t="str">
        <f t="shared" si="13"/>
        <v>Investigación Científica</v>
      </c>
      <c r="K135" s="94" t="s">
        <v>411</v>
      </c>
      <c r="L135" s="141"/>
      <c r="M135" s="147"/>
      <c r="N135" s="114"/>
      <c r="O135" s="93">
        <f t="shared" si="11"/>
        <v>0</v>
      </c>
      <c r="P135" s="93">
        <f t="shared" si="14"/>
        <v>0</v>
      </c>
      <c r="Q135" s="93">
        <f t="shared" si="14"/>
        <v>0</v>
      </c>
    </row>
    <row r="136" spans="3:17" ht="15.75" thickBot="1" x14ac:dyDescent="0.3">
      <c r="C136" s="143"/>
      <c r="D136" s="155"/>
      <c r="E136" s="99"/>
      <c r="F136" s="101">
        <f t="shared" si="10"/>
        <v>0</v>
      </c>
      <c r="G136" s="158"/>
      <c r="H136" s="144"/>
      <c r="I136" s="128" t="e">
        <f>VLOOKUP(H136,Presupuesto!$B$11:$C$565,2,0)</f>
        <v>#N/A</v>
      </c>
      <c r="J136" s="102" t="str">
        <f t="shared" si="13"/>
        <v>Investigación Científica</v>
      </c>
      <c r="K136" s="120" t="s">
        <v>393</v>
      </c>
      <c r="L136" s="143"/>
      <c r="M136" s="155"/>
      <c r="N136" s="99"/>
      <c r="O136" s="101">
        <f t="shared" si="11"/>
        <v>0</v>
      </c>
      <c r="P136" s="101">
        <f t="shared" si="14"/>
        <v>0</v>
      </c>
      <c r="Q136" s="101">
        <f t="shared" si="14"/>
        <v>0</v>
      </c>
    </row>
    <row r="138" spans="3:17" ht="15.75" thickBot="1" x14ac:dyDescent="0.3"/>
    <row r="139" spans="3:17" ht="15.75" thickBot="1" x14ac:dyDescent="0.3">
      <c r="C139" s="153" t="s">
        <v>53</v>
      </c>
      <c r="D139" s="307">
        <f>SUM(F146:F179)</f>
        <v>0</v>
      </c>
      <c r="G139" s="76"/>
      <c r="H139" s="70"/>
      <c r="I139" s="70"/>
    </row>
    <row r="140" spans="3:17" x14ac:dyDescent="0.25">
      <c r="G140" s="76"/>
      <c r="H140" s="70"/>
      <c r="I140" s="70"/>
    </row>
    <row r="141" spans="3:17" x14ac:dyDescent="0.25">
      <c r="F141" s="70"/>
      <c r="G141" s="76"/>
      <c r="H141" s="70"/>
      <c r="I141" s="70"/>
    </row>
    <row r="142" spans="3:17" ht="15.75" x14ac:dyDescent="0.25">
      <c r="C142" s="268" t="s">
        <v>391</v>
      </c>
      <c r="D142" s="306"/>
      <c r="F142" s="70"/>
      <c r="G142" s="76"/>
      <c r="H142" s="70"/>
      <c r="I142" s="70"/>
    </row>
    <row r="143" spans="3:17" ht="18.75" x14ac:dyDescent="0.25">
      <c r="C143" s="200" t="e">
        <f>IFERROR(VLOOKUP(D142,'1. Desarrollo e Innov. Curricu.'!$F:$G,2,FALSE),IFERROR(VLOOKUP(D142,'2. Investigación Científica'!$F:$G,2,FALSE),IFERROR(VLOOKUP(D142,'3. Vinculación Univ. Sociedad'!$E:$G,2,FALSE),IFERROR(VLOOKUP(D142,'4.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6"/>
      <c r="H143" s="70"/>
      <c r="I143" s="70"/>
    </row>
    <row r="144" spans="3:17" ht="42.75" thickBot="1" x14ac:dyDescent="0.3">
      <c r="F144" s="89"/>
      <c r="G144" s="73"/>
      <c r="H144" s="73"/>
      <c r="I144" s="73"/>
      <c r="L144" s="216"/>
      <c r="M144" s="217"/>
      <c r="N144" s="216"/>
      <c r="O144" s="216"/>
      <c r="P144" s="219" t="s">
        <v>468</v>
      </c>
      <c r="Q144" s="219" t="s">
        <v>469</v>
      </c>
    </row>
    <row r="145" spans="3:17" ht="30.75" thickBot="1" x14ac:dyDescent="0.3">
      <c r="C145" s="125" t="s">
        <v>44</v>
      </c>
      <c r="D145" s="125" t="s">
        <v>55</v>
      </c>
      <c r="E145" s="132" t="s">
        <v>57</v>
      </c>
      <c r="F145" s="131" t="s">
        <v>27</v>
      </c>
      <c r="G145" s="129" t="s">
        <v>130</v>
      </c>
      <c r="H145" s="132" t="s">
        <v>46</v>
      </c>
      <c r="I145" s="129" t="s">
        <v>131</v>
      </c>
      <c r="J145" s="129" t="s">
        <v>409</v>
      </c>
      <c r="K145" s="129" t="s">
        <v>410</v>
      </c>
      <c r="L145" s="213" t="s">
        <v>21</v>
      </c>
      <c r="M145" s="213" t="s">
        <v>55</v>
      </c>
      <c r="N145" s="214" t="s">
        <v>466</v>
      </c>
      <c r="O145" s="215" t="s">
        <v>467</v>
      </c>
      <c r="P145" s="218">
        <v>0.7</v>
      </c>
      <c r="Q145" s="218">
        <v>0.3</v>
      </c>
    </row>
    <row r="146" spans="3:17" x14ac:dyDescent="0.25">
      <c r="C146" s="137"/>
      <c r="D146" s="154"/>
      <c r="E146" s="119"/>
      <c r="F146" s="93">
        <f t="shared" ref="F146:F179" si="15">D146*E146</f>
        <v>0</v>
      </c>
      <c r="G146" s="157"/>
      <c r="H146" s="138"/>
      <c r="I146" s="126" t="e">
        <f>VLOOKUP(H146,Presupuesto!$B$11:$C$565,2,0)</f>
        <v>#N/A</v>
      </c>
      <c r="J146" s="208" t="s">
        <v>1358</v>
      </c>
      <c r="K146" s="94" t="s">
        <v>411</v>
      </c>
      <c r="L146" s="137"/>
      <c r="M146" s="154"/>
      <c r="N146" s="119"/>
      <c r="O146" s="93">
        <f t="shared" ref="O146:O179" si="16">M146*N146</f>
        <v>0</v>
      </c>
      <c r="P146" s="93">
        <f t="shared" ref="P146:Q165" si="17">$O146*P$16</f>
        <v>0</v>
      </c>
      <c r="Q146" s="93">
        <f t="shared" si="17"/>
        <v>0</v>
      </c>
    </row>
    <row r="147" spans="3:17" x14ac:dyDescent="0.25">
      <c r="C147" s="137"/>
      <c r="D147" s="154"/>
      <c r="E147" s="119"/>
      <c r="F147" s="93">
        <f t="shared" si="15"/>
        <v>0</v>
      </c>
      <c r="G147" s="157"/>
      <c r="H147" s="138"/>
      <c r="I147" s="126" t="e">
        <f>VLOOKUP(H147,Presupuesto!$B$11:$C$565,2,0)</f>
        <v>#N/A</v>
      </c>
      <c r="J147" s="94" t="str">
        <f>$J$146</f>
        <v>Investigación Científica</v>
      </c>
      <c r="K147" s="94" t="s">
        <v>411</v>
      </c>
      <c r="L147" s="137"/>
      <c r="M147" s="154"/>
      <c r="N147" s="119"/>
      <c r="O147" s="93">
        <f t="shared" si="16"/>
        <v>0</v>
      </c>
      <c r="P147" s="93">
        <f t="shared" si="17"/>
        <v>0</v>
      </c>
      <c r="Q147" s="93">
        <f t="shared" si="17"/>
        <v>0</v>
      </c>
    </row>
    <row r="148" spans="3:17" x14ac:dyDescent="0.25">
      <c r="C148" s="137"/>
      <c r="D148" s="154"/>
      <c r="E148" s="119"/>
      <c r="F148" s="93">
        <f t="shared" si="15"/>
        <v>0</v>
      </c>
      <c r="G148" s="157"/>
      <c r="H148" s="138"/>
      <c r="I148" s="126" t="e">
        <f>VLOOKUP(H148,Presupuesto!$B$11:$C$565,2,0)</f>
        <v>#N/A</v>
      </c>
      <c r="J148" s="94" t="str">
        <f t="shared" ref="J148:J179" si="18">$J$146</f>
        <v>Investigación Científica</v>
      </c>
      <c r="K148" s="94" t="s">
        <v>411</v>
      </c>
      <c r="L148" s="137"/>
      <c r="M148" s="154"/>
      <c r="N148" s="119"/>
      <c r="O148" s="93">
        <f t="shared" si="16"/>
        <v>0</v>
      </c>
      <c r="P148" s="93">
        <f t="shared" si="17"/>
        <v>0</v>
      </c>
      <c r="Q148" s="93">
        <f t="shared" si="17"/>
        <v>0</v>
      </c>
    </row>
    <row r="149" spans="3:17" x14ac:dyDescent="0.25">
      <c r="C149" s="137"/>
      <c r="D149" s="154"/>
      <c r="E149" s="119"/>
      <c r="F149" s="93">
        <f t="shared" si="15"/>
        <v>0</v>
      </c>
      <c r="G149" s="157"/>
      <c r="H149" s="138"/>
      <c r="I149" s="126" t="e">
        <f>VLOOKUP(H149,Presupuesto!$B$11:$C$565,2,0)</f>
        <v>#N/A</v>
      </c>
      <c r="J149" s="94" t="str">
        <f t="shared" si="18"/>
        <v>Investigación Científica</v>
      </c>
      <c r="K149" s="94" t="s">
        <v>411</v>
      </c>
      <c r="L149" s="137"/>
      <c r="M149" s="154"/>
      <c r="N149" s="119"/>
      <c r="O149" s="93">
        <f t="shared" si="16"/>
        <v>0</v>
      </c>
      <c r="P149" s="93">
        <f t="shared" si="17"/>
        <v>0</v>
      </c>
      <c r="Q149" s="93">
        <f t="shared" si="17"/>
        <v>0</v>
      </c>
    </row>
    <row r="150" spans="3:17" x14ac:dyDescent="0.25">
      <c r="C150" s="137"/>
      <c r="D150" s="154"/>
      <c r="E150" s="119"/>
      <c r="F150" s="93">
        <f t="shared" si="15"/>
        <v>0</v>
      </c>
      <c r="G150" s="157"/>
      <c r="H150" s="138"/>
      <c r="I150" s="126" t="e">
        <f>VLOOKUP(H150,Presupuesto!$B$11:$C$565,2,0)</f>
        <v>#N/A</v>
      </c>
      <c r="J150" s="94" t="str">
        <f t="shared" si="18"/>
        <v>Investigación Científica</v>
      </c>
      <c r="K150" s="94" t="s">
        <v>400</v>
      </c>
      <c r="L150" s="137"/>
      <c r="M150" s="154"/>
      <c r="N150" s="119"/>
      <c r="O150" s="93">
        <f t="shared" si="16"/>
        <v>0</v>
      </c>
      <c r="P150" s="93">
        <f t="shared" si="17"/>
        <v>0</v>
      </c>
      <c r="Q150" s="93">
        <f t="shared" si="17"/>
        <v>0</v>
      </c>
    </row>
    <row r="151" spans="3:17" x14ac:dyDescent="0.25">
      <c r="C151" s="137"/>
      <c r="D151" s="154"/>
      <c r="E151" s="119"/>
      <c r="F151" s="93">
        <f t="shared" si="15"/>
        <v>0</v>
      </c>
      <c r="G151" s="157"/>
      <c r="H151" s="138"/>
      <c r="I151" s="126" t="e">
        <f>VLOOKUP(H151,Presupuesto!$B$11:$C$565,2,0)</f>
        <v>#N/A</v>
      </c>
      <c r="J151" s="94" t="str">
        <f t="shared" si="18"/>
        <v>Investigación Científica</v>
      </c>
      <c r="K151" s="94" t="s">
        <v>411</v>
      </c>
      <c r="L151" s="137"/>
      <c r="M151" s="154"/>
      <c r="N151" s="119"/>
      <c r="O151" s="93">
        <f t="shared" si="16"/>
        <v>0</v>
      </c>
      <c r="P151" s="93">
        <f t="shared" si="17"/>
        <v>0</v>
      </c>
      <c r="Q151" s="93">
        <f t="shared" si="17"/>
        <v>0</v>
      </c>
    </row>
    <row r="152" spans="3:17" x14ac:dyDescent="0.25">
      <c r="C152" s="137"/>
      <c r="D152" s="154"/>
      <c r="E152" s="119"/>
      <c r="F152" s="93">
        <f t="shared" si="15"/>
        <v>0</v>
      </c>
      <c r="G152" s="157"/>
      <c r="H152" s="138"/>
      <c r="I152" s="126" t="e">
        <f>VLOOKUP(H152,Presupuesto!$B$11:$C$565,2,0)</f>
        <v>#N/A</v>
      </c>
      <c r="J152" s="94" t="str">
        <f t="shared" si="18"/>
        <v>Investigación Científica</v>
      </c>
      <c r="K152" s="94" t="s">
        <v>411</v>
      </c>
      <c r="L152" s="137"/>
      <c r="M152" s="154"/>
      <c r="N152" s="119"/>
      <c r="O152" s="93">
        <f t="shared" si="16"/>
        <v>0</v>
      </c>
      <c r="P152" s="93">
        <f t="shared" si="17"/>
        <v>0</v>
      </c>
      <c r="Q152" s="93">
        <f t="shared" si="17"/>
        <v>0</v>
      </c>
    </row>
    <row r="153" spans="3:17" x14ac:dyDescent="0.25">
      <c r="C153" s="137"/>
      <c r="D153" s="154"/>
      <c r="E153" s="119"/>
      <c r="F153" s="93">
        <f t="shared" si="15"/>
        <v>0</v>
      </c>
      <c r="G153" s="157"/>
      <c r="H153" s="138"/>
      <c r="I153" s="126" t="e">
        <f>VLOOKUP(H153,Presupuesto!$B$11:$C$565,2,0)</f>
        <v>#N/A</v>
      </c>
      <c r="J153" s="94" t="str">
        <f t="shared" si="18"/>
        <v>Investigación Científica</v>
      </c>
      <c r="K153" s="94" t="s">
        <v>411</v>
      </c>
      <c r="L153" s="137"/>
      <c r="M153" s="154"/>
      <c r="N153" s="119"/>
      <c r="O153" s="93">
        <f t="shared" si="16"/>
        <v>0</v>
      </c>
      <c r="P153" s="93">
        <f t="shared" si="17"/>
        <v>0</v>
      </c>
      <c r="Q153" s="93">
        <f t="shared" si="17"/>
        <v>0</v>
      </c>
    </row>
    <row r="154" spans="3:17" x14ac:dyDescent="0.25">
      <c r="C154" s="137"/>
      <c r="D154" s="154"/>
      <c r="E154" s="119"/>
      <c r="F154" s="93">
        <f t="shared" si="15"/>
        <v>0</v>
      </c>
      <c r="G154" s="157"/>
      <c r="H154" s="138"/>
      <c r="I154" s="126" t="e">
        <f>VLOOKUP(H154,Presupuesto!$B$11:$C$565,2,0)</f>
        <v>#N/A</v>
      </c>
      <c r="J154" s="94" t="str">
        <f t="shared" si="18"/>
        <v>Investigación Científica</v>
      </c>
      <c r="K154" s="94" t="s">
        <v>411</v>
      </c>
      <c r="L154" s="137"/>
      <c r="M154" s="154"/>
      <c r="N154" s="119"/>
      <c r="O154" s="93">
        <f t="shared" si="16"/>
        <v>0</v>
      </c>
      <c r="P154" s="93">
        <f t="shared" si="17"/>
        <v>0</v>
      </c>
      <c r="Q154" s="93">
        <f t="shared" si="17"/>
        <v>0</v>
      </c>
    </row>
    <row r="155" spans="3:17" x14ac:dyDescent="0.25">
      <c r="C155" s="137"/>
      <c r="D155" s="154"/>
      <c r="E155" s="119"/>
      <c r="F155" s="93">
        <f t="shared" si="15"/>
        <v>0</v>
      </c>
      <c r="G155" s="157"/>
      <c r="H155" s="138"/>
      <c r="I155" s="126" t="e">
        <f>VLOOKUP(H155,Presupuesto!$B$11:$C$565,2,0)</f>
        <v>#N/A</v>
      </c>
      <c r="J155" s="94" t="str">
        <f t="shared" si="18"/>
        <v>Investigación Científica</v>
      </c>
      <c r="K155" s="94" t="s">
        <v>411</v>
      </c>
      <c r="L155" s="137"/>
      <c r="M155" s="154"/>
      <c r="N155" s="119"/>
      <c r="O155" s="93">
        <f t="shared" si="16"/>
        <v>0</v>
      </c>
      <c r="P155" s="93">
        <f t="shared" si="17"/>
        <v>0</v>
      </c>
      <c r="Q155" s="93">
        <f t="shared" si="17"/>
        <v>0</v>
      </c>
    </row>
    <row r="156" spans="3:17" x14ac:dyDescent="0.25">
      <c r="C156" s="137"/>
      <c r="D156" s="154"/>
      <c r="E156" s="119"/>
      <c r="F156" s="93">
        <f t="shared" si="15"/>
        <v>0</v>
      </c>
      <c r="G156" s="157"/>
      <c r="H156" s="138"/>
      <c r="I156" s="126" t="e">
        <f>VLOOKUP(H156,Presupuesto!$B$11:$C$565,2,0)</f>
        <v>#N/A</v>
      </c>
      <c r="J156" s="94" t="str">
        <f t="shared" si="18"/>
        <v>Investigación Científica</v>
      </c>
      <c r="K156" s="94" t="s">
        <v>411</v>
      </c>
      <c r="L156" s="137"/>
      <c r="M156" s="154"/>
      <c r="N156" s="119"/>
      <c r="O156" s="93">
        <f t="shared" si="16"/>
        <v>0</v>
      </c>
      <c r="P156" s="93">
        <f t="shared" si="17"/>
        <v>0</v>
      </c>
      <c r="Q156" s="93">
        <f t="shared" si="17"/>
        <v>0</v>
      </c>
    </row>
    <row r="157" spans="3:17" x14ac:dyDescent="0.25">
      <c r="C157" s="137"/>
      <c r="D157" s="154"/>
      <c r="E157" s="119"/>
      <c r="F157" s="93">
        <f t="shared" si="15"/>
        <v>0</v>
      </c>
      <c r="G157" s="157"/>
      <c r="H157" s="138"/>
      <c r="I157" s="126" t="e">
        <f>VLOOKUP(H157,Presupuesto!$B$11:$C$565,2,0)</f>
        <v>#N/A</v>
      </c>
      <c r="J157" s="94" t="str">
        <f t="shared" si="18"/>
        <v>Investigación Científica</v>
      </c>
      <c r="K157" s="94" t="s">
        <v>411</v>
      </c>
      <c r="L157" s="137"/>
      <c r="M157" s="154"/>
      <c r="N157" s="119"/>
      <c r="O157" s="93">
        <f t="shared" si="16"/>
        <v>0</v>
      </c>
      <c r="P157" s="93">
        <f t="shared" si="17"/>
        <v>0</v>
      </c>
      <c r="Q157" s="93">
        <f t="shared" si="17"/>
        <v>0</v>
      </c>
    </row>
    <row r="158" spans="3:17" x14ac:dyDescent="0.25">
      <c r="C158" s="137"/>
      <c r="D158" s="154"/>
      <c r="E158" s="119"/>
      <c r="F158" s="93">
        <f t="shared" si="15"/>
        <v>0</v>
      </c>
      <c r="G158" s="157"/>
      <c r="H158" s="138"/>
      <c r="I158" s="126" t="e">
        <f>VLOOKUP(H158,Presupuesto!$B$11:$C$565,2,0)</f>
        <v>#N/A</v>
      </c>
      <c r="J158" s="94" t="str">
        <f t="shared" si="18"/>
        <v>Investigación Científica</v>
      </c>
      <c r="K158" s="94" t="s">
        <v>411</v>
      </c>
      <c r="L158" s="137"/>
      <c r="M158" s="154"/>
      <c r="N158" s="119"/>
      <c r="O158" s="93">
        <f t="shared" si="16"/>
        <v>0</v>
      </c>
      <c r="P158" s="93">
        <f t="shared" si="17"/>
        <v>0</v>
      </c>
      <c r="Q158" s="93">
        <f t="shared" si="17"/>
        <v>0</v>
      </c>
    </row>
    <row r="159" spans="3:17" x14ac:dyDescent="0.25">
      <c r="C159" s="137"/>
      <c r="D159" s="154"/>
      <c r="E159" s="119"/>
      <c r="F159" s="93">
        <f t="shared" si="15"/>
        <v>0</v>
      </c>
      <c r="G159" s="157"/>
      <c r="H159" s="138"/>
      <c r="I159" s="126" t="e">
        <f>VLOOKUP(H159,Presupuesto!$B$11:$C$565,2,0)</f>
        <v>#N/A</v>
      </c>
      <c r="J159" s="94" t="str">
        <f t="shared" si="18"/>
        <v>Investigación Científica</v>
      </c>
      <c r="K159" s="94" t="s">
        <v>411</v>
      </c>
      <c r="L159" s="137"/>
      <c r="M159" s="154"/>
      <c r="N159" s="119"/>
      <c r="O159" s="93">
        <f t="shared" si="16"/>
        <v>0</v>
      </c>
      <c r="P159" s="93">
        <f t="shared" si="17"/>
        <v>0</v>
      </c>
      <c r="Q159" s="93">
        <f t="shared" si="17"/>
        <v>0</v>
      </c>
    </row>
    <row r="160" spans="3:17" x14ac:dyDescent="0.25">
      <c r="C160" s="137"/>
      <c r="D160" s="154"/>
      <c r="E160" s="119"/>
      <c r="F160" s="93">
        <f t="shared" si="15"/>
        <v>0</v>
      </c>
      <c r="G160" s="157"/>
      <c r="H160" s="138"/>
      <c r="I160" s="126" t="e">
        <f>VLOOKUP(H160,Presupuesto!$B$11:$C$565,2,0)</f>
        <v>#N/A</v>
      </c>
      <c r="J160" s="94" t="str">
        <f t="shared" si="18"/>
        <v>Investigación Científica</v>
      </c>
      <c r="K160" s="94" t="s">
        <v>411</v>
      </c>
      <c r="L160" s="137"/>
      <c r="M160" s="154"/>
      <c r="N160" s="119"/>
      <c r="O160" s="93">
        <f t="shared" si="16"/>
        <v>0</v>
      </c>
      <c r="P160" s="93">
        <f t="shared" si="17"/>
        <v>0</v>
      </c>
      <c r="Q160" s="93">
        <f t="shared" si="17"/>
        <v>0</v>
      </c>
    </row>
    <row r="161" spans="3:17" x14ac:dyDescent="0.25">
      <c r="C161" s="137"/>
      <c r="D161" s="154"/>
      <c r="E161" s="119"/>
      <c r="F161" s="93">
        <f t="shared" si="15"/>
        <v>0</v>
      </c>
      <c r="G161" s="157"/>
      <c r="H161" s="138"/>
      <c r="I161" s="126" t="e">
        <f>VLOOKUP(H161,Presupuesto!$B$11:$C$565,2,0)</f>
        <v>#N/A</v>
      </c>
      <c r="J161" s="94" t="str">
        <f t="shared" si="18"/>
        <v>Investigación Científica</v>
      </c>
      <c r="K161" s="94" t="s">
        <v>411</v>
      </c>
      <c r="L161" s="137"/>
      <c r="M161" s="154"/>
      <c r="N161" s="119"/>
      <c r="O161" s="93">
        <f t="shared" si="16"/>
        <v>0</v>
      </c>
      <c r="P161" s="93">
        <f t="shared" si="17"/>
        <v>0</v>
      </c>
      <c r="Q161" s="93">
        <f t="shared" si="17"/>
        <v>0</v>
      </c>
    </row>
    <row r="162" spans="3:17" x14ac:dyDescent="0.25">
      <c r="C162" s="137"/>
      <c r="D162" s="154"/>
      <c r="E162" s="119"/>
      <c r="F162" s="93">
        <f t="shared" si="15"/>
        <v>0</v>
      </c>
      <c r="G162" s="157"/>
      <c r="H162" s="138"/>
      <c r="I162" s="126" t="e">
        <f>VLOOKUP(H162,Presupuesto!$B$11:$C$565,2,0)</f>
        <v>#N/A</v>
      </c>
      <c r="J162" s="94" t="str">
        <f t="shared" si="18"/>
        <v>Investigación Científica</v>
      </c>
      <c r="K162" s="94" t="s">
        <v>411</v>
      </c>
      <c r="L162" s="137"/>
      <c r="M162" s="154"/>
      <c r="N162" s="119"/>
      <c r="O162" s="93">
        <f t="shared" si="16"/>
        <v>0</v>
      </c>
      <c r="P162" s="93">
        <f t="shared" si="17"/>
        <v>0</v>
      </c>
      <c r="Q162" s="93">
        <f t="shared" si="17"/>
        <v>0</v>
      </c>
    </row>
    <row r="163" spans="3:17" x14ac:dyDescent="0.25">
      <c r="C163" s="137"/>
      <c r="D163" s="154"/>
      <c r="E163" s="119"/>
      <c r="F163" s="93">
        <f t="shared" si="15"/>
        <v>0</v>
      </c>
      <c r="G163" s="157"/>
      <c r="H163" s="138"/>
      <c r="I163" s="126" t="e">
        <f>VLOOKUP(H163,Presupuesto!$B$11:$C$565,2,0)</f>
        <v>#N/A</v>
      </c>
      <c r="J163" s="94" t="str">
        <f t="shared" si="18"/>
        <v>Investigación Científica</v>
      </c>
      <c r="K163" s="94" t="s">
        <v>411</v>
      </c>
      <c r="L163" s="137"/>
      <c r="M163" s="154"/>
      <c r="N163" s="119"/>
      <c r="O163" s="93">
        <f t="shared" si="16"/>
        <v>0</v>
      </c>
      <c r="P163" s="93">
        <f t="shared" si="17"/>
        <v>0</v>
      </c>
      <c r="Q163" s="93">
        <f t="shared" si="17"/>
        <v>0</v>
      </c>
    </row>
    <row r="164" spans="3:17" x14ac:dyDescent="0.25">
      <c r="C164" s="137"/>
      <c r="D164" s="154"/>
      <c r="E164" s="119"/>
      <c r="F164" s="93">
        <f t="shared" si="15"/>
        <v>0</v>
      </c>
      <c r="G164" s="157"/>
      <c r="H164" s="138"/>
      <c r="I164" s="126" t="e">
        <f>VLOOKUP(H164,Presupuesto!$B$11:$C$565,2,0)</f>
        <v>#N/A</v>
      </c>
      <c r="J164" s="94" t="str">
        <f t="shared" si="18"/>
        <v>Investigación Científica</v>
      </c>
      <c r="K164" s="94" t="s">
        <v>411</v>
      </c>
      <c r="L164" s="137"/>
      <c r="M164" s="154"/>
      <c r="N164" s="119"/>
      <c r="O164" s="93">
        <f t="shared" si="16"/>
        <v>0</v>
      </c>
      <c r="P164" s="93">
        <f t="shared" si="17"/>
        <v>0</v>
      </c>
      <c r="Q164" s="93">
        <f t="shared" si="17"/>
        <v>0</v>
      </c>
    </row>
    <row r="165" spans="3:17" x14ac:dyDescent="0.25">
      <c r="C165" s="137"/>
      <c r="D165" s="154"/>
      <c r="E165" s="119"/>
      <c r="F165" s="93">
        <f t="shared" si="15"/>
        <v>0</v>
      </c>
      <c r="G165" s="157"/>
      <c r="H165" s="138"/>
      <c r="I165" s="126" t="e">
        <f>VLOOKUP(H165,Presupuesto!$B$11:$C$565,2,0)</f>
        <v>#N/A</v>
      </c>
      <c r="J165" s="94" t="str">
        <f t="shared" si="18"/>
        <v>Investigación Científica</v>
      </c>
      <c r="K165" s="94" t="s">
        <v>411</v>
      </c>
      <c r="L165" s="137"/>
      <c r="M165" s="154"/>
      <c r="N165" s="119"/>
      <c r="O165" s="93">
        <f t="shared" si="16"/>
        <v>0</v>
      </c>
      <c r="P165" s="93">
        <f t="shared" si="17"/>
        <v>0</v>
      </c>
      <c r="Q165" s="93">
        <f t="shared" si="17"/>
        <v>0</v>
      </c>
    </row>
    <row r="166" spans="3:17" x14ac:dyDescent="0.25">
      <c r="C166" s="137"/>
      <c r="D166" s="154"/>
      <c r="E166" s="119"/>
      <c r="F166" s="93">
        <f t="shared" si="15"/>
        <v>0</v>
      </c>
      <c r="G166" s="157"/>
      <c r="H166" s="138"/>
      <c r="I166" s="126" t="e">
        <f>VLOOKUP(H166,Presupuesto!$B$11:$C$565,2,0)</f>
        <v>#N/A</v>
      </c>
      <c r="J166" s="94" t="str">
        <f t="shared" si="18"/>
        <v>Investigación Científica</v>
      </c>
      <c r="K166" s="94" t="s">
        <v>411</v>
      </c>
      <c r="L166" s="137"/>
      <c r="M166" s="154"/>
      <c r="N166" s="119"/>
      <c r="O166" s="93">
        <f t="shared" si="16"/>
        <v>0</v>
      </c>
      <c r="P166" s="93">
        <f t="shared" ref="P166:Q179" si="19">$O166*P$16</f>
        <v>0</v>
      </c>
      <c r="Q166" s="93">
        <f t="shared" si="19"/>
        <v>0</v>
      </c>
    </row>
    <row r="167" spans="3:17" x14ac:dyDescent="0.25">
      <c r="C167" s="139"/>
      <c r="D167" s="147"/>
      <c r="E167" s="114"/>
      <c r="F167" s="93">
        <f t="shared" si="15"/>
        <v>0</v>
      </c>
      <c r="G167" s="157"/>
      <c r="H167" s="140"/>
      <c r="I167" s="126" t="e">
        <f>VLOOKUP(H167,Presupuesto!$B$11:$C$565,2,0)</f>
        <v>#N/A</v>
      </c>
      <c r="J167" s="94" t="str">
        <f t="shared" si="18"/>
        <v>Investigación Científica</v>
      </c>
      <c r="K167" s="94" t="s">
        <v>411</v>
      </c>
      <c r="L167" s="139"/>
      <c r="M167" s="147"/>
      <c r="N167" s="114"/>
      <c r="O167" s="93">
        <f t="shared" si="16"/>
        <v>0</v>
      </c>
      <c r="P167" s="93">
        <f t="shared" si="19"/>
        <v>0</v>
      </c>
      <c r="Q167" s="93">
        <f t="shared" si="19"/>
        <v>0</v>
      </c>
    </row>
    <row r="168" spans="3:17" x14ac:dyDescent="0.25">
      <c r="C168" s="139"/>
      <c r="D168" s="147"/>
      <c r="E168" s="114"/>
      <c r="F168" s="93">
        <f t="shared" si="15"/>
        <v>0</v>
      </c>
      <c r="G168" s="157"/>
      <c r="H168" s="140"/>
      <c r="I168" s="126" t="e">
        <f>VLOOKUP(H168,Presupuesto!$B$11:$C$565,2,0)</f>
        <v>#N/A</v>
      </c>
      <c r="J168" s="94" t="str">
        <f t="shared" si="18"/>
        <v>Investigación Científica</v>
      </c>
      <c r="K168" s="94" t="s">
        <v>411</v>
      </c>
      <c r="L168" s="139"/>
      <c r="M168" s="147"/>
      <c r="N168" s="114"/>
      <c r="O168" s="93">
        <f t="shared" si="16"/>
        <v>0</v>
      </c>
      <c r="P168" s="93">
        <f t="shared" si="19"/>
        <v>0</v>
      </c>
      <c r="Q168" s="93">
        <f t="shared" si="19"/>
        <v>0</v>
      </c>
    </row>
    <row r="169" spans="3:17" x14ac:dyDescent="0.25">
      <c r="C169" s="139"/>
      <c r="D169" s="147"/>
      <c r="E169" s="114"/>
      <c r="F169" s="93">
        <f t="shared" si="15"/>
        <v>0</v>
      </c>
      <c r="G169" s="157"/>
      <c r="H169" s="140"/>
      <c r="I169" s="126" t="e">
        <f>VLOOKUP(H169,Presupuesto!$B$11:$C$565,2,0)</f>
        <v>#N/A</v>
      </c>
      <c r="J169" s="94" t="str">
        <f t="shared" si="18"/>
        <v>Investigación Científica</v>
      </c>
      <c r="K169" s="94" t="s">
        <v>411</v>
      </c>
      <c r="L169" s="139"/>
      <c r="M169" s="147"/>
      <c r="N169" s="114"/>
      <c r="O169" s="93">
        <f t="shared" si="16"/>
        <v>0</v>
      </c>
      <c r="P169" s="93">
        <f t="shared" si="19"/>
        <v>0</v>
      </c>
      <c r="Q169" s="93">
        <f t="shared" si="19"/>
        <v>0</v>
      </c>
    </row>
    <row r="170" spans="3:17" x14ac:dyDescent="0.25">
      <c r="C170" s="139"/>
      <c r="D170" s="147"/>
      <c r="E170" s="114"/>
      <c r="F170" s="93">
        <f t="shared" si="15"/>
        <v>0</v>
      </c>
      <c r="G170" s="157"/>
      <c r="H170" s="140"/>
      <c r="I170" s="126" t="e">
        <f>VLOOKUP(H170,Presupuesto!$B$11:$C$565,2,0)</f>
        <v>#N/A</v>
      </c>
      <c r="J170" s="94" t="str">
        <f t="shared" si="18"/>
        <v>Investigación Científica</v>
      </c>
      <c r="K170" s="94" t="s">
        <v>411</v>
      </c>
      <c r="L170" s="139"/>
      <c r="M170" s="147"/>
      <c r="N170" s="114"/>
      <c r="O170" s="93">
        <f t="shared" si="16"/>
        <v>0</v>
      </c>
      <c r="P170" s="93">
        <f t="shared" si="19"/>
        <v>0</v>
      </c>
      <c r="Q170" s="93">
        <f t="shared" si="19"/>
        <v>0</v>
      </c>
    </row>
    <row r="171" spans="3:17" x14ac:dyDescent="0.25">
      <c r="C171" s="139"/>
      <c r="D171" s="147"/>
      <c r="E171" s="114"/>
      <c r="F171" s="93">
        <f t="shared" si="15"/>
        <v>0</v>
      </c>
      <c r="G171" s="157"/>
      <c r="H171" s="140"/>
      <c r="I171" s="126" t="e">
        <f>VLOOKUP(H171,Presupuesto!$B$11:$C$565,2,0)</f>
        <v>#N/A</v>
      </c>
      <c r="J171" s="94" t="str">
        <f t="shared" si="18"/>
        <v>Investigación Científica</v>
      </c>
      <c r="K171" s="94" t="s">
        <v>411</v>
      </c>
      <c r="L171" s="139"/>
      <c r="M171" s="147"/>
      <c r="N171" s="114"/>
      <c r="O171" s="93">
        <f t="shared" si="16"/>
        <v>0</v>
      </c>
      <c r="P171" s="93">
        <f t="shared" si="19"/>
        <v>0</v>
      </c>
      <c r="Q171" s="93">
        <f t="shared" si="19"/>
        <v>0</v>
      </c>
    </row>
    <row r="172" spans="3:17" x14ac:dyDescent="0.25">
      <c r="C172" s="139"/>
      <c r="D172" s="147"/>
      <c r="E172" s="114"/>
      <c r="F172" s="93">
        <f t="shared" si="15"/>
        <v>0</v>
      </c>
      <c r="G172" s="157"/>
      <c r="H172" s="140"/>
      <c r="I172" s="126" t="e">
        <f>VLOOKUP(H172,Presupuesto!$B$11:$C$565,2,0)</f>
        <v>#N/A</v>
      </c>
      <c r="J172" s="94" t="str">
        <f t="shared" si="18"/>
        <v>Investigación Científica</v>
      </c>
      <c r="K172" s="94" t="s">
        <v>411</v>
      </c>
      <c r="L172" s="139"/>
      <c r="M172" s="147"/>
      <c r="N172" s="114"/>
      <c r="O172" s="93">
        <f t="shared" si="16"/>
        <v>0</v>
      </c>
      <c r="P172" s="93">
        <f t="shared" si="19"/>
        <v>0</v>
      </c>
      <c r="Q172" s="93">
        <f t="shared" si="19"/>
        <v>0</v>
      </c>
    </row>
    <row r="173" spans="3:17" x14ac:dyDescent="0.25">
      <c r="C173" s="139"/>
      <c r="D173" s="147"/>
      <c r="E173" s="114"/>
      <c r="F173" s="93">
        <f t="shared" si="15"/>
        <v>0</v>
      </c>
      <c r="G173" s="157"/>
      <c r="H173" s="140"/>
      <c r="I173" s="126" t="e">
        <f>VLOOKUP(H173,Presupuesto!$B$11:$C$565,2,0)</f>
        <v>#N/A</v>
      </c>
      <c r="J173" s="94" t="str">
        <f t="shared" si="18"/>
        <v>Investigación Científica</v>
      </c>
      <c r="K173" s="94" t="s">
        <v>411</v>
      </c>
      <c r="L173" s="139"/>
      <c r="M173" s="147"/>
      <c r="N173" s="114"/>
      <c r="O173" s="93">
        <f t="shared" si="16"/>
        <v>0</v>
      </c>
      <c r="P173" s="93">
        <f t="shared" si="19"/>
        <v>0</v>
      </c>
      <c r="Q173" s="93">
        <f t="shared" si="19"/>
        <v>0</v>
      </c>
    </row>
    <row r="174" spans="3:17" x14ac:dyDescent="0.25">
      <c r="C174" s="139"/>
      <c r="D174" s="147"/>
      <c r="E174" s="114"/>
      <c r="F174" s="93">
        <f t="shared" si="15"/>
        <v>0</v>
      </c>
      <c r="G174" s="157"/>
      <c r="H174" s="140"/>
      <c r="I174" s="126" t="e">
        <f>VLOOKUP(H174,Presupuesto!$B$11:$C$565,2,0)</f>
        <v>#N/A</v>
      </c>
      <c r="J174" s="94" t="str">
        <f t="shared" si="18"/>
        <v>Investigación Científica</v>
      </c>
      <c r="K174" s="94" t="s">
        <v>411</v>
      </c>
      <c r="L174" s="139"/>
      <c r="M174" s="147"/>
      <c r="N174" s="114"/>
      <c r="O174" s="93">
        <f t="shared" si="16"/>
        <v>0</v>
      </c>
      <c r="P174" s="93">
        <f t="shared" si="19"/>
        <v>0</v>
      </c>
      <c r="Q174" s="93">
        <f t="shared" si="19"/>
        <v>0</v>
      </c>
    </row>
    <row r="175" spans="3:17" x14ac:dyDescent="0.25">
      <c r="C175" s="141"/>
      <c r="D175" s="147"/>
      <c r="E175" s="114"/>
      <c r="F175" s="93">
        <f t="shared" si="15"/>
        <v>0</v>
      </c>
      <c r="G175" s="157"/>
      <c r="H175" s="142"/>
      <c r="I175" s="126" t="e">
        <f>VLOOKUP(H175,Presupuesto!$B$11:$C$565,2,0)</f>
        <v>#N/A</v>
      </c>
      <c r="J175" s="94" t="str">
        <f t="shared" si="18"/>
        <v>Investigación Científica</v>
      </c>
      <c r="K175" s="94" t="s">
        <v>402</v>
      </c>
      <c r="L175" s="141"/>
      <c r="M175" s="147"/>
      <c r="N175" s="114"/>
      <c r="O175" s="93">
        <f t="shared" si="16"/>
        <v>0</v>
      </c>
      <c r="P175" s="93">
        <f t="shared" si="19"/>
        <v>0</v>
      </c>
      <c r="Q175" s="93">
        <f t="shared" si="19"/>
        <v>0</v>
      </c>
    </row>
    <row r="176" spans="3:17" x14ac:dyDescent="0.25">
      <c r="C176" s="141"/>
      <c r="D176" s="147"/>
      <c r="E176" s="114"/>
      <c r="F176" s="93">
        <f t="shared" si="15"/>
        <v>0</v>
      </c>
      <c r="G176" s="157"/>
      <c r="H176" s="142"/>
      <c r="I176" s="126" t="e">
        <f>VLOOKUP(H176,Presupuesto!$B$11:$C$565,2,0)</f>
        <v>#N/A</v>
      </c>
      <c r="J176" s="94" t="str">
        <f t="shared" si="18"/>
        <v>Investigación Científica</v>
      </c>
      <c r="K176" s="94" t="s">
        <v>411</v>
      </c>
      <c r="L176" s="141"/>
      <c r="M176" s="147"/>
      <c r="N176" s="114"/>
      <c r="O176" s="93">
        <f t="shared" si="16"/>
        <v>0</v>
      </c>
      <c r="P176" s="93">
        <f t="shared" si="19"/>
        <v>0</v>
      </c>
      <c r="Q176" s="93">
        <f t="shared" si="19"/>
        <v>0</v>
      </c>
    </row>
    <row r="177" spans="3:17" x14ac:dyDescent="0.25">
      <c r="C177" s="141"/>
      <c r="D177" s="147"/>
      <c r="E177" s="114"/>
      <c r="F177" s="93">
        <f t="shared" si="15"/>
        <v>0</v>
      </c>
      <c r="G177" s="157"/>
      <c r="H177" s="142"/>
      <c r="I177" s="126" t="e">
        <f>VLOOKUP(H177,Presupuesto!$B$11:$C$565,2,0)</f>
        <v>#N/A</v>
      </c>
      <c r="J177" s="94" t="str">
        <f t="shared" si="18"/>
        <v>Investigación Científica</v>
      </c>
      <c r="K177" s="94" t="s">
        <v>411</v>
      </c>
      <c r="L177" s="141"/>
      <c r="M177" s="147"/>
      <c r="N177" s="114"/>
      <c r="O177" s="93">
        <f t="shared" si="16"/>
        <v>0</v>
      </c>
      <c r="P177" s="93">
        <f t="shared" si="19"/>
        <v>0</v>
      </c>
      <c r="Q177" s="93">
        <f t="shared" si="19"/>
        <v>0</v>
      </c>
    </row>
    <row r="178" spans="3:17" x14ac:dyDescent="0.25">
      <c r="C178" s="141"/>
      <c r="D178" s="147"/>
      <c r="E178" s="114"/>
      <c r="F178" s="93">
        <f t="shared" si="15"/>
        <v>0</v>
      </c>
      <c r="G178" s="157"/>
      <c r="H178" s="142"/>
      <c r="I178" s="126" t="e">
        <f>VLOOKUP(H178,Presupuesto!$B$11:$C$565,2,0)</f>
        <v>#N/A</v>
      </c>
      <c r="J178" s="94" t="str">
        <f t="shared" si="18"/>
        <v>Investigación Científica</v>
      </c>
      <c r="K178" s="94" t="s">
        <v>411</v>
      </c>
      <c r="L178" s="141"/>
      <c r="M178" s="147"/>
      <c r="N178" s="114"/>
      <c r="O178" s="93">
        <f t="shared" si="16"/>
        <v>0</v>
      </c>
      <c r="P178" s="93">
        <f t="shared" si="19"/>
        <v>0</v>
      </c>
      <c r="Q178" s="93">
        <f t="shared" si="19"/>
        <v>0</v>
      </c>
    </row>
    <row r="179" spans="3:17" ht="15.75" thickBot="1" x14ac:dyDescent="0.3">
      <c r="C179" s="143"/>
      <c r="D179" s="155"/>
      <c r="E179" s="99"/>
      <c r="F179" s="101">
        <f t="shared" si="15"/>
        <v>0</v>
      </c>
      <c r="G179" s="158"/>
      <c r="H179" s="144"/>
      <c r="I179" s="128" t="e">
        <f>VLOOKUP(H179,Presupuesto!$B$11:$C$565,2,0)</f>
        <v>#N/A</v>
      </c>
      <c r="J179" s="102" t="str">
        <f t="shared" si="18"/>
        <v>Investigación Científica</v>
      </c>
      <c r="K179" s="120" t="s">
        <v>393</v>
      </c>
      <c r="L179" s="143"/>
      <c r="M179" s="155"/>
      <c r="N179" s="99"/>
      <c r="O179" s="101">
        <f t="shared" si="16"/>
        <v>0</v>
      </c>
      <c r="P179" s="101">
        <f t="shared" si="19"/>
        <v>0</v>
      </c>
      <c r="Q179" s="101">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2"/>
  <sheetViews>
    <sheetView topLeftCell="N27" zoomScale="80" zoomScaleNormal="80" workbookViewId="0">
      <selection activeCell="U29" sqref="U29:U32"/>
    </sheetView>
  </sheetViews>
  <sheetFormatPr baseColWidth="10" defaultColWidth="11.5703125" defaultRowHeight="15" x14ac:dyDescent="0.25"/>
  <cols>
    <col min="1" max="1" width="35.5703125" style="744" customWidth="1"/>
    <col min="2" max="2" width="24" style="744" customWidth="1"/>
    <col min="3" max="3" width="32.140625" style="744" customWidth="1"/>
    <col min="4" max="5" width="27.42578125" style="744" customWidth="1"/>
    <col min="6" max="6" width="27.42578125" style="796" customWidth="1"/>
    <col min="7" max="7" width="39.5703125" style="748" customWidth="1"/>
    <col min="8" max="8" width="15.28515625" style="744" customWidth="1"/>
    <col min="9" max="9" width="13.7109375" style="744" bestFit="1" customWidth="1"/>
    <col min="10" max="10" width="15.28515625" style="744" customWidth="1"/>
    <col min="11" max="11" width="18.85546875" style="744" customWidth="1"/>
    <col min="12" max="12" width="12.7109375" style="744" bestFit="1" customWidth="1"/>
    <col min="13" max="13" width="16.5703125" style="744" bestFit="1" customWidth="1"/>
    <col min="14" max="14" width="12.7109375" style="744" bestFit="1" customWidth="1"/>
    <col min="15" max="15" width="16.140625" style="744" bestFit="1" customWidth="1"/>
    <col min="16" max="16" width="15.28515625" style="744" customWidth="1"/>
    <col min="17" max="17" width="18.28515625" style="744" customWidth="1"/>
    <col min="18" max="18" width="33.5703125" style="744" customWidth="1"/>
    <col min="19" max="19" width="52" style="744" customWidth="1"/>
    <col min="20" max="20" width="30.42578125" style="744" customWidth="1"/>
    <col min="21" max="21" width="40" style="744" customWidth="1"/>
    <col min="22" max="16384" width="11.5703125" style="744"/>
  </cols>
  <sheetData>
    <row r="1" spans="1:21" ht="18" customHeight="1" x14ac:dyDescent="0.25">
      <c r="B1" s="409" t="s">
        <v>1683</v>
      </c>
      <c r="C1" s="745" t="s">
        <v>3005</v>
      </c>
      <c r="D1" s="746"/>
      <c r="E1" s="746"/>
      <c r="F1" s="747"/>
      <c r="H1" s="749" t="s">
        <v>1342</v>
      </c>
      <c r="I1" s="746"/>
      <c r="J1" s="746"/>
      <c r="K1" s="746"/>
      <c r="L1" s="746"/>
      <c r="M1" s="746"/>
      <c r="N1" s="746"/>
      <c r="O1" s="746"/>
      <c r="P1" s="746"/>
      <c r="Q1" s="746"/>
      <c r="R1" s="746"/>
      <c r="S1" s="746"/>
      <c r="T1" s="746"/>
      <c r="U1" s="746"/>
    </row>
    <row r="2" spans="1:21" ht="18" customHeight="1" x14ac:dyDescent="0.25">
      <c r="A2" s="750" t="s">
        <v>1341</v>
      </c>
      <c r="B2" s="746"/>
      <c r="C2" s="746"/>
      <c r="D2" s="746"/>
      <c r="E2" s="746"/>
      <c r="F2" s="747"/>
      <c r="H2" s="749"/>
      <c r="I2" s="746"/>
      <c r="J2" s="746"/>
      <c r="K2" s="746"/>
      <c r="L2" s="746"/>
      <c r="M2" s="746"/>
      <c r="N2" s="746"/>
      <c r="O2" s="746"/>
      <c r="P2" s="746"/>
      <c r="Q2" s="746"/>
      <c r="R2" s="746"/>
      <c r="S2" s="746"/>
      <c r="T2" s="746"/>
      <c r="U2" s="746"/>
    </row>
    <row r="3" spans="1:21" ht="18" customHeight="1" x14ac:dyDescent="0.25">
      <c r="A3" s="750" t="s">
        <v>1343</v>
      </c>
      <c r="B3" s="746"/>
      <c r="C3" s="746"/>
      <c r="D3" s="746"/>
      <c r="E3" s="746"/>
      <c r="F3" s="747"/>
      <c r="H3" s="749"/>
      <c r="I3" s="746"/>
      <c r="J3" s="746"/>
      <c r="K3" s="746"/>
      <c r="L3" s="746"/>
      <c r="M3" s="746"/>
      <c r="N3" s="746"/>
      <c r="O3" s="746"/>
      <c r="P3" s="746"/>
      <c r="Q3" s="746"/>
      <c r="R3" s="746"/>
      <c r="S3" s="746"/>
      <c r="T3" s="746"/>
      <c r="U3" s="746"/>
    </row>
    <row r="4" spans="1:21" ht="18" customHeight="1" x14ac:dyDescent="0.25">
      <c r="A4" s="750" t="s">
        <v>3026</v>
      </c>
      <c r="B4" s="746"/>
      <c r="C4" s="746"/>
      <c r="D4" s="746"/>
      <c r="E4" s="746"/>
      <c r="F4" s="747"/>
      <c r="H4" s="749"/>
      <c r="I4" s="746"/>
      <c r="J4" s="746"/>
      <c r="K4" s="746"/>
      <c r="L4" s="746"/>
      <c r="M4" s="746"/>
      <c r="N4" s="746"/>
      <c r="O4" s="746"/>
      <c r="P4" s="746"/>
      <c r="Q4" s="746"/>
      <c r="R4" s="746"/>
      <c r="S4" s="746"/>
      <c r="T4" s="746"/>
      <c r="U4" s="746"/>
    </row>
    <row r="5" spans="1:21" ht="14.45" customHeight="1" x14ac:dyDescent="0.25">
      <c r="A5" s="1016" t="s">
        <v>96</v>
      </c>
      <c r="B5" s="1018" t="s">
        <v>110</v>
      </c>
      <c r="C5" s="1026" t="s">
        <v>1532</v>
      </c>
      <c r="D5" s="1026" t="s">
        <v>1533</v>
      </c>
      <c r="E5" s="1026" t="s">
        <v>86</v>
      </c>
      <c r="F5" s="1026" t="s">
        <v>391</v>
      </c>
      <c r="G5" s="1026" t="s">
        <v>87</v>
      </c>
      <c r="H5" s="1029" t="s">
        <v>99</v>
      </c>
      <c r="I5" s="1031"/>
      <c r="J5" s="1031"/>
      <c r="K5" s="1031"/>
      <c r="L5" s="1031"/>
      <c r="M5" s="1031"/>
      <c r="N5" s="1031"/>
      <c r="O5" s="1030"/>
      <c r="P5" s="1035" t="s">
        <v>100</v>
      </c>
      <c r="Q5" s="1036"/>
      <c r="R5" s="1018" t="s">
        <v>102</v>
      </c>
      <c r="S5" s="1018" t="s">
        <v>109</v>
      </c>
      <c r="T5" s="1018" t="s">
        <v>108</v>
      </c>
      <c r="U5" s="1032" t="s">
        <v>88</v>
      </c>
    </row>
    <row r="6" spans="1:21" ht="14.45" customHeight="1" x14ac:dyDescent="0.25">
      <c r="A6" s="1016"/>
      <c r="B6" s="1016"/>
      <c r="C6" s="1027"/>
      <c r="D6" s="1027"/>
      <c r="E6" s="1027"/>
      <c r="F6" s="1027"/>
      <c r="G6" s="1027"/>
      <c r="H6" s="1029" t="s">
        <v>103</v>
      </c>
      <c r="I6" s="1030"/>
      <c r="J6" s="1029" t="s">
        <v>104</v>
      </c>
      <c r="K6" s="1030"/>
      <c r="L6" s="1029" t="s">
        <v>105</v>
      </c>
      <c r="M6" s="1030"/>
      <c r="N6" s="1029" t="s">
        <v>106</v>
      </c>
      <c r="O6" s="1030"/>
      <c r="P6" s="1037"/>
      <c r="Q6" s="1038"/>
      <c r="R6" s="1016"/>
      <c r="S6" s="1016"/>
      <c r="T6" s="1016"/>
      <c r="U6" s="1033"/>
    </row>
    <row r="7" spans="1:21" ht="25.5" x14ac:dyDescent="0.25">
      <c r="A7" s="1017"/>
      <c r="B7" s="1017"/>
      <c r="C7" s="1028"/>
      <c r="D7" s="1028"/>
      <c r="E7" s="1028"/>
      <c r="F7" s="1028"/>
      <c r="G7" s="1028"/>
      <c r="H7" s="448" t="s">
        <v>107</v>
      </c>
      <c r="I7" s="448" t="s">
        <v>12</v>
      </c>
      <c r="J7" s="448" t="s">
        <v>107</v>
      </c>
      <c r="K7" s="448" t="s">
        <v>12</v>
      </c>
      <c r="L7" s="448" t="s">
        <v>107</v>
      </c>
      <c r="M7" s="448" t="s">
        <v>12</v>
      </c>
      <c r="N7" s="448" t="s">
        <v>107</v>
      </c>
      <c r="O7" s="448" t="s">
        <v>12</v>
      </c>
      <c r="P7" s="963" t="s">
        <v>107</v>
      </c>
      <c r="Q7" s="963" t="s">
        <v>12</v>
      </c>
      <c r="R7" s="1017"/>
      <c r="S7" s="1017"/>
      <c r="T7" s="1017"/>
      <c r="U7" s="1034"/>
    </row>
    <row r="8" spans="1:21" ht="15.75" x14ac:dyDescent="0.25">
      <c r="A8" s="449"/>
      <c r="B8" s="450"/>
      <c r="C8" s="451"/>
      <c r="D8" s="451"/>
      <c r="E8" s="451"/>
      <c r="F8" s="452"/>
      <c r="G8" s="751"/>
      <c r="H8" s="453"/>
      <c r="I8" s="453"/>
      <c r="J8" s="453"/>
      <c r="K8" s="453"/>
      <c r="L8" s="453"/>
      <c r="M8" s="453"/>
      <c r="N8" s="453"/>
      <c r="O8" s="453"/>
      <c r="P8" s="453"/>
      <c r="Q8" s="453"/>
      <c r="R8" s="454"/>
      <c r="S8" s="454"/>
      <c r="T8" s="454"/>
      <c r="U8" s="455"/>
    </row>
    <row r="9" spans="1:21" ht="90" x14ac:dyDescent="0.25">
      <c r="A9" s="1021" t="s">
        <v>1372</v>
      </c>
      <c r="B9" s="1023" t="s">
        <v>1373</v>
      </c>
      <c r="C9" s="752" t="s">
        <v>1683</v>
      </c>
      <c r="D9" s="753" t="s">
        <v>3149</v>
      </c>
      <c r="E9" s="753" t="s">
        <v>3027</v>
      </c>
      <c r="F9" s="761" t="s">
        <v>2172</v>
      </c>
      <c r="G9" s="753" t="s">
        <v>1722</v>
      </c>
      <c r="H9" s="755">
        <v>4</v>
      </c>
      <c r="I9" s="756"/>
      <c r="J9" s="755">
        <v>4</v>
      </c>
      <c r="K9" s="756"/>
      <c r="L9" s="755">
        <v>4</v>
      </c>
      <c r="M9" s="756"/>
      <c r="N9" s="755">
        <v>4</v>
      </c>
      <c r="O9" s="756"/>
      <c r="P9" s="757">
        <f>H9+J9+L9+N9</f>
        <v>16</v>
      </c>
      <c r="Q9" s="758">
        <f>I9+K9+M9+O9</f>
        <v>0</v>
      </c>
      <c r="R9" s="754" t="s">
        <v>1726</v>
      </c>
      <c r="S9" s="754" t="s">
        <v>1727</v>
      </c>
      <c r="T9" s="754" t="s">
        <v>1728</v>
      </c>
      <c r="U9" s="754" t="s">
        <v>1729</v>
      </c>
    </row>
    <row r="10" spans="1:21" ht="90" x14ac:dyDescent="0.25">
      <c r="A10" s="1022"/>
      <c r="B10" s="1024"/>
      <c r="C10" s="759" t="s">
        <v>1683</v>
      </c>
      <c r="D10" s="753" t="s">
        <v>1717</v>
      </c>
      <c r="E10" s="760" t="s">
        <v>3150</v>
      </c>
      <c r="F10" s="761" t="s">
        <v>2173</v>
      </c>
      <c r="G10" s="760" t="s">
        <v>1718</v>
      </c>
      <c r="H10" s="762">
        <v>0.5</v>
      </c>
      <c r="I10" s="756"/>
      <c r="J10" s="762">
        <v>0.5</v>
      </c>
      <c r="K10" s="756"/>
      <c r="L10" s="762"/>
      <c r="M10" s="756"/>
      <c r="N10" s="762"/>
      <c r="O10" s="756"/>
      <c r="P10" s="763">
        <f t="shared" ref="P10:P32" si="0">H10+J10+L10+N10</f>
        <v>1</v>
      </c>
      <c r="Q10" s="758">
        <f t="shared" ref="Q10:Q32" si="1">I10+K10+M10+O10</f>
        <v>0</v>
      </c>
      <c r="R10" s="754" t="s">
        <v>1730</v>
      </c>
      <c r="S10" s="754" t="s">
        <v>1731</v>
      </c>
      <c r="T10" s="754" t="s">
        <v>1728</v>
      </c>
      <c r="U10" s="754" t="s">
        <v>1729</v>
      </c>
    </row>
    <row r="11" spans="1:21" ht="90" x14ac:dyDescent="0.25">
      <c r="A11" s="1022"/>
      <c r="B11" s="1024"/>
      <c r="C11" s="759" t="s">
        <v>1683</v>
      </c>
      <c r="D11" s="753" t="s">
        <v>1719</v>
      </c>
      <c r="E11" s="967" t="s">
        <v>3152</v>
      </c>
      <c r="F11" s="761" t="s">
        <v>2174</v>
      </c>
      <c r="G11" s="753" t="s">
        <v>3151</v>
      </c>
      <c r="H11" s="762"/>
      <c r="I11" s="756"/>
      <c r="J11" s="762"/>
      <c r="K11" s="756"/>
      <c r="L11" s="762">
        <v>0.5</v>
      </c>
      <c r="M11" s="756"/>
      <c r="N11" s="762">
        <v>0.5</v>
      </c>
      <c r="O11" s="756"/>
      <c r="P11" s="763">
        <f t="shared" si="0"/>
        <v>1</v>
      </c>
      <c r="Q11" s="758">
        <f t="shared" si="1"/>
        <v>0</v>
      </c>
      <c r="R11" s="754" t="s">
        <v>1732</v>
      </c>
      <c r="S11" s="754" t="s">
        <v>1731</v>
      </c>
      <c r="T11" s="754" t="s">
        <v>1728</v>
      </c>
      <c r="U11" s="754" t="s">
        <v>1729</v>
      </c>
    </row>
    <row r="12" spans="1:21" ht="90" x14ac:dyDescent="0.25">
      <c r="A12" s="1022"/>
      <c r="B12" s="1024"/>
      <c r="C12" s="759" t="s">
        <v>1683</v>
      </c>
      <c r="D12" s="753" t="s">
        <v>1720</v>
      </c>
      <c r="E12" s="760" t="s">
        <v>3154</v>
      </c>
      <c r="F12" s="761" t="s">
        <v>2175</v>
      </c>
      <c r="G12" s="753" t="s">
        <v>3153</v>
      </c>
      <c r="H12" s="762"/>
      <c r="I12" s="756"/>
      <c r="J12" s="762"/>
      <c r="K12" s="756"/>
      <c r="L12" s="762"/>
      <c r="M12" s="756"/>
      <c r="N12" s="762">
        <v>1</v>
      </c>
      <c r="O12" s="756"/>
      <c r="P12" s="763">
        <f t="shared" si="0"/>
        <v>1</v>
      </c>
      <c r="Q12" s="758">
        <f t="shared" si="1"/>
        <v>0</v>
      </c>
      <c r="R12" s="754" t="s">
        <v>1733</v>
      </c>
      <c r="S12" s="754" t="s">
        <v>1734</v>
      </c>
      <c r="T12" s="754" t="s">
        <v>1728</v>
      </c>
      <c r="U12" s="754" t="s">
        <v>1729</v>
      </c>
    </row>
    <row r="13" spans="1:21" ht="90" x14ac:dyDescent="0.25">
      <c r="A13" s="1022"/>
      <c r="B13" s="1024"/>
      <c r="C13" s="759" t="s">
        <v>1683</v>
      </c>
      <c r="D13" s="754" t="s">
        <v>3155</v>
      </c>
      <c r="E13" s="753" t="s">
        <v>3156</v>
      </c>
      <c r="F13" s="761" t="s">
        <v>2176</v>
      </c>
      <c r="G13" s="760" t="s">
        <v>1721</v>
      </c>
      <c r="H13" s="762">
        <v>0.5</v>
      </c>
      <c r="I13" s="756">
        <v>3750</v>
      </c>
      <c r="J13" s="762"/>
      <c r="K13" s="756"/>
      <c r="L13" s="762">
        <v>0.5</v>
      </c>
      <c r="M13" s="756">
        <v>3750</v>
      </c>
      <c r="N13" s="762"/>
      <c r="O13" s="756"/>
      <c r="P13" s="763">
        <f t="shared" si="0"/>
        <v>1</v>
      </c>
      <c r="Q13" s="758">
        <f>I13+K13+M13+O13</f>
        <v>7500</v>
      </c>
      <c r="R13" s="754" t="s">
        <v>1735</v>
      </c>
      <c r="S13" s="754" t="s">
        <v>3157</v>
      </c>
      <c r="T13" s="754" t="s">
        <v>1728</v>
      </c>
      <c r="U13" s="754" t="s">
        <v>1737</v>
      </c>
    </row>
    <row r="14" spans="1:21" ht="90" x14ac:dyDescent="0.25">
      <c r="A14" s="1022"/>
      <c r="B14" s="1024"/>
      <c r="C14" s="759" t="s">
        <v>1683</v>
      </c>
      <c r="D14" s="754" t="s">
        <v>3159</v>
      </c>
      <c r="E14" s="753" t="s">
        <v>1723</v>
      </c>
      <c r="F14" s="761" t="s">
        <v>2177</v>
      </c>
      <c r="G14" s="760" t="s">
        <v>3158</v>
      </c>
      <c r="H14" s="755">
        <v>1</v>
      </c>
      <c r="I14" s="756">
        <v>1875</v>
      </c>
      <c r="J14" s="755">
        <v>1</v>
      </c>
      <c r="K14" s="756">
        <v>1875</v>
      </c>
      <c r="L14" s="762"/>
      <c r="M14" s="756"/>
      <c r="N14" s="762"/>
      <c r="O14" s="756"/>
      <c r="P14" s="758">
        <f t="shared" si="0"/>
        <v>2</v>
      </c>
      <c r="Q14" s="758">
        <f t="shared" si="1"/>
        <v>3750</v>
      </c>
      <c r="R14" s="754" t="s">
        <v>1738</v>
      </c>
      <c r="S14" s="754" t="s">
        <v>1739</v>
      </c>
      <c r="T14" s="754" t="s">
        <v>1740</v>
      </c>
      <c r="U14" s="754" t="s">
        <v>1741</v>
      </c>
    </row>
    <row r="15" spans="1:21" ht="102" x14ac:dyDescent="0.25">
      <c r="A15" s="1022"/>
      <c r="B15" s="1024"/>
      <c r="C15" s="759" t="s">
        <v>1683</v>
      </c>
      <c r="D15" s="754" t="s">
        <v>3161</v>
      </c>
      <c r="E15" s="753" t="s">
        <v>1724</v>
      </c>
      <c r="F15" s="761" t="s">
        <v>2178</v>
      </c>
      <c r="G15" s="760" t="s">
        <v>1844</v>
      </c>
      <c r="H15" s="762"/>
      <c r="I15" s="756"/>
      <c r="J15" s="764">
        <v>1</v>
      </c>
      <c r="K15" s="756">
        <v>1875</v>
      </c>
      <c r="L15" s="762"/>
      <c r="M15" s="756"/>
      <c r="N15" s="762"/>
      <c r="O15" s="756"/>
      <c r="P15" s="758">
        <f t="shared" si="0"/>
        <v>1</v>
      </c>
      <c r="Q15" s="758">
        <f t="shared" si="1"/>
        <v>1875</v>
      </c>
      <c r="R15" s="754" t="s">
        <v>1742</v>
      </c>
      <c r="S15" s="754" t="s">
        <v>1739</v>
      </c>
      <c r="T15" s="754" t="s">
        <v>1740</v>
      </c>
      <c r="U15" s="754" t="s">
        <v>1741</v>
      </c>
    </row>
    <row r="16" spans="1:21" ht="90" x14ac:dyDescent="0.25">
      <c r="A16" s="1022"/>
      <c r="B16" s="1024"/>
      <c r="C16" s="759" t="s">
        <v>1683</v>
      </c>
      <c r="D16" s="754" t="s">
        <v>3162</v>
      </c>
      <c r="E16" s="754" t="s">
        <v>1725</v>
      </c>
      <c r="F16" s="761" t="s">
        <v>2179</v>
      </c>
      <c r="G16" s="753" t="s">
        <v>3160</v>
      </c>
      <c r="H16" s="762"/>
      <c r="I16" s="756"/>
      <c r="J16" s="764">
        <v>1</v>
      </c>
      <c r="K16" s="756">
        <v>1875</v>
      </c>
      <c r="L16" s="764">
        <v>1</v>
      </c>
      <c r="M16" s="756">
        <v>1875</v>
      </c>
      <c r="N16" s="764">
        <v>1</v>
      </c>
      <c r="O16" s="756">
        <v>1875</v>
      </c>
      <c r="P16" s="758">
        <f t="shared" si="0"/>
        <v>3</v>
      </c>
      <c r="Q16" s="758">
        <f t="shared" si="1"/>
        <v>5625</v>
      </c>
      <c r="R16" s="754" t="s">
        <v>1743</v>
      </c>
      <c r="S16" s="754" t="s">
        <v>1739</v>
      </c>
      <c r="T16" s="754" t="s">
        <v>1740</v>
      </c>
      <c r="U16" s="754" t="s">
        <v>1741</v>
      </c>
    </row>
    <row r="17" spans="1:21" ht="90" x14ac:dyDescent="0.25">
      <c r="A17" s="1022"/>
      <c r="B17" s="1024"/>
      <c r="C17" s="759" t="s">
        <v>1683</v>
      </c>
      <c r="D17" s="759" t="s">
        <v>3164</v>
      </c>
      <c r="E17" s="759" t="s">
        <v>3163</v>
      </c>
      <c r="F17" s="761" t="s">
        <v>2180</v>
      </c>
      <c r="G17" s="765" t="s">
        <v>2999</v>
      </c>
      <c r="H17" s="762">
        <v>0.5</v>
      </c>
      <c r="I17" s="756"/>
      <c r="J17" s="762">
        <v>0.5</v>
      </c>
      <c r="K17" s="756"/>
      <c r="L17" s="762"/>
      <c r="M17" s="756"/>
      <c r="N17" s="762"/>
      <c r="O17" s="756"/>
      <c r="P17" s="762">
        <f t="shared" si="0"/>
        <v>1</v>
      </c>
      <c r="Q17" s="758">
        <f t="shared" si="1"/>
        <v>0</v>
      </c>
      <c r="R17" s="761" t="s">
        <v>1841</v>
      </c>
      <c r="S17" s="761" t="s">
        <v>1842</v>
      </c>
      <c r="T17" s="761" t="s">
        <v>1792</v>
      </c>
      <c r="U17" s="761" t="s">
        <v>1843</v>
      </c>
    </row>
    <row r="18" spans="1:21" ht="90" x14ac:dyDescent="0.25">
      <c r="A18" s="1022"/>
      <c r="B18" s="1024"/>
      <c r="C18" s="766" t="s">
        <v>1683</v>
      </c>
      <c r="D18" s="766" t="s">
        <v>3000</v>
      </c>
      <c r="E18" s="766" t="s">
        <v>1856</v>
      </c>
      <c r="F18" s="463" t="s">
        <v>2181</v>
      </c>
      <c r="G18" s="767" t="s">
        <v>1857</v>
      </c>
      <c r="H18" s="768"/>
      <c r="I18" s="769"/>
      <c r="J18" s="768"/>
      <c r="K18" s="769"/>
      <c r="L18" s="768">
        <v>0.5</v>
      </c>
      <c r="M18" s="769">
        <v>1700000</v>
      </c>
      <c r="N18" s="768">
        <v>0.5</v>
      </c>
      <c r="O18" s="769">
        <v>1700000</v>
      </c>
      <c r="P18" s="768">
        <f t="shared" si="0"/>
        <v>1</v>
      </c>
      <c r="Q18" s="770">
        <f t="shared" si="1"/>
        <v>3400000</v>
      </c>
      <c r="R18" s="463" t="s">
        <v>3001</v>
      </c>
      <c r="S18" s="463" t="s">
        <v>3002</v>
      </c>
      <c r="T18" s="463" t="s">
        <v>3003</v>
      </c>
      <c r="U18" s="463" t="s">
        <v>1863</v>
      </c>
    </row>
    <row r="19" spans="1:21" ht="90" x14ac:dyDescent="0.25">
      <c r="A19" s="1022"/>
      <c r="B19" s="1024"/>
      <c r="C19" s="766" t="s">
        <v>1683</v>
      </c>
      <c r="D19" s="766" t="s">
        <v>1858</v>
      </c>
      <c r="E19" s="766" t="s">
        <v>1859</v>
      </c>
      <c r="F19" s="463" t="s">
        <v>2182</v>
      </c>
      <c r="G19" s="767" t="s">
        <v>1860</v>
      </c>
      <c r="H19" s="768">
        <v>0.25</v>
      </c>
      <c r="I19" s="769">
        <v>12500</v>
      </c>
      <c r="J19" s="768">
        <v>0.25</v>
      </c>
      <c r="K19" s="769">
        <v>12500</v>
      </c>
      <c r="L19" s="768">
        <v>0.25</v>
      </c>
      <c r="M19" s="769">
        <v>12500</v>
      </c>
      <c r="N19" s="768">
        <v>0.25</v>
      </c>
      <c r="O19" s="769">
        <v>12500</v>
      </c>
      <c r="P19" s="768">
        <f t="shared" si="0"/>
        <v>1</v>
      </c>
      <c r="Q19" s="770">
        <f t="shared" si="1"/>
        <v>50000</v>
      </c>
      <c r="R19" s="463" t="s">
        <v>3004</v>
      </c>
      <c r="S19" s="463" t="s">
        <v>1864</v>
      </c>
      <c r="T19" s="463" t="s">
        <v>1865</v>
      </c>
      <c r="U19" s="463" t="s">
        <v>1863</v>
      </c>
    </row>
    <row r="20" spans="1:21" ht="75" x14ac:dyDescent="0.25">
      <c r="A20" s="771"/>
      <c r="B20" s="1024"/>
      <c r="C20" s="766" t="s">
        <v>3005</v>
      </c>
      <c r="D20" s="766" t="s">
        <v>3165</v>
      </c>
      <c r="E20" s="766" t="s">
        <v>1861</v>
      </c>
      <c r="F20" s="463" t="s">
        <v>2183</v>
      </c>
      <c r="G20" s="767" t="s">
        <v>1862</v>
      </c>
      <c r="H20" s="768"/>
      <c r="I20" s="769"/>
      <c r="J20" s="768">
        <v>0.5</v>
      </c>
      <c r="K20" s="769"/>
      <c r="L20" s="768"/>
      <c r="M20" s="769"/>
      <c r="N20" s="768">
        <v>0.5</v>
      </c>
      <c r="O20" s="769"/>
      <c r="P20" s="768">
        <f t="shared" si="0"/>
        <v>1</v>
      </c>
      <c r="Q20" s="770">
        <f t="shared" si="1"/>
        <v>0</v>
      </c>
      <c r="R20" s="463" t="s">
        <v>3006</v>
      </c>
      <c r="S20" s="463" t="s">
        <v>1866</v>
      </c>
      <c r="T20" s="463" t="s">
        <v>1867</v>
      </c>
      <c r="U20" s="463" t="s">
        <v>1863</v>
      </c>
    </row>
    <row r="21" spans="1:21" s="777" customFormat="1" ht="90" x14ac:dyDescent="0.25">
      <c r="A21" s="772"/>
      <c r="B21" s="1024"/>
      <c r="C21" s="773" t="s">
        <v>1683</v>
      </c>
      <c r="D21" s="539" t="s">
        <v>2068</v>
      </c>
      <c r="E21" s="773" t="s">
        <v>2069</v>
      </c>
      <c r="F21" s="539" t="s">
        <v>2184</v>
      </c>
      <c r="G21" s="539" t="s">
        <v>2070</v>
      </c>
      <c r="H21" s="542">
        <v>1</v>
      </c>
      <c r="I21" s="774"/>
      <c r="J21" s="542"/>
      <c r="K21" s="774"/>
      <c r="L21" s="542"/>
      <c r="M21" s="774"/>
      <c r="N21" s="542"/>
      <c r="O21" s="774"/>
      <c r="P21" s="775">
        <f t="shared" si="0"/>
        <v>1</v>
      </c>
      <c r="Q21" s="776">
        <f t="shared" si="1"/>
        <v>0</v>
      </c>
      <c r="R21" s="539" t="s">
        <v>2074</v>
      </c>
      <c r="S21" s="539" t="s">
        <v>2075</v>
      </c>
      <c r="T21" s="539" t="s">
        <v>2076</v>
      </c>
      <c r="U21" s="539" t="s">
        <v>2077</v>
      </c>
    </row>
    <row r="22" spans="1:21" s="777" customFormat="1" ht="90" x14ac:dyDescent="0.25">
      <c r="A22" s="772"/>
      <c r="B22" s="1024"/>
      <c r="C22" s="773" t="s">
        <v>1683</v>
      </c>
      <c r="D22" s="773" t="s">
        <v>3167</v>
      </c>
      <c r="E22" s="773" t="s">
        <v>3166</v>
      </c>
      <c r="F22" s="539" t="s">
        <v>2185</v>
      </c>
      <c r="G22" s="539" t="s">
        <v>2071</v>
      </c>
      <c r="H22" s="778"/>
      <c r="I22" s="774"/>
      <c r="J22" s="778">
        <v>1</v>
      </c>
      <c r="K22" s="774">
        <v>6250</v>
      </c>
      <c r="L22" s="778"/>
      <c r="M22" s="774"/>
      <c r="N22" s="542"/>
      <c r="O22" s="774"/>
      <c r="P22" s="775">
        <f t="shared" si="0"/>
        <v>1</v>
      </c>
      <c r="Q22" s="776">
        <f t="shared" si="1"/>
        <v>6250</v>
      </c>
      <c r="R22" s="539" t="s">
        <v>2078</v>
      </c>
      <c r="S22" s="539" t="s">
        <v>3168</v>
      </c>
      <c r="T22" s="539" t="s">
        <v>2079</v>
      </c>
      <c r="U22" s="539" t="s">
        <v>2077</v>
      </c>
    </row>
    <row r="23" spans="1:21" s="777" customFormat="1" ht="90" x14ac:dyDescent="0.25">
      <c r="A23" s="772"/>
      <c r="B23" s="1024"/>
      <c r="C23" s="773" t="s">
        <v>1683</v>
      </c>
      <c r="D23" s="773" t="s">
        <v>2072</v>
      </c>
      <c r="E23" s="773" t="s">
        <v>3169</v>
      </c>
      <c r="F23" s="539" t="s">
        <v>2186</v>
      </c>
      <c r="G23" s="773" t="s">
        <v>2073</v>
      </c>
      <c r="H23" s="542">
        <v>0.25</v>
      </c>
      <c r="I23" s="774"/>
      <c r="J23" s="542">
        <v>0.25</v>
      </c>
      <c r="K23" s="774"/>
      <c r="L23" s="542">
        <v>0.25</v>
      </c>
      <c r="M23" s="774"/>
      <c r="N23" s="542">
        <v>0.25</v>
      </c>
      <c r="O23" s="774"/>
      <c r="P23" s="775">
        <f t="shared" si="0"/>
        <v>1</v>
      </c>
      <c r="Q23" s="776">
        <f t="shared" si="1"/>
        <v>0</v>
      </c>
      <c r="R23" s="539" t="s">
        <v>2080</v>
      </c>
      <c r="S23" s="539" t="s">
        <v>2081</v>
      </c>
      <c r="T23" s="539" t="s">
        <v>2082</v>
      </c>
      <c r="U23" s="539" t="s">
        <v>2077</v>
      </c>
    </row>
    <row r="24" spans="1:21" s="777" customFormat="1" ht="126" x14ac:dyDescent="0.25">
      <c r="A24" s="772"/>
      <c r="B24" s="1024"/>
      <c r="C24" s="1039" t="s">
        <v>1683</v>
      </c>
      <c r="D24" s="1045" t="s">
        <v>2273</v>
      </c>
      <c r="E24" s="1042" t="s">
        <v>3170</v>
      </c>
      <c r="F24" s="608" t="s">
        <v>2889</v>
      </c>
      <c r="G24" s="608" t="s">
        <v>3007</v>
      </c>
      <c r="H24" s="612"/>
      <c r="I24" s="779"/>
      <c r="J24" s="612"/>
      <c r="K24" s="779"/>
      <c r="L24" s="612">
        <v>1</v>
      </c>
      <c r="M24" s="779"/>
      <c r="N24" s="612"/>
      <c r="O24" s="779"/>
      <c r="P24" s="780">
        <f t="shared" si="0"/>
        <v>1</v>
      </c>
      <c r="Q24" s="781">
        <f t="shared" si="1"/>
        <v>0</v>
      </c>
      <c r="R24" s="608" t="s">
        <v>3008</v>
      </c>
      <c r="S24" s="608" t="s">
        <v>2278</v>
      </c>
      <c r="T24" s="608" t="s">
        <v>2279</v>
      </c>
      <c r="U24" s="608" t="s">
        <v>3009</v>
      </c>
    </row>
    <row r="25" spans="1:21" s="777" customFormat="1" ht="94.5" x14ac:dyDescent="0.25">
      <c r="A25" s="772"/>
      <c r="B25" s="1024"/>
      <c r="C25" s="1041"/>
      <c r="D25" s="1044"/>
      <c r="E25" s="1044"/>
      <c r="F25" s="608" t="s">
        <v>2890</v>
      </c>
      <c r="G25" s="608" t="s">
        <v>2276</v>
      </c>
      <c r="H25" s="612"/>
      <c r="I25" s="779"/>
      <c r="J25" s="612"/>
      <c r="K25" s="779"/>
      <c r="L25" s="612">
        <v>1</v>
      </c>
      <c r="M25" s="779"/>
      <c r="N25" s="612"/>
      <c r="O25" s="779"/>
      <c r="P25" s="780">
        <f t="shared" si="0"/>
        <v>1</v>
      </c>
      <c r="Q25" s="781">
        <f t="shared" si="1"/>
        <v>0</v>
      </c>
      <c r="R25" s="608" t="s">
        <v>3008</v>
      </c>
      <c r="S25" s="608" t="s">
        <v>2280</v>
      </c>
      <c r="T25" s="608" t="s">
        <v>2279</v>
      </c>
      <c r="U25" s="608" t="s">
        <v>3009</v>
      </c>
    </row>
    <row r="26" spans="1:21" s="777" customFormat="1" ht="47.25" customHeight="1" x14ac:dyDescent="0.25">
      <c r="A26" s="772"/>
      <c r="B26" s="1024"/>
      <c r="C26" s="1039" t="s">
        <v>1683</v>
      </c>
      <c r="D26" s="1039" t="s">
        <v>2274</v>
      </c>
      <c r="E26" s="1046" t="s">
        <v>2275</v>
      </c>
      <c r="F26" s="608" t="s">
        <v>2891</v>
      </c>
      <c r="G26" s="608" t="s">
        <v>2277</v>
      </c>
      <c r="H26" s="612"/>
      <c r="I26" s="779"/>
      <c r="J26" s="612"/>
      <c r="K26" s="779"/>
      <c r="L26" s="612"/>
      <c r="M26" s="779"/>
      <c r="N26" s="612">
        <v>1</v>
      </c>
      <c r="O26" s="779"/>
      <c r="P26" s="780">
        <f t="shared" si="0"/>
        <v>1</v>
      </c>
      <c r="Q26" s="781">
        <f t="shared" si="1"/>
        <v>0</v>
      </c>
      <c r="R26" s="782" t="s">
        <v>3010</v>
      </c>
      <c r="S26" s="1042" t="s">
        <v>2281</v>
      </c>
      <c r="T26" s="1042" t="s">
        <v>2279</v>
      </c>
      <c r="U26" s="1042" t="s">
        <v>3009</v>
      </c>
    </row>
    <row r="27" spans="1:21" s="777" customFormat="1" ht="47.25" x14ac:dyDescent="0.25">
      <c r="A27" s="772"/>
      <c r="B27" s="1024"/>
      <c r="C27" s="1040"/>
      <c r="D27" s="1040"/>
      <c r="E27" s="1040"/>
      <c r="F27" s="608" t="s">
        <v>2892</v>
      </c>
      <c r="G27" s="608" t="s">
        <v>3011</v>
      </c>
      <c r="H27" s="612"/>
      <c r="I27" s="779"/>
      <c r="J27" s="612"/>
      <c r="K27" s="779"/>
      <c r="L27" s="612"/>
      <c r="M27" s="779"/>
      <c r="N27" s="612">
        <v>1</v>
      </c>
      <c r="O27" s="779"/>
      <c r="P27" s="780">
        <f t="shared" si="0"/>
        <v>1</v>
      </c>
      <c r="Q27" s="781">
        <f t="shared" si="1"/>
        <v>0</v>
      </c>
      <c r="R27" s="782" t="s">
        <v>3010</v>
      </c>
      <c r="S27" s="1043"/>
      <c r="T27" s="1043"/>
      <c r="U27" s="1043"/>
    </row>
    <row r="28" spans="1:21" s="777" customFormat="1" ht="47.25" x14ac:dyDescent="0.25">
      <c r="A28" s="772"/>
      <c r="B28" s="1025"/>
      <c r="C28" s="1041"/>
      <c r="D28" s="1041"/>
      <c r="E28" s="1041"/>
      <c r="F28" s="608" t="s">
        <v>2893</v>
      </c>
      <c r="G28" s="608" t="s">
        <v>3012</v>
      </c>
      <c r="H28" s="612"/>
      <c r="I28" s="779"/>
      <c r="J28" s="612"/>
      <c r="K28" s="779"/>
      <c r="L28" s="612"/>
      <c r="M28" s="779"/>
      <c r="N28" s="612">
        <v>1</v>
      </c>
      <c r="O28" s="779"/>
      <c r="P28" s="780">
        <f t="shared" si="0"/>
        <v>1</v>
      </c>
      <c r="Q28" s="781">
        <f t="shared" si="1"/>
        <v>0</v>
      </c>
      <c r="R28" s="782" t="s">
        <v>3010</v>
      </c>
      <c r="S28" s="1044"/>
      <c r="T28" s="1044"/>
      <c r="U28" s="1044"/>
    </row>
    <row r="29" spans="1:21" ht="75" x14ac:dyDescent="0.25">
      <c r="A29" s="1019" t="s">
        <v>3013</v>
      </c>
      <c r="B29" s="1019" t="s">
        <v>1373</v>
      </c>
      <c r="C29" s="783" t="s">
        <v>3005</v>
      </c>
      <c r="D29" s="773" t="s">
        <v>2083</v>
      </c>
      <c r="E29" s="773" t="s">
        <v>2084</v>
      </c>
      <c r="F29" s="539" t="s">
        <v>2187</v>
      </c>
      <c r="G29" s="539" t="s">
        <v>2085</v>
      </c>
      <c r="H29" s="542">
        <v>0.25</v>
      </c>
      <c r="I29" s="542"/>
      <c r="J29" s="542">
        <v>0.25</v>
      </c>
      <c r="K29" s="542"/>
      <c r="L29" s="542"/>
      <c r="M29" s="542"/>
      <c r="N29" s="542">
        <v>0.5</v>
      </c>
      <c r="O29" s="539"/>
      <c r="P29" s="542">
        <f t="shared" si="0"/>
        <v>1</v>
      </c>
      <c r="Q29" s="776">
        <f t="shared" si="1"/>
        <v>0</v>
      </c>
      <c r="R29" s="539" t="s">
        <v>2086</v>
      </c>
      <c r="S29" s="539" t="s">
        <v>2087</v>
      </c>
      <c r="T29" s="539" t="s">
        <v>1953</v>
      </c>
      <c r="U29" s="539" t="s">
        <v>2088</v>
      </c>
    </row>
    <row r="30" spans="1:21" ht="78.75" x14ac:dyDescent="0.25">
      <c r="A30" s="1020"/>
      <c r="B30" s="1020"/>
      <c r="C30" s="786" t="s">
        <v>3005</v>
      </c>
      <c r="D30" s="784" t="s">
        <v>3014</v>
      </c>
      <c r="E30" s="608" t="s">
        <v>3015</v>
      </c>
      <c r="F30" s="608" t="s">
        <v>2894</v>
      </c>
      <c r="G30" s="608" t="s">
        <v>3016</v>
      </c>
      <c r="H30" s="612">
        <v>0.5</v>
      </c>
      <c r="I30" s="785"/>
      <c r="J30" s="612">
        <v>0.5</v>
      </c>
      <c r="K30" s="608"/>
      <c r="L30" s="612"/>
      <c r="M30" s="785"/>
      <c r="N30" s="612"/>
      <c r="O30" s="608"/>
      <c r="P30" s="612">
        <f t="shared" si="0"/>
        <v>1</v>
      </c>
      <c r="Q30" s="781">
        <f t="shared" si="1"/>
        <v>0</v>
      </c>
      <c r="R30" s="608" t="s">
        <v>2283</v>
      </c>
      <c r="S30" s="608" t="s">
        <v>3017</v>
      </c>
      <c r="T30" s="608" t="s">
        <v>3018</v>
      </c>
      <c r="U30" s="608" t="s">
        <v>3019</v>
      </c>
    </row>
    <row r="31" spans="1:21" ht="75" x14ac:dyDescent="0.25">
      <c r="A31" s="1020"/>
      <c r="B31" s="1020"/>
      <c r="C31" s="786" t="s">
        <v>3005</v>
      </c>
      <c r="D31" s="786" t="s">
        <v>3020</v>
      </c>
      <c r="E31" s="787" t="s">
        <v>2282</v>
      </c>
      <c r="F31" s="608" t="s">
        <v>2895</v>
      </c>
      <c r="G31" s="575" t="s">
        <v>3021</v>
      </c>
      <c r="H31" s="608"/>
      <c r="I31" s="785"/>
      <c r="J31" s="788">
        <v>0.33</v>
      </c>
      <c r="K31" s="608"/>
      <c r="L31" s="788">
        <v>0.33</v>
      </c>
      <c r="M31" s="785"/>
      <c r="N31" s="788">
        <v>0.34</v>
      </c>
      <c r="O31" s="608"/>
      <c r="P31" s="612">
        <f t="shared" si="0"/>
        <v>1</v>
      </c>
      <c r="Q31" s="781">
        <f t="shared" si="1"/>
        <v>0</v>
      </c>
      <c r="R31" s="608" t="s">
        <v>2284</v>
      </c>
      <c r="S31" s="608" t="s">
        <v>3022</v>
      </c>
      <c r="T31" s="608" t="s">
        <v>1867</v>
      </c>
      <c r="U31" s="608" t="s">
        <v>2285</v>
      </c>
    </row>
    <row r="32" spans="1:21" ht="75" x14ac:dyDescent="0.25">
      <c r="A32" s="1020"/>
      <c r="B32" s="1020"/>
      <c r="C32" s="786" t="s">
        <v>3005</v>
      </c>
      <c r="D32" s="786" t="s">
        <v>3023</v>
      </c>
      <c r="E32" s="787" t="s">
        <v>3024</v>
      </c>
      <c r="F32" s="608" t="s">
        <v>2896</v>
      </c>
      <c r="G32" s="608" t="s">
        <v>3025</v>
      </c>
      <c r="H32" s="608"/>
      <c r="I32" s="785"/>
      <c r="J32" s="608"/>
      <c r="K32" s="608"/>
      <c r="L32" s="608"/>
      <c r="M32" s="785"/>
      <c r="N32" s="788">
        <v>1</v>
      </c>
      <c r="O32" s="788"/>
      <c r="P32" s="612">
        <f t="shared" si="0"/>
        <v>1</v>
      </c>
      <c r="Q32" s="781">
        <f t="shared" si="1"/>
        <v>0</v>
      </c>
      <c r="R32" s="608" t="s">
        <v>2284</v>
      </c>
      <c r="S32" s="608" t="s">
        <v>3022</v>
      </c>
      <c r="T32" s="608" t="s">
        <v>1867</v>
      </c>
      <c r="U32" s="608" t="s">
        <v>2285</v>
      </c>
    </row>
    <row r="33" spans="1:21" ht="15.6" customHeight="1" x14ac:dyDescent="0.25">
      <c r="A33" s="789"/>
      <c r="B33" s="790"/>
      <c r="C33" s="789" t="s">
        <v>1350</v>
      </c>
      <c r="D33" s="790"/>
      <c r="E33" s="790"/>
      <c r="F33" s="791"/>
      <c r="G33" s="792"/>
      <c r="H33" s="793">
        <f t="shared" ref="H33:Q33" si="2">SUM(H9:H32)</f>
        <v>8.75</v>
      </c>
      <c r="I33" s="793">
        <f t="shared" si="2"/>
        <v>18125</v>
      </c>
      <c r="J33" s="793">
        <f t="shared" si="2"/>
        <v>11.08</v>
      </c>
      <c r="K33" s="793">
        <f t="shared" si="2"/>
        <v>24375</v>
      </c>
      <c r="L33" s="793">
        <f t="shared" si="2"/>
        <v>9.33</v>
      </c>
      <c r="M33" s="793">
        <f t="shared" si="2"/>
        <v>1718125</v>
      </c>
      <c r="N33" s="793">
        <f t="shared" si="2"/>
        <v>12.84</v>
      </c>
      <c r="O33" s="793">
        <f t="shared" si="2"/>
        <v>1714375</v>
      </c>
      <c r="P33" s="793">
        <f t="shared" si="2"/>
        <v>42</v>
      </c>
      <c r="Q33" s="793">
        <f t="shared" si="2"/>
        <v>3475000</v>
      </c>
      <c r="R33" s="794"/>
      <c r="S33" s="794"/>
      <c r="T33" s="794"/>
      <c r="U33" s="795"/>
    </row>
    <row r="36" spans="1:21" ht="17.25" x14ac:dyDescent="0.25">
      <c r="B36" s="958"/>
      <c r="C36" s="958"/>
    </row>
    <row r="37" spans="1:21" ht="17.25" x14ac:dyDescent="0.25">
      <c r="B37" s="959"/>
      <c r="C37" s="960"/>
    </row>
    <row r="38" spans="1:21" ht="17.25" x14ac:dyDescent="0.25">
      <c r="B38" s="959"/>
      <c r="C38" s="961"/>
    </row>
    <row r="39" spans="1:21" ht="17.25" x14ac:dyDescent="0.25">
      <c r="B39" s="962"/>
      <c r="C39" s="961"/>
    </row>
    <row r="40" spans="1:21" ht="17.25" x14ac:dyDescent="0.25">
      <c r="B40" s="962"/>
      <c r="C40" s="961"/>
    </row>
    <row r="41" spans="1:21" ht="17.25" x14ac:dyDescent="0.25">
      <c r="B41" s="959"/>
      <c r="C41" s="961"/>
    </row>
    <row r="42" spans="1:21" ht="17.25" x14ac:dyDescent="0.25">
      <c r="B42" s="959"/>
      <c r="C42" s="961"/>
    </row>
  </sheetData>
  <mergeCells count="30">
    <mergeCell ref="C26:C28"/>
    <mergeCell ref="C24:C25"/>
    <mergeCell ref="S26:S28"/>
    <mergeCell ref="U26:U28"/>
    <mergeCell ref="T26:T28"/>
    <mergeCell ref="D24:D25"/>
    <mergeCell ref="E24:E25"/>
    <mergeCell ref="D26:D28"/>
    <mergeCell ref="E26:E28"/>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29:B32"/>
    <mergeCell ref="A9:A19"/>
    <mergeCell ref="A29:A32"/>
    <mergeCell ref="B9:B28"/>
  </mergeCells>
  <conditionalFormatting sqref="E10">
    <cfRule type="duplicateValues" dxfId="18" priority="25"/>
  </conditionalFormatting>
  <conditionalFormatting sqref="E11">
    <cfRule type="duplicateValues" dxfId="17" priority="24"/>
  </conditionalFormatting>
  <conditionalFormatting sqref="E12">
    <cfRule type="duplicateValues" dxfId="16" priority="23"/>
  </conditionalFormatting>
  <conditionalFormatting sqref="E10:E12">
    <cfRule type="duplicateValues" dxfId="15" priority="20"/>
  </conditionalFormatting>
  <conditionalFormatting sqref="G10">
    <cfRule type="duplicateValues" dxfId="14" priority="18"/>
  </conditionalFormatting>
  <conditionalFormatting sqref="G14">
    <cfRule type="duplicateValues" dxfId="13" priority="16"/>
  </conditionalFormatting>
  <conditionalFormatting sqref="G15">
    <cfRule type="duplicateValues" dxfId="12" priority="14"/>
  </conditionalFormatting>
  <conditionalFormatting sqref="G9">
    <cfRule type="duplicateValues" dxfId="11" priority="12"/>
  </conditionalFormatting>
  <conditionalFormatting sqref="F21:F23">
    <cfRule type="duplicateValues" dxfId="10" priority="8"/>
  </conditionalFormatting>
  <conditionalFormatting sqref="F29">
    <cfRule type="duplicateValues" dxfId="9" priority="7"/>
  </conditionalFormatting>
  <conditionalFormatting sqref="F24:F28">
    <cfRule type="duplicateValues" dxfId="8" priority="6"/>
  </conditionalFormatting>
  <conditionalFormatting sqref="F30:F32">
    <cfRule type="duplicateValues" dxfId="7" priority="5"/>
  </conditionalFormatting>
  <conditionalFormatting sqref="F18:F23">
    <cfRule type="duplicateValues" dxfId="6" priority="55"/>
  </conditionalFormatting>
  <conditionalFormatting sqref="F20:F23">
    <cfRule type="duplicateValues" dxfId="5" priority="60"/>
  </conditionalFormatting>
  <conditionalFormatting sqref="F10:F12 F14 F17:F23 F29">
    <cfRule type="duplicateValues" dxfId="4" priority="61"/>
  </conditionalFormatting>
  <conditionalFormatting sqref="F9">
    <cfRule type="duplicateValues" dxfId="3" priority="4"/>
  </conditionalFormatting>
  <conditionalFormatting sqref="F13">
    <cfRule type="duplicateValues" dxfId="2" priority="3"/>
  </conditionalFormatting>
  <conditionalFormatting sqref="F15">
    <cfRule type="duplicateValues" dxfId="1" priority="2"/>
  </conditionalFormatting>
  <conditionalFormatting sqref="F16">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4 C26 C29:C32">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41"/>
  <sheetViews>
    <sheetView showGridLines="0" topLeftCell="M36" zoomScale="80" zoomScaleNormal="80" workbookViewId="0">
      <selection activeCell="U38" sqref="U38:U39"/>
    </sheetView>
  </sheetViews>
  <sheetFormatPr baseColWidth="10" defaultColWidth="12.5703125" defaultRowHeight="12" x14ac:dyDescent="0.25"/>
  <cols>
    <col min="1" max="1" width="35.140625" style="244" customWidth="1"/>
    <col min="2" max="2" width="48.140625" style="237" customWidth="1"/>
    <col min="3" max="3" width="50.140625" style="237" customWidth="1"/>
    <col min="4" max="4" width="32.42578125" style="237" customWidth="1"/>
    <col min="5" max="5" width="32.7109375" style="237" customWidth="1"/>
    <col min="6" max="6" width="27.42578125" style="245" customWidth="1"/>
    <col min="7" max="7" width="36.42578125" style="237" customWidth="1"/>
    <col min="8" max="8" width="15.28515625" style="237" customWidth="1"/>
    <col min="9" max="9" width="15.85546875" style="237" customWidth="1"/>
    <col min="10" max="10" width="15.28515625" style="237" customWidth="1"/>
    <col min="11" max="11" width="15.42578125" style="237" customWidth="1"/>
    <col min="12" max="12" width="15.28515625" style="237" customWidth="1"/>
    <col min="13" max="13" width="14.85546875" style="237" customWidth="1"/>
    <col min="14" max="14" width="15.28515625" style="237" customWidth="1"/>
    <col min="15" max="15" width="17.5703125" style="237" customWidth="1"/>
    <col min="16" max="16" width="15.28515625" style="317" customWidth="1"/>
    <col min="17" max="17" width="16.28515625" style="317" bestFit="1" customWidth="1"/>
    <col min="18" max="18" width="32.42578125" style="237" customWidth="1"/>
    <col min="19" max="19" width="26" style="237" customWidth="1"/>
    <col min="20" max="20" width="17" style="237" customWidth="1"/>
    <col min="21" max="21" width="26.42578125" style="237" customWidth="1"/>
    <col min="22" max="16384" width="12.5703125" style="237"/>
  </cols>
  <sheetData>
    <row r="1" spans="1:28" s="229" customFormat="1" ht="18.75" x14ac:dyDescent="0.25">
      <c r="B1" s="260"/>
      <c r="C1" s="260"/>
      <c r="D1" s="260"/>
      <c r="E1" s="260"/>
      <c r="F1" s="260"/>
      <c r="G1" s="260"/>
      <c r="H1" s="260" t="s">
        <v>1377</v>
      </c>
      <c r="I1" s="260"/>
      <c r="L1" s="682" t="s">
        <v>1534</v>
      </c>
      <c r="M1" s="682" t="s">
        <v>1535</v>
      </c>
      <c r="N1" s="682" t="s">
        <v>1536</v>
      </c>
      <c r="O1" s="682" t="s">
        <v>1537</v>
      </c>
      <c r="P1" s="682" t="s">
        <v>1538</v>
      </c>
      <c r="Q1" s="682" t="s">
        <v>1539</v>
      </c>
      <c r="R1" s="682" t="s">
        <v>1540</v>
      </c>
      <c r="S1" s="682" t="s">
        <v>1541</v>
      </c>
      <c r="T1" s="682" t="s">
        <v>1542</v>
      </c>
      <c r="U1" s="682" t="s">
        <v>1543</v>
      </c>
      <c r="V1" s="682" t="s">
        <v>1544</v>
      </c>
      <c r="W1" s="682" t="s">
        <v>1545</v>
      </c>
      <c r="X1" s="682" t="s">
        <v>1546</v>
      </c>
      <c r="Y1" s="682" t="s">
        <v>1547</v>
      </c>
      <c r="Z1" s="682" t="s">
        <v>1548</v>
      </c>
      <c r="AA1" s="682" t="s">
        <v>1549</v>
      </c>
      <c r="AB1" s="682" t="s">
        <v>1550</v>
      </c>
    </row>
    <row r="2" spans="1:28" s="229" customFormat="1" ht="18.75" x14ac:dyDescent="0.25">
      <c r="A2" s="274" t="s">
        <v>1341</v>
      </c>
      <c r="B2" s="260"/>
      <c r="C2" s="260"/>
      <c r="D2" s="260"/>
      <c r="E2" s="260"/>
      <c r="F2" s="260"/>
      <c r="G2" s="260"/>
      <c r="H2" s="260"/>
      <c r="I2" s="260"/>
      <c r="J2" s="260"/>
      <c r="K2" s="260"/>
      <c r="L2" s="260"/>
      <c r="M2" s="260"/>
      <c r="N2" s="260"/>
      <c r="O2" s="260"/>
      <c r="P2" s="312"/>
      <c r="Q2" s="312"/>
      <c r="R2" s="260"/>
      <c r="S2" s="260"/>
      <c r="T2" s="260"/>
      <c r="U2" s="260"/>
    </row>
    <row r="3" spans="1:28" s="229" customFormat="1" ht="21" customHeight="1" x14ac:dyDescent="0.25">
      <c r="A3" s="230" t="s">
        <v>1374</v>
      </c>
      <c r="B3" s="231"/>
      <c r="C3" s="231"/>
      <c r="D3" s="231"/>
      <c r="E3" s="231"/>
      <c r="F3" s="232"/>
      <c r="G3" s="231"/>
      <c r="H3" s="231"/>
      <c r="I3" s="231"/>
      <c r="J3" s="231"/>
      <c r="K3" s="231"/>
      <c r="L3" s="231"/>
      <c r="M3" s="231"/>
      <c r="N3" s="231"/>
      <c r="O3" s="231"/>
      <c r="P3" s="313"/>
      <c r="Q3" s="313"/>
      <c r="R3" s="231"/>
      <c r="S3" s="231"/>
      <c r="T3" s="231"/>
      <c r="U3" s="231"/>
    </row>
    <row r="4" spans="1:28" s="67" customFormat="1" ht="23.25" customHeight="1" x14ac:dyDescent="0.25">
      <c r="A4" s="1055" t="s">
        <v>96</v>
      </c>
      <c r="B4" s="1057" t="s">
        <v>110</v>
      </c>
      <c r="C4" s="1049" t="s">
        <v>1532</v>
      </c>
      <c r="D4" s="1049" t="s">
        <v>1533</v>
      </c>
      <c r="E4" s="1049" t="s">
        <v>86</v>
      </c>
      <c r="F4" s="1049" t="s">
        <v>391</v>
      </c>
      <c r="G4" s="1049" t="s">
        <v>87</v>
      </c>
      <c r="H4" s="1058" t="s">
        <v>99</v>
      </c>
      <c r="I4" s="1063"/>
      <c r="J4" s="1063"/>
      <c r="K4" s="1063"/>
      <c r="L4" s="1063"/>
      <c r="M4" s="1063"/>
      <c r="N4" s="1063"/>
      <c r="O4" s="1059"/>
      <c r="P4" s="1064" t="s">
        <v>100</v>
      </c>
      <c r="Q4" s="1065"/>
      <c r="R4" s="1057" t="s">
        <v>102</v>
      </c>
      <c r="S4" s="1057" t="s">
        <v>109</v>
      </c>
      <c r="T4" s="1057" t="s">
        <v>108</v>
      </c>
      <c r="U4" s="1060" t="s">
        <v>88</v>
      </c>
    </row>
    <row r="5" spans="1:28" s="67" customFormat="1" ht="15" customHeight="1" x14ac:dyDescent="0.25">
      <c r="A5" s="1055"/>
      <c r="B5" s="1055"/>
      <c r="C5" s="1050"/>
      <c r="D5" s="1050"/>
      <c r="E5" s="1050"/>
      <c r="F5" s="1050"/>
      <c r="G5" s="1050"/>
      <c r="H5" s="1058" t="s">
        <v>103</v>
      </c>
      <c r="I5" s="1059"/>
      <c r="J5" s="1058" t="s">
        <v>104</v>
      </c>
      <c r="K5" s="1059"/>
      <c r="L5" s="1058" t="s">
        <v>105</v>
      </c>
      <c r="M5" s="1059"/>
      <c r="N5" s="1058" t="s">
        <v>106</v>
      </c>
      <c r="O5" s="1059"/>
      <c r="P5" s="1066"/>
      <c r="Q5" s="1067"/>
      <c r="R5" s="1055"/>
      <c r="S5" s="1055"/>
      <c r="T5" s="1055"/>
      <c r="U5" s="1061"/>
    </row>
    <row r="6" spans="1:28" s="67" customFormat="1" ht="24" customHeight="1" x14ac:dyDescent="0.25">
      <c r="A6" s="1056"/>
      <c r="B6" s="1056"/>
      <c r="C6" s="1051"/>
      <c r="D6" s="1051"/>
      <c r="E6" s="1051"/>
      <c r="F6" s="1051"/>
      <c r="G6" s="1051"/>
      <c r="H6" s="355" t="s">
        <v>107</v>
      </c>
      <c r="I6" s="355" t="s">
        <v>12</v>
      </c>
      <c r="J6" s="355" t="s">
        <v>107</v>
      </c>
      <c r="K6" s="355" t="s">
        <v>12</v>
      </c>
      <c r="L6" s="355" t="s">
        <v>107</v>
      </c>
      <c r="M6" s="355" t="s">
        <v>12</v>
      </c>
      <c r="N6" s="355" t="s">
        <v>107</v>
      </c>
      <c r="O6" s="355" t="s">
        <v>12</v>
      </c>
      <c r="P6" s="355" t="s">
        <v>107</v>
      </c>
      <c r="Q6" s="355" t="s">
        <v>12</v>
      </c>
      <c r="R6" s="1056"/>
      <c r="S6" s="1056"/>
      <c r="T6" s="1056"/>
      <c r="U6" s="1062"/>
    </row>
    <row r="7" spans="1:28" s="67" customFormat="1" ht="15.75" x14ac:dyDescent="0.25">
      <c r="A7" s="356"/>
      <c r="B7" s="357"/>
      <c r="C7" s="358"/>
      <c r="D7" s="358"/>
      <c r="E7" s="358"/>
      <c r="F7" s="359"/>
      <c r="G7" s="358"/>
      <c r="H7" s="360"/>
      <c r="I7" s="360"/>
      <c r="J7" s="360"/>
      <c r="K7" s="360"/>
      <c r="L7" s="360"/>
      <c r="M7" s="360"/>
      <c r="N7" s="360"/>
      <c r="O7" s="360"/>
      <c r="P7" s="360"/>
      <c r="Q7" s="360"/>
      <c r="R7" s="361"/>
      <c r="S7" s="361"/>
      <c r="T7" s="361"/>
      <c r="U7" s="362"/>
    </row>
    <row r="8" spans="1:28" ht="144" customHeight="1" x14ac:dyDescent="0.25">
      <c r="A8" s="1047" t="s">
        <v>1375</v>
      </c>
      <c r="B8" s="1054" t="s">
        <v>1452</v>
      </c>
      <c r="C8" s="273" t="s">
        <v>1539</v>
      </c>
      <c r="D8" s="273" t="s">
        <v>3171</v>
      </c>
      <c r="E8" s="273" t="s">
        <v>3172</v>
      </c>
      <c r="F8" s="273" t="s">
        <v>2188</v>
      </c>
      <c r="G8" s="273" t="s">
        <v>1744</v>
      </c>
      <c r="H8" s="234"/>
      <c r="I8" s="234"/>
      <c r="J8" s="235"/>
      <c r="K8" s="236"/>
      <c r="L8" s="235">
        <v>1</v>
      </c>
      <c r="M8" s="220">
        <v>5700</v>
      </c>
      <c r="N8" s="235"/>
      <c r="O8" s="220"/>
      <c r="P8" s="235">
        <f t="shared" ref="P8:P53" si="0">H8+J8+L8+N8</f>
        <v>1</v>
      </c>
      <c r="Q8" s="315">
        <f>I8+K8+M8+O8</f>
        <v>5700</v>
      </c>
      <c r="R8" s="234" t="s">
        <v>1745</v>
      </c>
      <c r="S8" s="234" t="s">
        <v>1746</v>
      </c>
      <c r="T8" s="234" t="s">
        <v>1747</v>
      </c>
      <c r="U8" s="273" t="s">
        <v>1748</v>
      </c>
    </row>
    <row r="9" spans="1:28" ht="109.5" customHeight="1" x14ac:dyDescent="0.25">
      <c r="A9" s="1048"/>
      <c r="B9" s="1048"/>
      <c r="C9" s="273" t="s">
        <v>1536</v>
      </c>
      <c r="D9" s="273" t="s">
        <v>1749</v>
      </c>
      <c r="E9" s="273" t="s">
        <v>1750</v>
      </c>
      <c r="F9" s="273" t="s">
        <v>2189</v>
      </c>
      <c r="G9" s="273" t="s">
        <v>1751</v>
      </c>
      <c r="H9" s="234"/>
      <c r="I9" s="234"/>
      <c r="J9" s="968">
        <v>1</v>
      </c>
      <c r="K9" s="236">
        <v>25000</v>
      </c>
      <c r="L9" s="969">
        <v>1</v>
      </c>
      <c r="M9" s="220">
        <v>25000</v>
      </c>
      <c r="N9" s="235"/>
      <c r="O9" s="220"/>
      <c r="P9" s="314">
        <f t="shared" si="0"/>
        <v>2</v>
      </c>
      <c r="Q9" s="315">
        <f t="shared" ref="Q9:Q53" si="1">I9+K9+M9+O9</f>
        <v>50000</v>
      </c>
      <c r="R9" s="234" t="s">
        <v>1752</v>
      </c>
      <c r="S9" s="234" t="s">
        <v>1753</v>
      </c>
      <c r="T9" s="234" t="s">
        <v>1754</v>
      </c>
      <c r="U9" s="273" t="s">
        <v>1755</v>
      </c>
    </row>
    <row r="10" spans="1:28" ht="94.5" customHeight="1" x14ac:dyDescent="0.25">
      <c r="A10" s="1048"/>
      <c r="B10" s="1048"/>
      <c r="C10" s="422" t="s">
        <v>1534</v>
      </c>
      <c r="D10" s="422" t="s">
        <v>3173</v>
      </c>
      <c r="E10" s="422" t="s">
        <v>1868</v>
      </c>
      <c r="F10" s="422" t="s">
        <v>2190</v>
      </c>
      <c r="G10" s="422" t="s">
        <v>1869</v>
      </c>
      <c r="H10" s="420">
        <v>2</v>
      </c>
      <c r="I10" s="420"/>
      <c r="J10" s="423"/>
      <c r="K10" s="424"/>
      <c r="L10" s="420"/>
      <c r="M10" s="425"/>
      <c r="N10" s="420">
        <v>1</v>
      </c>
      <c r="O10" s="425"/>
      <c r="P10" s="426">
        <f t="shared" si="0"/>
        <v>3</v>
      </c>
      <c r="Q10" s="427">
        <f t="shared" si="1"/>
        <v>0</v>
      </c>
      <c r="R10" s="420" t="s">
        <v>1873</v>
      </c>
      <c r="S10" s="420" t="s">
        <v>3174</v>
      </c>
      <c r="T10" s="420" t="s">
        <v>1754</v>
      </c>
      <c r="U10" s="422" t="s">
        <v>1874</v>
      </c>
    </row>
    <row r="11" spans="1:28" ht="94.5" customHeight="1" x14ac:dyDescent="0.25">
      <c r="A11" s="1048"/>
      <c r="B11" s="1048"/>
      <c r="C11" s="422" t="s">
        <v>1536</v>
      </c>
      <c r="D11" s="422" t="s">
        <v>3173</v>
      </c>
      <c r="E11" s="422" t="s">
        <v>1870</v>
      </c>
      <c r="F11" s="422" t="s">
        <v>2191</v>
      </c>
      <c r="G11" s="422" t="s">
        <v>1871</v>
      </c>
      <c r="H11" s="420">
        <v>2</v>
      </c>
      <c r="I11" s="420"/>
      <c r="J11" s="423"/>
      <c r="K11" s="424"/>
      <c r="L11" s="420"/>
      <c r="M11" s="425"/>
      <c r="N11" s="420">
        <v>1</v>
      </c>
      <c r="O11" s="425"/>
      <c r="P11" s="426">
        <f t="shared" si="0"/>
        <v>3</v>
      </c>
      <c r="Q11" s="427">
        <f t="shared" si="1"/>
        <v>0</v>
      </c>
      <c r="R11" s="420" t="s">
        <v>1873</v>
      </c>
      <c r="S11" s="420" t="s">
        <v>1875</v>
      </c>
      <c r="T11" s="420" t="s">
        <v>1754</v>
      </c>
      <c r="U11" s="422" t="s">
        <v>1874</v>
      </c>
    </row>
    <row r="12" spans="1:28" ht="94.5" customHeight="1" x14ac:dyDescent="0.25">
      <c r="A12" s="1048"/>
      <c r="B12" s="1048"/>
      <c r="C12" s="422" t="s">
        <v>1541</v>
      </c>
      <c r="D12" s="422" t="s">
        <v>3176</v>
      </c>
      <c r="E12" s="422" t="s">
        <v>3175</v>
      </c>
      <c r="F12" s="422" t="s">
        <v>2192</v>
      </c>
      <c r="G12" s="422" t="s">
        <v>1872</v>
      </c>
      <c r="H12" s="420"/>
      <c r="I12" s="420"/>
      <c r="J12" s="423"/>
      <c r="K12" s="424"/>
      <c r="L12" s="420"/>
      <c r="M12" s="425"/>
      <c r="N12" s="420">
        <v>6</v>
      </c>
      <c r="O12" s="425">
        <v>6250</v>
      </c>
      <c r="P12" s="426">
        <f t="shared" si="0"/>
        <v>6</v>
      </c>
      <c r="Q12" s="427">
        <f t="shared" si="1"/>
        <v>6250</v>
      </c>
      <c r="R12" s="420" t="s">
        <v>1876</v>
      </c>
      <c r="S12" s="420" t="s">
        <v>1877</v>
      </c>
      <c r="T12" s="420" t="s">
        <v>1792</v>
      </c>
      <c r="U12" s="422" t="s">
        <v>1874</v>
      </c>
    </row>
    <row r="13" spans="1:28" ht="94.5" customHeight="1" x14ac:dyDescent="0.25">
      <c r="A13" s="1048"/>
      <c r="B13" s="1048"/>
      <c r="C13" s="422" t="s">
        <v>1534</v>
      </c>
      <c r="D13" s="422" t="s">
        <v>3213</v>
      </c>
      <c r="E13" s="422" t="s">
        <v>3214</v>
      </c>
      <c r="F13" s="422" t="s">
        <v>2193</v>
      </c>
      <c r="G13" s="422" t="s">
        <v>3177</v>
      </c>
      <c r="H13" s="420"/>
      <c r="I13" s="420"/>
      <c r="J13" s="423">
        <v>0.33</v>
      </c>
      <c r="K13" s="424">
        <v>66666.666666666672</v>
      </c>
      <c r="L13" s="423">
        <v>0.33</v>
      </c>
      <c r="M13" s="424">
        <v>66666.666666666672</v>
      </c>
      <c r="N13" s="423">
        <v>0.34</v>
      </c>
      <c r="O13" s="425">
        <v>66666.666666666672</v>
      </c>
      <c r="P13" s="423">
        <f t="shared" si="0"/>
        <v>1</v>
      </c>
      <c r="Q13" s="427">
        <f t="shared" si="1"/>
        <v>200000</v>
      </c>
      <c r="R13" s="420" t="s">
        <v>1876</v>
      </c>
      <c r="S13" s="420" t="s">
        <v>3215</v>
      </c>
      <c r="T13" s="420" t="s">
        <v>1792</v>
      </c>
      <c r="U13" s="422" t="s">
        <v>1874</v>
      </c>
    </row>
    <row r="14" spans="1:28" ht="94.5" customHeight="1" x14ac:dyDescent="0.25">
      <c r="A14" s="1048"/>
      <c r="B14" s="1048"/>
      <c r="C14" s="527" t="s">
        <v>1535</v>
      </c>
      <c r="D14" s="527" t="s">
        <v>2089</v>
      </c>
      <c r="E14" s="527" t="s">
        <v>2090</v>
      </c>
      <c r="F14" s="527" t="s">
        <v>2194</v>
      </c>
      <c r="G14" s="527" t="s">
        <v>2091</v>
      </c>
      <c r="H14" s="523">
        <v>6</v>
      </c>
      <c r="I14" s="523"/>
      <c r="J14" s="523"/>
      <c r="K14" s="525"/>
      <c r="L14" s="523"/>
      <c r="M14" s="528"/>
      <c r="N14" s="526"/>
      <c r="O14" s="528"/>
      <c r="P14" s="526">
        <f t="shared" si="0"/>
        <v>6</v>
      </c>
      <c r="Q14" s="530">
        <f t="shared" si="1"/>
        <v>0</v>
      </c>
      <c r="R14" s="523" t="s">
        <v>2098</v>
      </c>
      <c r="S14" s="523" t="s">
        <v>2099</v>
      </c>
      <c r="T14" s="523" t="s">
        <v>1867</v>
      </c>
      <c r="U14" s="527" t="s">
        <v>2100</v>
      </c>
    </row>
    <row r="15" spans="1:28" ht="94.5" customHeight="1" x14ac:dyDescent="0.25">
      <c r="A15" s="1048"/>
      <c r="B15" s="1048"/>
      <c r="C15" s="527" t="s">
        <v>1547</v>
      </c>
      <c r="D15" s="527" t="s">
        <v>2092</v>
      </c>
      <c r="E15" s="527" t="s">
        <v>2093</v>
      </c>
      <c r="F15" s="527" t="s">
        <v>2195</v>
      </c>
      <c r="G15" s="527" t="s">
        <v>2094</v>
      </c>
      <c r="H15" s="523">
        <v>1</v>
      </c>
      <c r="I15" s="528">
        <v>12500</v>
      </c>
      <c r="J15" s="524"/>
      <c r="K15" s="525"/>
      <c r="L15" s="523">
        <v>1</v>
      </c>
      <c r="M15" s="528">
        <v>12500</v>
      </c>
      <c r="N15" s="524"/>
      <c r="O15" s="528"/>
      <c r="P15" s="526">
        <f t="shared" si="0"/>
        <v>2</v>
      </c>
      <c r="Q15" s="530">
        <f t="shared" si="1"/>
        <v>25000</v>
      </c>
      <c r="R15" s="523" t="s">
        <v>2101</v>
      </c>
      <c r="S15" s="523" t="s">
        <v>1739</v>
      </c>
      <c r="T15" s="523" t="s">
        <v>1754</v>
      </c>
      <c r="U15" s="527" t="s">
        <v>2102</v>
      </c>
    </row>
    <row r="16" spans="1:28" ht="94.5" customHeight="1" x14ac:dyDescent="0.25">
      <c r="A16" s="1048"/>
      <c r="B16" s="1048"/>
      <c r="C16" s="527" t="s">
        <v>1534</v>
      </c>
      <c r="D16" s="527" t="s">
        <v>2095</v>
      </c>
      <c r="E16" s="527" t="s">
        <v>2096</v>
      </c>
      <c r="F16" s="527" t="s">
        <v>2196</v>
      </c>
      <c r="G16" s="527" t="s">
        <v>2097</v>
      </c>
      <c r="H16" s="523"/>
      <c r="I16" s="523"/>
      <c r="J16" s="523">
        <v>2</v>
      </c>
      <c r="K16" s="525"/>
      <c r="L16" s="523"/>
      <c r="M16" s="528"/>
      <c r="N16" s="523">
        <v>2</v>
      </c>
      <c r="O16" s="528"/>
      <c r="P16" s="526">
        <f t="shared" si="0"/>
        <v>4</v>
      </c>
      <c r="Q16" s="530">
        <f t="shared" si="1"/>
        <v>0</v>
      </c>
      <c r="R16" s="523" t="s">
        <v>2098</v>
      </c>
      <c r="S16" s="523" t="s">
        <v>2099</v>
      </c>
      <c r="T16" s="523" t="s">
        <v>1754</v>
      </c>
      <c r="U16" s="527" t="s">
        <v>2102</v>
      </c>
    </row>
    <row r="17" spans="1:21" ht="94.5" customHeight="1" x14ac:dyDescent="0.25">
      <c r="A17" s="1048"/>
      <c r="B17" s="1048"/>
      <c r="C17" s="577" t="s">
        <v>1535</v>
      </c>
      <c r="D17" s="683" t="s">
        <v>3178</v>
      </c>
      <c r="E17" s="578" t="s">
        <v>3179</v>
      </c>
      <c r="F17" s="577" t="s">
        <v>2897</v>
      </c>
      <c r="G17" s="577" t="s">
        <v>3180</v>
      </c>
      <c r="H17" s="569"/>
      <c r="I17" s="569"/>
      <c r="J17" s="579">
        <v>1</v>
      </c>
      <c r="K17" s="571"/>
      <c r="L17" s="569"/>
      <c r="M17" s="580"/>
      <c r="N17" s="579">
        <v>1</v>
      </c>
      <c r="O17" s="580"/>
      <c r="P17" s="582">
        <f t="shared" si="0"/>
        <v>2</v>
      </c>
      <c r="Q17" s="581">
        <f t="shared" si="1"/>
        <v>0</v>
      </c>
      <c r="R17" s="569" t="s">
        <v>3181</v>
      </c>
      <c r="S17" s="569" t="s">
        <v>3182</v>
      </c>
      <c r="T17" s="569" t="s">
        <v>3183</v>
      </c>
      <c r="U17" s="577" t="s">
        <v>3184</v>
      </c>
    </row>
    <row r="18" spans="1:21" ht="94.5" customHeight="1" x14ac:dyDescent="0.25">
      <c r="A18" s="1048"/>
      <c r="B18" s="1048"/>
      <c r="C18" s="577" t="s">
        <v>1537</v>
      </c>
      <c r="D18" s="683" t="s">
        <v>2287</v>
      </c>
      <c r="E18" s="578" t="s">
        <v>3185</v>
      </c>
      <c r="F18" s="577" t="s">
        <v>2898</v>
      </c>
      <c r="G18" s="577" t="s">
        <v>2288</v>
      </c>
      <c r="H18" s="569"/>
      <c r="I18" s="569"/>
      <c r="J18" s="579">
        <v>1</v>
      </c>
      <c r="K18" s="571"/>
      <c r="L18" s="569"/>
      <c r="M18" s="580"/>
      <c r="N18" s="579">
        <v>1</v>
      </c>
      <c r="O18" s="580"/>
      <c r="P18" s="582">
        <f t="shared" si="0"/>
        <v>2</v>
      </c>
      <c r="Q18" s="581">
        <f t="shared" si="1"/>
        <v>0</v>
      </c>
      <c r="R18" s="569" t="s">
        <v>3186</v>
      </c>
      <c r="S18" s="569" t="s">
        <v>2286</v>
      </c>
      <c r="T18" s="569" t="s">
        <v>3183</v>
      </c>
      <c r="U18" s="577" t="s">
        <v>3184</v>
      </c>
    </row>
    <row r="19" spans="1:21" ht="78.75" x14ac:dyDescent="0.25">
      <c r="A19" s="1048"/>
      <c r="B19" s="1048"/>
      <c r="C19" s="671" t="s">
        <v>1535</v>
      </c>
      <c r="D19" s="672" t="s">
        <v>2691</v>
      </c>
      <c r="E19" s="673" t="s">
        <v>3216</v>
      </c>
      <c r="F19" s="672" t="s">
        <v>2692</v>
      </c>
      <c r="G19" s="672" t="s">
        <v>2693</v>
      </c>
      <c r="H19" s="674">
        <v>1</v>
      </c>
      <c r="I19" s="674"/>
      <c r="J19" s="674">
        <v>1</v>
      </c>
      <c r="K19" s="675"/>
      <c r="L19" s="674"/>
      <c r="M19" s="676"/>
      <c r="N19" s="677"/>
      <c r="O19" s="676"/>
      <c r="P19" s="678">
        <f t="shared" si="0"/>
        <v>2</v>
      </c>
      <c r="Q19" s="679">
        <f t="shared" si="1"/>
        <v>0</v>
      </c>
      <c r="R19" s="674" t="s">
        <v>2708</v>
      </c>
      <c r="S19" s="674" t="s">
        <v>2709</v>
      </c>
      <c r="T19" s="674" t="s">
        <v>2710</v>
      </c>
      <c r="U19" s="672" t="s">
        <v>2711</v>
      </c>
    </row>
    <row r="20" spans="1:21" ht="63" x14ac:dyDescent="0.25">
      <c r="A20" s="1048"/>
      <c r="B20" s="1048"/>
      <c r="C20" s="671" t="s">
        <v>1536</v>
      </c>
      <c r="D20" s="970" t="s">
        <v>3218</v>
      </c>
      <c r="E20" s="970" t="s">
        <v>3217</v>
      </c>
      <c r="F20" s="672" t="s">
        <v>2694</v>
      </c>
      <c r="G20" s="672" t="s">
        <v>2695</v>
      </c>
      <c r="H20" s="674"/>
      <c r="I20" s="674"/>
      <c r="J20" s="674">
        <v>1</v>
      </c>
      <c r="K20" s="675"/>
      <c r="L20" s="674"/>
      <c r="M20" s="676"/>
      <c r="N20" s="674">
        <v>1</v>
      </c>
      <c r="O20" s="676"/>
      <c r="P20" s="678">
        <f t="shared" si="0"/>
        <v>2</v>
      </c>
      <c r="Q20" s="679">
        <f t="shared" si="1"/>
        <v>0</v>
      </c>
      <c r="R20" s="674" t="s">
        <v>2708</v>
      </c>
      <c r="S20" s="674" t="s">
        <v>2709</v>
      </c>
      <c r="T20" s="674" t="s">
        <v>2710</v>
      </c>
      <c r="U20" s="672" t="s">
        <v>2711</v>
      </c>
    </row>
    <row r="21" spans="1:21" ht="63" x14ac:dyDescent="0.25">
      <c r="A21" s="1048"/>
      <c r="B21" s="1048"/>
      <c r="C21" s="672" t="s">
        <v>1541</v>
      </c>
      <c r="D21" s="971" t="s">
        <v>2696</v>
      </c>
      <c r="E21" s="972" t="s">
        <v>2697</v>
      </c>
      <c r="F21" s="973" t="s">
        <v>2698</v>
      </c>
      <c r="G21" s="971" t="s">
        <v>2699</v>
      </c>
      <c r="H21" s="677">
        <v>0.25</v>
      </c>
      <c r="I21" s="675">
        <v>25000</v>
      </c>
      <c r="J21" s="677">
        <v>0.25</v>
      </c>
      <c r="K21" s="675">
        <v>25000</v>
      </c>
      <c r="L21" s="680">
        <v>0.25</v>
      </c>
      <c r="M21" s="676">
        <v>25000</v>
      </c>
      <c r="N21" s="677">
        <v>0.25</v>
      </c>
      <c r="O21" s="676">
        <v>25000</v>
      </c>
      <c r="P21" s="677">
        <f t="shared" si="0"/>
        <v>1</v>
      </c>
      <c r="Q21" s="679">
        <f t="shared" si="1"/>
        <v>100000</v>
      </c>
      <c r="R21" s="692" t="s">
        <v>2712</v>
      </c>
      <c r="S21" s="691" t="s">
        <v>1766</v>
      </c>
      <c r="T21" s="674" t="s">
        <v>2710</v>
      </c>
      <c r="U21" s="672" t="s">
        <v>2713</v>
      </c>
    </row>
    <row r="22" spans="1:21" ht="63" x14ac:dyDescent="0.25">
      <c r="A22" s="1048"/>
      <c r="B22" s="1048"/>
      <c r="C22" s="672" t="s">
        <v>1541</v>
      </c>
      <c r="D22" s="971" t="s">
        <v>2700</v>
      </c>
      <c r="E22" s="972" t="s">
        <v>2701</v>
      </c>
      <c r="F22" s="973" t="s">
        <v>2702</v>
      </c>
      <c r="G22" s="971" t="s">
        <v>2703</v>
      </c>
      <c r="H22" s="677">
        <v>0.25</v>
      </c>
      <c r="I22" s="675">
        <v>25000</v>
      </c>
      <c r="J22" s="677">
        <v>0.25</v>
      </c>
      <c r="K22" s="675">
        <v>25000</v>
      </c>
      <c r="L22" s="680">
        <v>0.25</v>
      </c>
      <c r="M22" s="676">
        <v>25000</v>
      </c>
      <c r="N22" s="677">
        <v>0.25</v>
      </c>
      <c r="O22" s="676">
        <v>25000</v>
      </c>
      <c r="P22" s="677">
        <f t="shared" si="0"/>
        <v>1</v>
      </c>
      <c r="Q22" s="679">
        <f t="shared" si="1"/>
        <v>100000</v>
      </c>
      <c r="R22" s="692" t="s">
        <v>2712</v>
      </c>
      <c r="S22" s="691" t="s">
        <v>1766</v>
      </c>
      <c r="T22" s="674" t="s">
        <v>2710</v>
      </c>
      <c r="U22" s="672" t="s">
        <v>2714</v>
      </c>
    </row>
    <row r="23" spans="1:21" ht="63" x14ac:dyDescent="0.25">
      <c r="A23" s="1048"/>
      <c r="B23" s="1048"/>
      <c r="C23" s="672" t="s">
        <v>1541</v>
      </c>
      <c r="D23" s="974" t="s">
        <v>2704</v>
      </c>
      <c r="E23" s="974" t="s">
        <v>2705</v>
      </c>
      <c r="F23" s="974" t="s">
        <v>2706</v>
      </c>
      <c r="G23" s="974" t="s">
        <v>2707</v>
      </c>
      <c r="H23" s="677">
        <v>0.25</v>
      </c>
      <c r="I23" s="675">
        <v>46875</v>
      </c>
      <c r="J23" s="677">
        <v>0.25</v>
      </c>
      <c r="K23" s="675">
        <v>46875</v>
      </c>
      <c r="L23" s="680">
        <v>0.25</v>
      </c>
      <c r="M23" s="675">
        <v>46875</v>
      </c>
      <c r="N23" s="677">
        <v>0.25</v>
      </c>
      <c r="O23" s="675">
        <v>46875</v>
      </c>
      <c r="P23" s="677">
        <f t="shared" si="0"/>
        <v>1</v>
      </c>
      <c r="Q23" s="679">
        <f t="shared" si="1"/>
        <v>187500</v>
      </c>
      <c r="R23" s="674" t="s">
        <v>2715</v>
      </c>
      <c r="S23" s="674" t="s">
        <v>2716</v>
      </c>
      <c r="T23" s="674" t="s">
        <v>2710</v>
      </c>
      <c r="U23" s="672" t="s">
        <v>2711</v>
      </c>
    </row>
    <row r="24" spans="1:21" ht="78.75" x14ac:dyDescent="0.25">
      <c r="A24" s="1048"/>
      <c r="B24" s="1048"/>
      <c r="C24" s="702" t="s">
        <v>1535</v>
      </c>
      <c r="D24" s="703" t="s">
        <v>3219</v>
      </c>
      <c r="E24" s="704" t="s">
        <v>2781</v>
      </c>
      <c r="F24" s="702" t="s">
        <v>2782</v>
      </c>
      <c r="G24" s="704" t="s">
        <v>2783</v>
      </c>
      <c r="H24" s="705">
        <v>2</v>
      </c>
      <c r="I24" s="705"/>
      <c r="J24" s="706"/>
      <c r="K24" s="707"/>
      <c r="L24" s="705"/>
      <c r="M24" s="708"/>
      <c r="N24" s="706"/>
      <c r="O24" s="708"/>
      <c r="P24" s="705">
        <f t="shared" si="0"/>
        <v>2</v>
      </c>
      <c r="Q24" s="709">
        <f t="shared" si="1"/>
        <v>0</v>
      </c>
      <c r="R24" s="710" t="s">
        <v>2784</v>
      </c>
      <c r="S24" s="710" t="s">
        <v>2785</v>
      </c>
      <c r="T24" s="705" t="s">
        <v>2786</v>
      </c>
      <c r="U24" s="702" t="s">
        <v>2787</v>
      </c>
    </row>
    <row r="25" spans="1:21" ht="117.75" customHeight="1" x14ac:dyDescent="0.25">
      <c r="A25" s="1048"/>
      <c r="B25" s="1047" t="s">
        <v>1453</v>
      </c>
      <c r="C25" s="273" t="s">
        <v>1540</v>
      </c>
      <c r="D25" s="273" t="s">
        <v>3221</v>
      </c>
      <c r="E25" s="273" t="s">
        <v>3220</v>
      </c>
      <c r="F25" s="273" t="s">
        <v>2197</v>
      </c>
      <c r="G25" s="273" t="s">
        <v>1756</v>
      </c>
      <c r="H25" s="234"/>
      <c r="I25" s="234"/>
      <c r="J25" s="412">
        <v>1</v>
      </c>
      <c r="K25" s="236">
        <v>3750</v>
      </c>
      <c r="L25" s="234"/>
      <c r="M25" s="220"/>
      <c r="N25" s="412">
        <v>1</v>
      </c>
      <c r="O25" s="220">
        <v>3750</v>
      </c>
      <c r="P25" s="314">
        <f t="shared" si="0"/>
        <v>2</v>
      </c>
      <c r="Q25" s="315">
        <f t="shared" si="1"/>
        <v>7500</v>
      </c>
      <c r="R25" s="234" t="s">
        <v>1768</v>
      </c>
      <c r="S25" s="234" t="s">
        <v>1769</v>
      </c>
      <c r="T25" s="234" t="s">
        <v>1770</v>
      </c>
      <c r="U25" s="273" t="s">
        <v>1771</v>
      </c>
    </row>
    <row r="26" spans="1:21" ht="78.75" x14ac:dyDescent="0.25">
      <c r="A26" s="1048"/>
      <c r="B26" s="1048"/>
      <c r="C26" s="273" t="s">
        <v>1544</v>
      </c>
      <c r="D26" s="273" t="s">
        <v>1757</v>
      </c>
      <c r="E26" s="273" t="s">
        <v>1758</v>
      </c>
      <c r="F26" s="273" t="s">
        <v>2198</v>
      </c>
      <c r="G26" s="273" t="s">
        <v>1759</v>
      </c>
      <c r="H26" s="234">
        <v>3</v>
      </c>
      <c r="I26" s="234"/>
      <c r="J26" s="234">
        <v>3</v>
      </c>
      <c r="K26" s="236"/>
      <c r="L26" s="234">
        <v>3</v>
      </c>
      <c r="M26" s="220"/>
      <c r="N26" s="234">
        <v>3</v>
      </c>
      <c r="O26" s="220"/>
      <c r="P26" s="314">
        <f t="shared" si="0"/>
        <v>12</v>
      </c>
      <c r="Q26" s="315">
        <f t="shared" si="1"/>
        <v>0</v>
      </c>
      <c r="R26" s="234" t="s">
        <v>1768</v>
      </c>
      <c r="S26" s="234" t="s">
        <v>1739</v>
      </c>
      <c r="T26" s="234" t="s">
        <v>1772</v>
      </c>
      <c r="U26" s="273" t="s">
        <v>1773</v>
      </c>
    </row>
    <row r="27" spans="1:21" ht="78.75" x14ac:dyDescent="0.25">
      <c r="A27" s="1048"/>
      <c r="B27" s="1048"/>
      <c r="C27" s="273" t="s">
        <v>1544</v>
      </c>
      <c r="D27" s="273" t="s">
        <v>1760</v>
      </c>
      <c r="E27" s="273" t="s">
        <v>1761</v>
      </c>
      <c r="F27" s="273" t="s">
        <v>2199</v>
      </c>
      <c r="G27" s="273" t="s">
        <v>1762</v>
      </c>
      <c r="H27" s="234"/>
      <c r="I27" s="234"/>
      <c r="J27" s="234">
        <v>1</v>
      </c>
      <c r="K27" s="236">
        <v>2500</v>
      </c>
      <c r="L27" s="234">
        <v>1</v>
      </c>
      <c r="M27" s="220">
        <v>2500</v>
      </c>
      <c r="N27" s="235"/>
      <c r="O27" s="220"/>
      <c r="P27" s="314">
        <f t="shared" si="0"/>
        <v>2</v>
      </c>
      <c r="Q27" s="315">
        <f t="shared" si="1"/>
        <v>5000</v>
      </c>
      <c r="R27" s="234" t="s">
        <v>1768</v>
      </c>
      <c r="S27" s="234" t="s">
        <v>1774</v>
      </c>
      <c r="T27" s="234" t="s">
        <v>1775</v>
      </c>
      <c r="U27" s="273" t="s">
        <v>1776</v>
      </c>
    </row>
    <row r="28" spans="1:21" ht="65.25" customHeight="1" x14ac:dyDescent="0.25">
      <c r="A28" s="1048"/>
      <c r="B28" s="1048"/>
      <c r="C28" s="273" t="s">
        <v>1541</v>
      </c>
      <c r="D28" s="273" t="s">
        <v>1763</v>
      </c>
      <c r="E28" s="273" t="s">
        <v>1764</v>
      </c>
      <c r="F28" s="298" t="s">
        <v>2200</v>
      </c>
      <c r="G28" s="298" t="s">
        <v>1765</v>
      </c>
      <c r="H28" s="234">
        <v>1</v>
      </c>
      <c r="I28" s="234"/>
      <c r="J28" s="234">
        <v>1</v>
      </c>
      <c r="K28" s="234"/>
      <c r="L28" s="234">
        <v>1</v>
      </c>
      <c r="M28" s="220"/>
      <c r="N28" s="234">
        <v>1</v>
      </c>
      <c r="O28" s="220"/>
      <c r="P28" s="314">
        <f t="shared" si="0"/>
        <v>4</v>
      </c>
      <c r="Q28" s="315">
        <f t="shared" si="1"/>
        <v>0</v>
      </c>
      <c r="R28" s="238" t="s">
        <v>1777</v>
      </c>
      <c r="S28" s="238" t="s">
        <v>3222</v>
      </c>
      <c r="T28" s="234" t="s">
        <v>1775</v>
      </c>
      <c r="U28" s="273" t="s">
        <v>1755</v>
      </c>
    </row>
    <row r="29" spans="1:21" ht="187.5" customHeight="1" x14ac:dyDescent="0.25">
      <c r="A29" s="1048"/>
      <c r="B29" s="1048"/>
      <c r="C29" s="273" t="s">
        <v>1541</v>
      </c>
      <c r="D29" s="304" t="s">
        <v>3253</v>
      </c>
      <c r="E29" s="304" t="s">
        <v>2705</v>
      </c>
      <c r="F29" s="304" t="s">
        <v>2201</v>
      </c>
      <c r="G29" s="304" t="s">
        <v>1767</v>
      </c>
      <c r="H29" s="234"/>
      <c r="I29" s="234"/>
      <c r="J29" s="199">
        <v>0.5</v>
      </c>
      <c r="K29" s="236">
        <v>31250</v>
      </c>
      <c r="L29" s="234"/>
      <c r="M29" s="220"/>
      <c r="N29" s="199">
        <v>0.5</v>
      </c>
      <c r="O29" s="220">
        <v>31250</v>
      </c>
      <c r="P29" s="199">
        <f t="shared" si="0"/>
        <v>1</v>
      </c>
      <c r="Q29" s="315">
        <f t="shared" si="1"/>
        <v>62500</v>
      </c>
      <c r="R29" s="238" t="s">
        <v>3187</v>
      </c>
      <c r="S29" s="238" t="s">
        <v>3254</v>
      </c>
      <c r="T29" s="238" t="s">
        <v>1778</v>
      </c>
      <c r="U29" s="273" t="s">
        <v>3188</v>
      </c>
    </row>
    <row r="30" spans="1:21" ht="78.75" x14ac:dyDescent="0.25">
      <c r="A30" s="1048"/>
      <c r="B30" s="1048"/>
      <c r="C30" s="422" t="s">
        <v>1540</v>
      </c>
      <c r="D30" s="422" t="s">
        <v>1878</v>
      </c>
      <c r="E30" s="422" t="s">
        <v>3223</v>
      </c>
      <c r="F30" s="422" t="s">
        <v>2202</v>
      </c>
      <c r="G30" s="422" t="s">
        <v>3189</v>
      </c>
      <c r="H30" s="420"/>
      <c r="I30" s="428"/>
      <c r="J30" s="429">
        <v>0.5</v>
      </c>
      <c r="K30" s="428"/>
      <c r="L30" s="420"/>
      <c r="M30" s="425"/>
      <c r="N30" s="429">
        <v>0.5</v>
      </c>
      <c r="O30" s="425"/>
      <c r="P30" s="429">
        <f t="shared" si="0"/>
        <v>1</v>
      </c>
      <c r="Q30" s="427">
        <f t="shared" si="1"/>
        <v>0</v>
      </c>
      <c r="R30" s="420" t="s">
        <v>1873</v>
      </c>
      <c r="S30" s="420" t="s">
        <v>3223</v>
      </c>
      <c r="T30" s="420" t="s">
        <v>1754</v>
      </c>
      <c r="U30" s="422" t="s">
        <v>1879</v>
      </c>
    </row>
    <row r="31" spans="1:21" ht="94.5" x14ac:dyDescent="0.25">
      <c r="A31" s="1048"/>
      <c r="B31" s="1048"/>
      <c r="C31" s="527" t="s">
        <v>1542</v>
      </c>
      <c r="D31" s="527" t="s">
        <v>3226</v>
      </c>
      <c r="E31" s="527" t="s">
        <v>3224</v>
      </c>
      <c r="F31" s="527" t="s">
        <v>2203</v>
      </c>
      <c r="G31" s="527" t="s">
        <v>3225</v>
      </c>
      <c r="H31" s="523"/>
      <c r="I31" s="523"/>
      <c r="J31" s="523">
        <v>2</v>
      </c>
      <c r="K31" s="525">
        <v>25000</v>
      </c>
      <c r="L31" s="523">
        <v>2</v>
      </c>
      <c r="M31" s="528">
        <v>25000</v>
      </c>
      <c r="N31" s="523"/>
      <c r="O31" s="528"/>
      <c r="P31" s="532">
        <f t="shared" ref="P31:P41" si="2">H31+J31+L31+N31</f>
        <v>4</v>
      </c>
      <c r="Q31" s="530">
        <f t="shared" ref="Q31:Q41" si="3">I31+K31+M31+O31</f>
        <v>50000</v>
      </c>
      <c r="R31" s="523" t="s">
        <v>2103</v>
      </c>
      <c r="S31" s="523" t="s">
        <v>2104</v>
      </c>
      <c r="T31" s="523" t="s">
        <v>1754</v>
      </c>
      <c r="U31" s="527" t="s">
        <v>2105</v>
      </c>
    </row>
    <row r="32" spans="1:21" ht="94.5" x14ac:dyDescent="0.25">
      <c r="A32" s="1048"/>
      <c r="B32" s="1053"/>
      <c r="C32" s="527" t="s">
        <v>1544</v>
      </c>
      <c r="D32" s="527" t="s">
        <v>3229</v>
      </c>
      <c r="E32" s="527" t="s">
        <v>3228</v>
      </c>
      <c r="F32" s="527" t="s">
        <v>2204</v>
      </c>
      <c r="G32" s="527" t="s">
        <v>3227</v>
      </c>
      <c r="H32" s="523"/>
      <c r="I32" s="523"/>
      <c r="J32" s="524"/>
      <c r="K32" s="525"/>
      <c r="L32" s="523"/>
      <c r="M32" s="528"/>
      <c r="N32" s="523">
        <v>1</v>
      </c>
      <c r="O32" s="528">
        <v>162500</v>
      </c>
      <c r="P32" s="532">
        <f t="shared" si="2"/>
        <v>1</v>
      </c>
      <c r="Q32" s="530">
        <f t="shared" si="3"/>
        <v>162500</v>
      </c>
      <c r="R32" s="523" t="s">
        <v>2103</v>
      </c>
      <c r="S32" s="523" t="s">
        <v>2104</v>
      </c>
      <c r="T32" s="523" t="s">
        <v>1792</v>
      </c>
      <c r="U32" s="527" t="s">
        <v>2106</v>
      </c>
    </row>
    <row r="33" spans="1:21" ht="110.25" x14ac:dyDescent="0.25">
      <c r="A33" s="1048"/>
      <c r="B33" s="621"/>
      <c r="C33" s="577" t="s">
        <v>1545</v>
      </c>
      <c r="D33" s="684" t="s">
        <v>3230</v>
      </c>
      <c r="E33" s="583" t="s">
        <v>3190</v>
      </c>
      <c r="F33" s="625" t="s">
        <v>2899</v>
      </c>
      <c r="G33" s="625" t="s">
        <v>3191</v>
      </c>
      <c r="H33" s="569"/>
      <c r="I33" s="569"/>
      <c r="J33" s="570">
        <v>1</v>
      </c>
      <c r="K33" s="571">
        <v>23714</v>
      </c>
      <c r="L33" s="570"/>
      <c r="M33" s="580"/>
      <c r="N33" s="570"/>
      <c r="O33" s="580"/>
      <c r="P33" s="570">
        <f t="shared" si="2"/>
        <v>1</v>
      </c>
      <c r="Q33" s="581">
        <f t="shared" si="3"/>
        <v>23714</v>
      </c>
      <c r="R33" s="569" t="s">
        <v>3192</v>
      </c>
      <c r="S33" s="569" t="s">
        <v>3193</v>
      </c>
      <c r="T33" s="569" t="s">
        <v>3183</v>
      </c>
      <c r="U33" s="577" t="s">
        <v>3194</v>
      </c>
    </row>
    <row r="34" spans="1:21" ht="141.75" x14ac:dyDescent="0.25">
      <c r="A34" s="1048"/>
      <c r="B34" s="621"/>
      <c r="C34" s="577" t="s">
        <v>1544</v>
      </c>
      <c r="D34" s="683" t="s">
        <v>3231</v>
      </c>
      <c r="E34" s="578" t="s">
        <v>2289</v>
      </c>
      <c r="F34" s="577" t="s">
        <v>2900</v>
      </c>
      <c r="G34" s="577" t="s">
        <v>2290</v>
      </c>
      <c r="H34" s="569"/>
      <c r="I34" s="569"/>
      <c r="J34" s="570"/>
      <c r="K34" s="571"/>
      <c r="L34" s="570"/>
      <c r="M34" s="580"/>
      <c r="N34" s="570">
        <v>1</v>
      </c>
      <c r="O34" s="580">
        <v>12500</v>
      </c>
      <c r="P34" s="570">
        <f t="shared" si="2"/>
        <v>1</v>
      </c>
      <c r="Q34" s="581">
        <f t="shared" si="3"/>
        <v>12500</v>
      </c>
      <c r="R34" s="569" t="s">
        <v>3192</v>
      </c>
      <c r="S34" s="569" t="s">
        <v>3195</v>
      </c>
      <c r="T34" s="569" t="s">
        <v>3196</v>
      </c>
      <c r="U34" s="577" t="s">
        <v>3197</v>
      </c>
    </row>
    <row r="35" spans="1:21" s="689" customFormat="1" ht="78.75" x14ac:dyDescent="0.25">
      <c r="A35" s="1048"/>
      <c r="B35" s="688"/>
      <c r="C35" s="671" t="s">
        <v>1543</v>
      </c>
      <c r="D35" s="672" t="s">
        <v>2717</v>
      </c>
      <c r="E35" s="672" t="s">
        <v>3232</v>
      </c>
      <c r="F35" s="672" t="s">
        <v>2718</v>
      </c>
      <c r="G35" s="672" t="s">
        <v>2719</v>
      </c>
      <c r="H35" s="674"/>
      <c r="I35" s="674"/>
      <c r="J35" s="677"/>
      <c r="K35" s="675"/>
      <c r="L35" s="674">
        <v>5</v>
      </c>
      <c r="M35" s="676"/>
      <c r="N35" s="677"/>
      <c r="O35" s="676"/>
      <c r="P35" s="674">
        <f t="shared" si="2"/>
        <v>5</v>
      </c>
      <c r="Q35" s="679">
        <f t="shared" si="3"/>
        <v>0</v>
      </c>
      <c r="R35" s="674" t="s">
        <v>2724</v>
      </c>
      <c r="S35" s="674" t="s">
        <v>2725</v>
      </c>
      <c r="T35" s="674" t="s">
        <v>1792</v>
      </c>
      <c r="U35" s="672" t="s">
        <v>2726</v>
      </c>
    </row>
    <row r="36" spans="1:21" s="689" customFormat="1" ht="78.75" x14ac:dyDescent="0.25">
      <c r="A36" s="1048"/>
      <c r="B36" s="688"/>
      <c r="C36" s="672" t="s">
        <v>1539</v>
      </c>
      <c r="D36" s="672" t="s">
        <v>2720</v>
      </c>
      <c r="E36" s="672" t="s">
        <v>3234</v>
      </c>
      <c r="F36" s="672" t="s">
        <v>2721</v>
      </c>
      <c r="G36" s="672" t="s">
        <v>3233</v>
      </c>
      <c r="H36" s="674"/>
      <c r="I36" s="674"/>
      <c r="J36" s="674">
        <v>2</v>
      </c>
      <c r="K36" s="675"/>
      <c r="L36" s="674"/>
      <c r="M36" s="676"/>
      <c r="N36" s="674">
        <v>2</v>
      </c>
      <c r="O36" s="676"/>
      <c r="P36" s="674">
        <f t="shared" si="2"/>
        <v>4</v>
      </c>
      <c r="Q36" s="679">
        <f t="shared" si="3"/>
        <v>0</v>
      </c>
      <c r="R36" s="674" t="s">
        <v>2727</v>
      </c>
      <c r="S36" s="674" t="s">
        <v>2728</v>
      </c>
      <c r="T36" s="674" t="s">
        <v>1792</v>
      </c>
      <c r="U36" s="672" t="s">
        <v>2729</v>
      </c>
    </row>
    <row r="37" spans="1:21" s="689" customFormat="1" ht="78.75" x14ac:dyDescent="0.25">
      <c r="A37" s="1048"/>
      <c r="B37" s="688"/>
      <c r="C37" s="672" t="s">
        <v>1544</v>
      </c>
      <c r="D37" s="970" t="s">
        <v>3235</v>
      </c>
      <c r="E37" s="672" t="s">
        <v>3236</v>
      </c>
      <c r="F37" s="672" t="s">
        <v>2722</v>
      </c>
      <c r="G37" s="672" t="s">
        <v>2723</v>
      </c>
      <c r="H37" s="674"/>
      <c r="I37" s="674"/>
      <c r="J37" s="674">
        <v>1</v>
      </c>
      <c r="K37" s="675">
        <v>15000</v>
      </c>
      <c r="L37" s="674"/>
      <c r="M37" s="676"/>
      <c r="N37" s="677"/>
      <c r="O37" s="676"/>
      <c r="P37" s="674">
        <f t="shared" si="2"/>
        <v>1</v>
      </c>
      <c r="Q37" s="679">
        <f t="shared" si="3"/>
        <v>15000</v>
      </c>
      <c r="R37" s="674" t="s">
        <v>2730</v>
      </c>
      <c r="S37" s="674" t="s">
        <v>1739</v>
      </c>
      <c r="T37" s="674" t="s">
        <v>1792</v>
      </c>
      <c r="U37" s="672" t="s">
        <v>2731</v>
      </c>
    </row>
    <row r="38" spans="1:21" s="689" customFormat="1" ht="94.5" x14ac:dyDescent="0.25">
      <c r="A38" s="1048"/>
      <c r="B38" s="688"/>
      <c r="C38" s="702" t="s">
        <v>1542</v>
      </c>
      <c r="D38" s="704" t="s">
        <v>2788</v>
      </c>
      <c r="E38" s="711" t="s">
        <v>2789</v>
      </c>
      <c r="F38" s="702" t="s">
        <v>2790</v>
      </c>
      <c r="G38" s="702" t="s">
        <v>2791</v>
      </c>
      <c r="H38" s="705"/>
      <c r="I38" s="705"/>
      <c r="J38" s="706"/>
      <c r="K38" s="707"/>
      <c r="L38" s="712">
        <v>2</v>
      </c>
      <c r="M38" s="708">
        <v>43750</v>
      </c>
      <c r="N38" s="706"/>
      <c r="O38" s="708"/>
      <c r="P38" s="705">
        <f t="shared" si="2"/>
        <v>2</v>
      </c>
      <c r="Q38" s="709">
        <f t="shared" si="3"/>
        <v>43750</v>
      </c>
      <c r="R38" s="705" t="s">
        <v>2803</v>
      </c>
      <c r="S38" s="705" t="s">
        <v>2804</v>
      </c>
      <c r="T38" s="705" t="s">
        <v>2805</v>
      </c>
      <c r="U38" s="702" t="s">
        <v>2806</v>
      </c>
    </row>
    <row r="39" spans="1:21" s="689" customFormat="1" ht="94.5" x14ac:dyDescent="0.25">
      <c r="A39" s="1048"/>
      <c r="B39" s="688"/>
      <c r="C39" s="702" t="s">
        <v>1542</v>
      </c>
      <c r="D39" s="704" t="s">
        <v>2792</v>
      </c>
      <c r="E39" s="714" t="s">
        <v>2793</v>
      </c>
      <c r="F39" s="702" t="s">
        <v>2794</v>
      </c>
      <c r="G39" s="702" t="s">
        <v>2795</v>
      </c>
      <c r="H39" s="705"/>
      <c r="I39" s="705"/>
      <c r="J39" s="706"/>
      <c r="K39" s="707"/>
      <c r="L39" s="705"/>
      <c r="M39" s="708"/>
      <c r="N39" s="712">
        <v>1</v>
      </c>
      <c r="O39" s="708">
        <v>43750</v>
      </c>
      <c r="P39" s="705">
        <f t="shared" si="2"/>
        <v>1</v>
      </c>
      <c r="Q39" s="709">
        <f t="shared" si="3"/>
        <v>43750</v>
      </c>
      <c r="R39" s="705" t="s">
        <v>2807</v>
      </c>
      <c r="S39" s="705" t="s">
        <v>2804</v>
      </c>
      <c r="T39" s="705" t="s">
        <v>2805</v>
      </c>
      <c r="U39" s="702" t="s">
        <v>2808</v>
      </c>
    </row>
    <row r="40" spans="1:21" s="689" customFormat="1" ht="110.25" x14ac:dyDescent="0.25">
      <c r="A40" s="1048"/>
      <c r="B40" s="688"/>
      <c r="C40" s="702" t="s">
        <v>1548</v>
      </c>
      <c r="D40" s="715" t="s">
        <v>2796</v>
      </c>
      <c r="E40" s="715" t="s">
        <v>2797</v>
      </c>
      <c r="F40" s="702" t="s">
        <v>2798</v>
      </c>
      <c r="G40" s="715" t="s">
        <v>3237</v>
      </c>
      <c r="H40" s="705"/>
      <c r="I40" s="705"/>
      <c r="J40" s="712">
        <v>1</v>
      </c>
      <c r="K40" s="707">
        <v>75000</v>
      </c>
      <c r="L40" s="705"/>
      <c r="M40" s="708"/>
      <c r="N40" s="706"/>
      <c r="O40" s="708"/>
      <c r="P40" s="705">
        <f t="shared" si="2"/>
        <v>1</v>
      </c>
      <c r="Q40" s="709">
        <f t="shared" si="3"/>
        <v>75000</v>
      </c>
      <c r="R40" s="705" t="s">
        <v>2809</v>
      </c>
      <c r="S40" s="705" t="s">
        <v>1877</v>
      </c>
      <c r="T40" s="705" t="s">
        <v>2805</v>
      </c>
      <c r="U40" s="702" t="s">
        <v>2810</v>
      </c>
    </row>
    <row r="41" spans="1:21" s="689" customFormat="1" ht="78.75" x14ac:dyDescent="0.25">
      <c r="A41" s="1048"/>
      <c r="B41" s="688"/>
      <c r="C41" s="702" t="s">
        <v>1544</v>
      </c>
      <c r="D41" s="704" t="s">
        <v>2799</v>
      </c>
      <c r="E41" s="715" t="s">
        <v>2800</v>
      </c>
      <c r="F41" s="702" t="s">
        <v>2801</v>
      </c>
      <c r="G41" s="704" t="s">
        <v>2802</v>
      </c>
      <c r="H41" s="705"/>
      <c r="I41" s="705"/>
      <c r="J41" s="705"/>
      <c r="K41" s="705"/>
      <c r="L41" s="712">
        <v>1</v>
      </c>
      <c r="M41" s="708">
        <v>75000</v>
      </c>
      <c r="N41" s="705"/>
      <c r="O41" s="708"/>
      <c r="P41" s="705">
        <f t="shared" si="2"/>
        <v>1</v>
      </c>
      <c r="Q41" s="709">
        <f t="shared" si="3"/>
        <v>75000</v>
      </c>
      <c r="R41" s="705" t="s">
        <v>2811</v>
      </c>
      <c r="S41" s="705" t="s">
        <v>2812</v>
      </c>
      <c r="T41" s="705" t="s">
        <v>2813</v>
      </c>
      <c r="U41" s="702" t="s">
        <v>2814</v>
      </c>
    </row>
    <row r="42" spans="1:21" ht="78.75" customHeight="1" x14ac:dyDescent="0.25">
      <c r="A42" s="1048"/>
      <c r="B42" s="620" t="s">
        <v>1454</v>
      </c>
      <c r="C42" s="577" t="s">
        <v>1546</v>
      </c>
      <c r="D42" s="577" t="s">
        <v>3198</v>
      </c>
      <c r="E42" s="577" t="s">
        <v>3199</v>
      </c>
      <c r="F42" s="577" t="s">
        <v>2291</v>
      </c>
      <c r="G42" s="569" t="s">
        <v>3200</v>
      </c>
      <c r="H42" s="569"/>
      <c r="I42" s="574"/>
      <c r="J42" s="569"/>
      <c r="K42" s="574"/>
      <c r="L42" s="569"/>
      <c r="M42" s="580"/>
      <c r="N42" s="570">
        <v>1</v>
      </c>
      <c r="O42" s="580"/>
      <c r="P42" s="582">
        <f t="shared" si="0"/>
        <v>1</v>
      </c>
      <c r="Q42" s="581">
        <f t="shared" si="1"/>
        <v>0</v>
      </c>
      <c r="R42" s="569" t="s">
        <v>3201</v>
      </c>
      <c r="S42" s="569" t="s">
        <v>3202</v>
      </c>
      <c r="T42" s="569" t="s">
        <v>3203</v>
      </c>
      <c r="U42" s="577" t="s">
        <v>3204</v>
      </c>
    </row>
    <row r="43" spans="1:21" ht="68.25" customHeight="1" x14ac:dyDescent="0.25">
      <c r="A43" s="1048"/>
      <c r="B43" s="1052" t="s">
        <v>1501</v>
      </c>
      <c r="C43" s="273" t="s">
        <v>1547</v>
      </c>
      <c r="D43" s="233" t="s">
        <v>1779</v>
      </c>
      <c r="E43" s="233" t="s">
        <v>1780</v>
      </c>
      <c r="F43" s="273" t="s">
        <v>2272</v>
      </c>
      <c r="G43" s="273" t="s">
        <v>3238</v>
      </c>
      <c r="H43" s="234"/>
      <c r="I43" s="234"/>
      <c r="J43" s="975">
        <v>1</v>
      </c>
      <c r="K43" s="234"/>
      <c r="L43" s="234"/>
      <c r="M43" s="220"/>
      <c r="N43" s="234">
        <v>1</v>
      </c>
      <c r="O43" s="220"/>
      <c r="P43" s="535">
        <f t="shared" si="0"/>
        <v>2</v>
      </c>
      <c r="Q43" s="315">
        <f t="shared" si="1"/>
        <v>0</v>
      </c>
      <c r="R43" s="234" t="s">
        <v>1781</v>
      </c>
      <c r="S43" s="234" t="s">
        <v>1782</v>
      </c>
      <c r="T43" s="234" t="s">
        <v>1754</v>
      </c>
      <c r="U43" s="273" t="s">
        <v>1755</v>
      </c>
    </row>
    <row r="44" spans="1:21" ht="63" x14ac:dyDescent="0.25">
      <c r="A44" s="1048"/>
      <c r="B44" s="1052"/>
      <c r="C44" s="527" t="s">
        <v>1547</v>
      </c>
      <c r="D44" s="533" t="s">
        <v>2107</v>
      </c>
      <c r="E44" s="527" t="s">
        <v>2108</v>
      </c>
      <c r="F44" s="527" t="s">
        <v>2111</v>
      </c>
      <c r="G44" s="534" t="s">
        <v>3239</v>
      </c>
      <c r="H44" s="523">
        <v>4</v>
      </c>
      <c r="I44" s="530"/>
      <c r="J44" s="523">
        <v>4</v>
      </c>
      <c r="K44" s="530"/>
      <c r="L44" s="523"/>
      <c r="M44" s="528"/>
      <c r="N44" s="523"/>
      <c r="O44" s="528"/>
      <c r="P44" s="536">
        <f t="shared" si="0"/>
        <v>8</v>
      </c>
      <c r="Q44" s="530">
        <f t="shared" si="1"/>
        <v>0</v>
      </c>
      <c r="R44" s="523" t="s">
        <v>2103</v>
      </c>
      <c r="S44" s="523" t="s">
        <v>2099</v>
      </c>
      <c r="T44" s="523" t="s">
        <v>1792</v>
      </c>
      <c r="U44" s="527" t="s">
        <v>2106</v>
      </c>
    </row>
    <row r="45" spans="1:21" ht="69.75" customHeight="1" x14ac:dyDescent="0.25">
      <c r="A45" s="1048"/>
      <c r="B45" s="1052"/>
      <c r="C45" s="527" t="s">
        <v>1547</v>
      </c>
      <c r="D45" s="533" t="s">
        <v>2109</v>
      </c>
      <c r="E45" s="527" t="s">
        <v>2108</v>
      </c>
      <c r="F45" s="527" t="s">
        <v>2205</v>
      </c>
      <c r="G45" s="534" t="s">
        <v>3240</v>
      </c>
      <c r="H45" s="523"/>
      <c r="I45" s="523"/>
      <c r="J45" s="523">
        <v>8</v>
      </c>
      <c r="K45" s="523"/>
      <c r="L45" s="523"/>
      <c r="M45" s="528"/>
      <c r="N45" s="523"/>
      <c r="O45" s="528"/>
      <c r="P45" s="536">
        <f t="shared" si="0"/>
        <v>8</v>
      </c>
      <c r="Q45" s="530">
        <f t="shared" si="1"/>
        <v>0</v>
      </c>
      <c r="R45" s="523" t="s">
        <v>2103</v>
      </c>
      <c r="S45" s="523" t="s">
        <v>2099</v>
      </c>
      <c r="T45" s="523" t="s">
        <v>1792</v>
      </c>
      <c r="U45" s="527" t="s">
        <v>2106</v>
      </c>
    </row>
    <row r="46" spans="1:21" ht="78.75" x14ac:dyDescent="0.25">
      <c r="A46" s="1048"/>
      <c r="B46" s="1052"/>
      <c r="C46" s="671" t="s">
        <v>1535</v>
      </c>
      <c r="D46" s="693" t="s">
        <v>2732</v>
      </c>
      <c r="E46" s="672" t="s">
        <v>3241</v>
      </c>
      <c r="F46" s="672" t="s">
        <v>2733</v>
      </c>
      <c r="G46" s="672" t="s">
        <v>2734</v>
      </c>
      <c r="H46" s="674">
        <v>1</v>
      </c>
      <c r="I46" s="674"/>
      <c r="J46" s="674">
        <v>1</v>
      </c>
      <c r="K46" s="674"/>
      <c r="L46" s="674">
        <v>1</v>
      </c>
      <c r="M46" s="676"/>
      <c r="N46" s="674">
        <v>1</v>
      </c>
      <c r="O46" s="676"/>
      <c r="P46" s="694">
        <f t="shared" si="0"/>
        <v>4</v>
      </c>
      <c r="Q46" s="679">
        <f t="shared" si="1"/>
        <v>0</v>
      </c>
      <c r="R46" s="674" t="s">
        <v>2735</v>
      </c>
      <c r="S46" s="674" t="s">
        <v>2736</v>
      </c>
      <c r="T46" s="674" t="s">
        <v>2737</v>
      </c>
      <c r="U46" s="674" t="s">
        <v>2738</v>
      </c>
    </row>
    <row r="47" spans="1:21" ht="84" customHeight="1" x14ac:dyDescent="0.25">
      <c r="A47" s="1048"/>
      <c r="B47" s="1052"/>
      <c r="C47" s="716" t="s">
        <v>1547</v>
      </c>
      <c r="D47" s="717" t="s">
        <v>3242</v>
      </c>
      <c r="E47" s="702" t="s">
        <v>2815</v>
      </c>
      <c r="F47" s="702" t="s">
        <v>2816</v>
      </c>
      <c r="G47" s="702" t="s">
        <v>2817</v>
      </c>
      <c r="H47" s="705"/>
      <c r="I47" s="705"/>
      <c r="J47" s="718"/>
      <c r="K47" s="705"/>
      <c r="L47" s="705">
        <v>10</v>
      </c>
      <c r="M47" s="708">
        <v>100000</v>
      </c>
      <c r="N47" s="705"/>
      <c r="O47" s="708"/>
      <c r="P47" s="719"/>
      <c r="Q47" s="709">
        <f t="shared" si="1"/>
        <v>100000</v>
      </c>
      <c r="R47" s="720" t="s">
        <v>2820</v>
      </c>
      <c r="S47" s="705" t="s">
        <v>2821</v>
      </c>
      <c r="T47" s="705" t="s">
        <v>2805</v>
      </c>
      <c r="U47" s="702" t="s">
        <v>2822</v>
      </c>
    </row>
    <row r="48" spans="1:21" ht="66.75" customHeight="1" x14ac:dyDescent="0.25">
      <c r="A48" s="1048"/>
      <c r="B48" s="1052"/>
      <c r="C48" s="716" t="s">
        <v>1547</v>
      </c>
      <c r="D48" s="717" t="s">
        <v>3243</v>
      </c>
      <c r="E48" s="702" t="s">
        <v>2818</v>
      </c>
      <c r="F48" s="702" t="s">
        <v>2819</v>
      </c>
      <c r="G48" s="717" t="s">
        <v>3244</v>
      </c>
      <c r="H48" s="705"/>
      <c r="I48" s="705"/>
      <c r="J48" s="721"/>
      <c r="K48" s="705"/>
      <c r="L48" s="705"/>
      <c r="M48" s="708"/>
      <c r="N48" s="705">
        <v>10</v>
      </c>
      <c r="O48" s="708">
        <v>100000</v>
      </c>
      <c r="P48" s="719">
        <f t="shared" si="0"/>
        <v>10</v>
      </c>
      <c r="Q48" s="709">
        <f t="shared" si="1"/>
        <v>100000</v>
      </c>
      <c r="R48" s="720" t="s">
        <v>2823</v>
      </c>
      <c r="S48" s="705" t="s">
        <v>2821</v>
      </c>
      <c r="T48" s="705" t="s">
        <v>2813</v>
      </c>
      <c r="U48" s="702" t="s">
        <v>2822</v>
      </c>
    </row>
    <row r="49" spans="1:21" ht="110.25" x14ac:dyDescent="0.25">
      <c r="A49" s="1048"/>
      <c r="B49" s="1052" t="s">
        <v>1455</v>
      </c>
      <c r="C49" s="233" t="s">
        <v>1548</v>
      </c>
      <c r="D49" s="233" t="s">
        <v>3246</v>
      </c>
      <c r="E49" s="273" t="s">
        <v>3247</v>
      </c>
      <c r="F49" s="273"/>
      <c r="G49" s="233" t="s">
        <v>1783</v>
      </c>
      <c r="H49" s="199">
        <v>0.5</v>
      </c>
      <c r="I49" s="234"/>
      <c r="J49" s="199">
        <v>0.5</v>
      </c>
      <c r="K49" s="234"/>
      <c r="L49" s="234"/>
      <c r="M49" s="220"/>
      <c r="N49" s="234"/>
      <c r="O49" s="220"/>
      <c r="P49" s="199">
        <f t="shared" si="0"/>
        <v>1</v>
      </c>
      <c r="Q49" s="315">
        <f t="shared" si="1"/>
        <v>0</v>
      </c>
      <c r="R49" s="234" t="s">
        <v>1784</v>
      </c>
      <c r="S49" s="234" t="s">
        <v>3245</v>
      </c>
      <c r="T49" s="234" t="s">
        <v>1785</v>
      </c>
      <c r="U49" s="273" t="s">
        <v>1786</v>
      </c>
    </row>
    <row r="50" spans="1:21" ht="88.5" customHeight="1" x14ac:dyDescent="0.25">
      <c r="A50" s="1048"/>
      <c r="B50" s="1052"/>
      <c r="C50" s="430" t="s">
        <v>1548</v>
      </c>
      <c r="D50" s="430" t="s">
        <v>3250</v>
      </c>
      <c r="E50" s="422" t="s">
        <v>3249</v>
      </c>
      <c r="F50" s="422" t="s">
        <v>3060</v>
      </c>
      <c r="G50" s="422" t="s">
        <v>1880</v>
      </c>
      <c r="H50" s="429">
        <v>0.5</v>
      </c>
      <c r="I50" s="424">
        <v>12500</v>
      </c>
      <c r="J50" s="429"/>
      <c r="K50" s="420"/>
      <c r="L50" s="420"/>
      <c r="M50" s="425"/>
      <c r="N50" s="429">
        <v>0.5</v>
      </c>
      <c r="O50" s="425">
        <v>6250</v>
      </c>
      <c r="P50" s="429">
        <f t="shared" si="0"/>
        <v>1</v>
      </c>
      <c r="Q50" s="427">
        <f t="shared" si="1"/>
        <v>18750</v>
      </c>
      <c r="R50" s="420" t="s">
        <v>1873</v>
      </c>
      <c r="S50" s="420" t="s">
        <v>3205</v>
      </c>
      <c r="T50" s="420" t="s">
        <v>1754</v>
      </c>
      <c r="U50" s="422" t="s">
        <v>1883</v>
      </c>
    </row>
    <row r="51" spans="1:21" ht="110.25" x14ac:dyDescent="0.25">
      <c r="A51" s="1048"/>
      <c r="B51" s="1052"/>
      <c r="C51" s="430" t="s">
        <v>1548</v>
      </c>
      <c r="D51" s="422" t="s">
        <v>3248</v>
      </c>
      <c r="E51" s="422" t="s">
        <v>1881</v>
      </c>
      <c r="F51" s="422" t="s">
        <v>3061</v>
      </c>
      <c r="G51" s="422" t="s">
        <v>1882</v>
      </c>
      <c r="H51" s="420"/>
      <c r="I51" s="420"/>
      <c r="J51" s="429">
        <v>0.5</v>
      </c>
      <c r="K51" s="425">
        <v>6250</v>
      </c>
      <c r="L51" s="429">
        <v>0.5</v>
      </c>
      <c r="M51" s="425">
        <v>6250</v>
      </c>
      <c r="N51" s="420"/>
      <c r="O51" s="425"/>
      <c r="P51" s="429">
        <f t="shared" si="0"/>
        <v>1</v>
      </c>
      <c r="Q51" s="427">
        <f t="shared" si="1"/>
        <v>12500</v>
      </c>
      <c r="R51" s="420" t="s">
        <v>1884</v>
      </c>
      <c r="S51" s="420" t="s">
        <v>1877</v>
      </c>
      <c r="T51" s="420" t="s">
        <v>1775</v>
      </c>
      <c r="U51" s="422" t="s">
        <v>1885</v>
      </c>
    </row>
    <row r="52" spans="1:21" ht="110.25" x14ac:dyDescent="0.25">
      <c r="A52" s="1048"/>
      <c r="B52" s="1052"/>
      <c r="C52" s="533" t="s">
        <v>1548</v>
      </c>
      <c r="D52" s="533" t="s">
        <v>3252</v>
      </c>
      <c r="E52" s="527" t="s">
        <v>2110</v>
      </c>
      <c r="F52" s="527" t="s">
        <v>2206</v>
      </c>
      <c r="G52" s="527" t="s">
        <v>3251</v>
      </c>
      <c r="H52" s="523"/>
      <c r="I52" s="523"/>
      <c r="J52" s="531">
        <v>1</v>
      </c>
      <c r="K52" s="523"/>
      <c r="L52" s="523"/>
      <c r="M52" s="528"/>
      <c r="N52" s="523"/>
      <c r="O52" s="528"/>
      <c r="P52" s="531">
        <f t="shared" si="0"/>
        <v>1</v>
      </c>
      <c r="Q52" s="530">
        <f t="shared" si="1"/>
        <v>0</v>
      </c>
      <c r="R52" s="523" t="s">
        <v>2112</v>
      </c>
      <c r="S52" s="523" t="s">
        <v>2099</v>
      </c>
      <c r="T52" s="523" t="s">
        <v>1792</v>
      </c>
      <c r="U52" s="527" t="s">
        <v>2113</v>
      </c>
    </row>
    <row r="53" spans="1:21" ht="110.25" x14ac:dyDescent="0.25">
      <c r="A53" s="1048"/>
      <c r="B53" s="1052"/>
      <c r="C53" s="685" t="s">
        <v>1548</v>
      </c>
      <c r="D53" s="685" t="s">
        <v>3206</v>
      </c>
      <c r="E53" s="578" t="s">
        <v>3207</v>
      </c>
      <c r="F53" s="577" t="s">
        <v>2292</v>
      </c>
      <c r="G53" s="686" t="s">
        <v>3208</v>
      </c>
      <c r="H53" s="687">
        <v>0.25</v>
      </c>
      <c r="I53" s="569"/>
      <c r="J53" s="576">
        <v>0.25</v>
      </c>
      <c r="K53" s="569"/>
      <c r="L53" s="576">
        <v>0.25</v>
      </c>
      <c r="M53" s="580"/>
      <c r="N53" s="576">
        <v>0.25</v>
      </c>
      <c r="O53" s="580"/>
      <c r="P53" s="576">
        <f t="shared" si="0"/>
        <v>1</v>
      </c>
      <c r="Q53" s="581">
        <f t="shared" si="1"/>
        <v>0</v>
      </c>
      <c r="R53" s="569" t="s">
        <v>3209</v>
      </c>
      <c r="S53" s="569" t="s">
        <v>3210</v>
      </c>
      <c r="T53" s="569" t="s">
        <v>3211</v>
      </c>
      <c r="U53" s="577" t="s">
        <v>3212</v>
      </c>
    </row>
    <row r="54" spans="1:21" ht="15.75" x14ac:dyDescent="0.25">
      <c r="A54" s="262"/>
      <c r="B54" s="263"/>
      <c r="C54" s="262" t="s">
        <v>1376</v>
      </c>
      <c r="D54" s="263"/>
      <c r="E54" s="263"/>
      <c r="F54" s="263"/>
      <c r="G54" s="264"/>
      <c r="H54" s="239">
        <f t="shared" ref="H54:Q54" si="4">SUM(H8:H53)</f>
        <v>25</v>
      </c>
      <c r="I54" s="239">
        <f t="shared" si="4"/>
        <v>121875</v>
      </c>
      <c r="J54" s="239">
        <f t="shared" si="4"/>
        <v>38.33</v>
      </c>
      <c r="K54" s="239">
        <f t="shared" si="4"/>
        <v>371005.66666666669</v>
      </c>
      <c r="L54" s="239">
        <f t="shared" si="4"/>
        <v>30.83</v>
      </c>
      <c r="M54" s="239">
        <f t="shared" si="4"/>
        <v>459241.66666666669</v>
      </c>
      <c r="N54" s="239">
        <f t="shared" si="4"/>
        <v>38.840000000000003</v>
      </c>
      <c r="O54" s="239">
        <f t="shared" si="4"/>
        <v>529791.66666666674</v>
      </c>
      <c r="P54" s="239">
        <f t="shared" si="4"/>
        <v>123</v>
      </c>
      <c r="Q54" s="239">
        <f t="shared" si="4"/>
        <v>1481914</v>
      </c>
      <c r="R54" s="240"/>
      <c r="S54" s="240"/>
      <c r="T54" s="240"/>
      <c r="U54" s="240"/>
    </row>
    <row r="55" spans="1:21" ht="15.75" x14ac:dyDescent="0.25">
      <c r="A55" s="241"/>
      <c r="B55" s="242"/>
      <c r="C55" s="242"/>
      <c r="D55" s="242"/>
      <c r="E55" s="242"/>
      <c r="F55" s="243"/>
      <c r="G55" s="242"/>
      <c r="H55" s="242"/>
      <c r="I55" s="242"/>
      <c r="J55" s="242"/>
      <c r="K55" s="242"/>
      <c r="L55" s="242"/>
      <c r="M55" s="242"/>
      <c r="N55" s="242"/>
      <c r="O55" s="242"/>
      <c r="P55" s="316"/>
      <c r="Q55" s="316"/>
      <c r="R55" s="242"/>
      <c r="S55" s="242"/>
      <c r="T55" s="242"/>
      <c r="U55" s="242"/>
    </row>
    <row r="56" spans="1:21" ht="15.75" x14ac:dyDescent="0.25">
      <c r="A56" s="241"/>
      <c r="B56" s="242"/>
      <c r="C56" s="242"/>
      <c r="D56" s="242"/>
      <c r="E56" s="242"/>
      <c r="F56" s="243"/>
      <c r="G56" s="242"/>
      <c r="H56" s="242"/>
      <c r="I56" s="242"/>
      <c r="J56" s="242"/>
      <c r="K56" s="242"/>
      <c r="L56" s="242"/>
      <c r="M56" s="242"/>
      <c r="N56" s="242"/>
      <c r="O56" s="242"/>
      <c r="P56" s="316"/>
      <c r="Q56" s="316"/>
      <c r="R56" s="242"/>
      <c r="S56" s="242"/>
      <c r="T56" s="242"/>
      <c r="U56" s="242"/>
    </row>
    <row r="57" spans="1:21" ht="15.75" x14ac:dyDescent="0.25">
      <c r="A57" s="241"/>
      <c r="B57" s="242"/>
      <c r="C57" s="242"/>
      <c r="D57" s="242"/>
      <c r="E57" s="242"/>
      <c r="F57" s="243"/>
      <c r="G57" s="242"/>
      <c r="H57" s="242"/>
      <c r="I57" s="242"/>
      <c r="J57" s="242"/>
      <c r="K57" s="242"/>
      <c r="L57" s="242"/>
      <c r="M57" s="242"/>
      <c r="N57" s="242"/>
      <c r="O57" s="242"/>
      <c r="P57" s="316"/>
      <c r="Q57" s="316"/>
      <c r="R57" s="242"/>
      <c r="S57" s="242"/>
      <c r="T57" s="242"/>
      <c r="U57" s="242"/>
    </row>
    <row r="58" spans="1:21" ht="15.75" x14ac:dyDescent="0.25">
      <c r="A58" s="241"/>
      <c r="B58" s="242"/>
      <c r="C58" s="242"/>
      <c r="D58" s="242"/>
      <c r="E58" s="242"/>
      <c r="F58" s="243"/>
      <c r="G58" s="242"/>
      <c r="H58" s="242"/>
      <c r="I58" s="242"/>
      <c r="J58" s="242"/>
      <c r="K58" s="242"/>
      <c r="L58" s="242"/>
      <c r="M58" s="242"/>
      <c r="N58" s="242"/>
      <c r="O58" s="242"/>
      <c r="P58" s="316"/>
      <c r="Q58" s="316"/>
      <c r="R58" s="242"/>
      <c r="S58" s="242"/>
      <c r="T58" s="242"/>
      <c r="U58" s="242"/>
    </row>
    <row r="59" spans="1:21" ht="15.75" x14ac:dyDescent="0.25">
      <c r="A59" s="241"/>
      <c r="B59" s="242"/>
      <c r="C59" s="242"/>
      <c r="D59" s="242"/>
      <c r="E59" s="242"/>
      <c r="F59" s="243"/>
      <c r="G59" s="242"/>
      <c r="H59" s="242"/>
      <c r="I59" s="242"/>
      <c r="J59" s="242"/>
      <c r="K59" s="242"/>
      <c r="L59" s="242"/>
      <c r="M59" s="242"/>
      <c r="N59" s="242"/>
      <c r="O59" s="242"/>
      <c r="P59" s="316"/>
      <c r="Q59" s="316"/>
      <c r="R59" s="242"/>
      <c r="S59" s="242"/>
      <c r="T59" s="242"/>
      <c r="U59" s="242"/>
    </row>
    <row r="60" spans="1:21" ht="15.75" x14ac:dyDescent="0.25">
      <c r="A60" s="241"/>
      <c r="B60" s="242"/>
      <c r="C60" s="242"/>
      <c r="D60" s="242"/>
      <c r="E60" s="242"/>
      <c r="F60" s="243"/>
      <c r="G60" s="242"/>
      <c r="H60" s="242"/>
      <c r="I60" s="242"/>
      <c r="J60" s="242"/>
      <c r="K60" s="242"/>
      <c r="L60" s="242"/>
      <c r="M60" s="242"/>
      <c r="N60" s="242"/>
      <c r="O60" s="242"/>
      <c r="P60" s="316"/>
      <c r="Q60" s="316"/>
      <c r="R60" s="242"/>
      <c r="S60" s="242"/>
      <c r="T60" s="242"/>
      <c r="U60" s="242"/>
    </row>
    <row r="61" spans="1:21" ht="15.75" x14ac:dyDescent="0.25">
      <c r="C61" s="242"/>
    </row>
    <row r="73" spans="1:6" x14ac:dyDescent="0.25">
      <c r="A73" s="237"/>
      <c r="F73" s="237"/>
    </row>
    <row r="74" spans="1:6" x14ac:dyDescent="0.25">
      <c r="A74" s="237"/>
      <c r="F74" s="237"/>
    </row>
    <row r="75" spans="1:6" x14ac:dyDescent="0.25">
      <c r="A75" s="237"/>
      <c r="F75" s="237"/>
    </row>
    <row r="76" spans="1:6" x14ac:dyDescent="0.25">
      <c r="A76" s="237"/>
      <c r="F76" s="237"/>
    </row>
    <row r="77" spans="1:6" x14ac:dyDescent="0.25">
      <c r="A77" s="237"/>
      <c r="F77" s="237"/>
    </row>
    <row r="78" spans="1:6" x14ac:dyDescent="0.25">
      <c r="A78" s="237"/>
      <c r="F78" s="237"/>
    </row>
    <row r="79" spans="1:6" x14ac:dyDescent="0.25">
      <c r="A79" s="237"/>
      <c r="F79" s="237"/>
    </row>
    <row r="80" spans="1:6" x14ac:dyDescent="0.25">
      <c r="A80" s="237"/>
      <c r="F80" s="237"/>
    </row>
    <row r="81" spans="1:6" x14ac:dyDescent="0.25">
      <c r="A81" s="237"/>
      <c r="F81" s="237"/>
    </row>
    <row r="82" spans="1:6" x14ac:dyDescent="0.25">
      <c r="A82" s="237"/>
      <c r="F82" s="237"/>
    </row>
    <row r="83" spans="1:6" x14ac:dyDescent="0.25">
      <c r="A83" s="237"/>
      <c r="F83" s="237"/>
    </row>
    <row r="84" spans="1:6" x14ac:dyDescent="0.25">
      <c r="A84" s="237"/>
      <c r="F84" s="237"/>
    </row>
    <row r="85" spans="1:6" x14ac:dyDescent="0.25">
      <c r="A85" s="237"/>
      <c r="F85" s="237"/>
    </row>
    <row r="86" spans="1:6" x14ac:dyDescent="0.25">
      <c r="A86" s="237"/>
      <c r="F86" s="237"/>
    </row>
    <row r="87" spans="1:6" x14ac:dyDescent="0.25">
      <c r="A87" s="237"/>
      <c r="F87" s="237"/>
    </row>
    <row r="88" spans="1:6" x14ac:dyDescent="0.25">
      <c r="A88" s="237"/>
      <c r="F88" s="237"/>
    </row>
    <row r="89" spans="1:6" x14ac:dyDescent="0.25">
      <c r="A89" s="237"/>
      <c r="F89" s="237"/>
    </row>
    <row r="90" spans="1:6" x14ac:dyDescent="0.25">
      <c r="A90" s="237"/>
      <c r="F90" s="237"/>
    </row>
    <row r="91" spans="1:6" x14ac:dyDescent="0.25">
      <c r="A91" s="237"/>
      <c r="F91" s="237"/>
    </row>
    <row r="92" spans="1:6" x14ac:dyDescent="0.25">
      <c r="A92" s="237"/>
      <c r="F92" s="237"/>
    </row>
    <row r="93" spans="1:6" x14ac:dyDescent="0.25">
      <c r="A93" s="237"/>
      <c r="F93" s="237"/>
    </row>
    <row r="94" spans="1:6" x14ac:dyDescent="0.25">
      <c r="A94" s="237"/>
      <c r="F94" s="237"/>
    </row>
    <row r="95" spans="1:6" x14ac:dyDescent="0.25">
      <c r="A95" s="237"/>
      <c r="F95" s="237"/>
    </row>
    <row r="96" spans="1:6" x14ac:dyDescent="0.25">
      <c r="A96" s="237"/>
      <c r="F96" s="237"/>
    </row>
    <row r="97" spans="1:6" x14ac:dyDescent="0.25">
      <c r="A97" s="237"/>
      <c r="F97" s="237"/>
    </row>
    <row r="98" spans="1:6" x14ac:dyDescent="0.25">
      <c r="A98" s="237"/>
      <c r="F98" s="237"/>
    </row>
    <row r="99" spans="1:6" x14ac:dyDescent="0.25">
      <c r="A99" s="237"/>
      <c r="F99" s="237"/>
    </row>
    <row r="100" spans="1:6" x14ac:dyDescent="0.25">
      <c r="A100" s="237"/>
      <c r="F100" s="237"/>
    </row>
    <row r="101" spans="1:6" x14ac:dyDescent="0.25">
      <c r="A101" s="237"/>
      <c r="F101" s="237"/>
    </row>
    <row r="102" spans="1:6" x14ac:dyDescent="0.25">
      <c r="A102" s="237"/>
      <c r="F102" s="237"/>
    </row>
    <row r="103" spans="1:6" x14ac:dyDescent="0.25">
      <c r="A103" s="237"/>
      <c r="F103" s="237"/>
    </row>
    <row r="104" spans="1:6" x14ac:dyDescent="0.25">
      <c r="A104" s="237"/>
      <c r="F104" s="237"/>
    </row>
    <row r="105" spans="1:6" x14ac:dyDescent="0.25">
      <c r="A105" s="237"/>
      <c r="F105" s="237"/>
    </row>
    <row r="106" spans="1:6" x14ac:dyDescent="0.25">
      <c r="A106" s="237"/>
      <c r="F106" s="237"/>
    </row>
    <row r="107" spans="1:6" x14ac:dyDescent="0.25">
      <c r="A107" s="237"/>
      <c r="F107" s="237"/>
    </row>
    <row r="108" spans="1:6" x14ac:dyDescent="0.25">
      <c r="A108" s="237"/>
      <c r="F108" s="237"/>
    </row>
    <row r="109" spans="1:6" x14ac:dyDescent="0.25">
      <c r="A109" s="237"/>
      <c r="F109" s="237"/>
    </row>
    <row r="110" spans="1:6" x14ac:dyDescent="0.25">
      <c r="A110" s="237"/>
      <c r="F110" s="237"/>
    </row>
    <row r="111" spans="1:6" x14ac:dyDescent="0.25">
      <c r="A111" s="237"/>
      <c r="F111" s="237"/>
    </row>
    <row r="112" spans="1:6" x14ac:dyDescent="0.25">
      <c r="A112" s="237"/>
      <c r="F112" s="237"/>
    </row>
    <row r="113" spans="1:6" x14ac:dyDescent="0.25">
      <c r="A113" s="237"/>
      <c r="F113" s="237"/>
    </row>
    <row r="114" spans="1:6" x14ac:dyDescent="0.25">
      <c r="A114" s="237"/>
      <c r="F114" s="237"/>
    </row>
    <row r="115" spans="1:6" x14ac:dyDescent="0.25">
      <c r="A115" s="237"/>
      <c r="F115" s="237"/>
    </row>
    <row r="116" spans="1:6" x14ac:dyDescent="0.25">
      <c r="A116" s="237"/>
      <c r="F116" s="237"/>
    </row>
    <row r="117" spans="1:6" x14ac:dyDescent="0.25">
      <c r="A117" s="237"/>
      <c r="F117" s="237"/>
    </row>
    <row r="118" spans="1:6" x14ac:dyDescent="0.25">
      <c r="A118" s="237"/>
      <c r="F118" s="237"/>
    </row>
    <row r="119" spans="1:6" x14ac:dyDescent="0.25">
      <c r="A119" s="237"/>
      <c r="F119" s="237"/>
    </row>
    <row r="120" spans="1:6" x14ac:dyDescent="0.25">
      <c r="A120" s="237"/>
      <c r="F120" s="237"/>
    </row>
    <row r="121" spans="1:6" x14ac:dyDescent="0.25">
      <c r="A121" s="237"/>
      <c r="F121" s="237"/>
    </row>
    <row r="122" spans="1:6" x14ac:dyDescent="0.25">
      <c r="A122" s="237"/>
      <c r="F122" s="237"/>
    </row>
    <row r="123" spans="1:6" x14ac:dyDescent="0.25">
      <c r="A123" s="237"/>
      <c r="F123" s="237"/>
    </row>
    <row r="124" spans="1:6" x14ac:dyDescent="0.25">
      <c r="A124" s="237"/>
      <c r="F124" s="237"/>
    </row>
    <row r="125" spans="1:6" x14ac:dyDescent="0.25">
      <c r="A125" s="237"/>
      <c r="F125" s="237"/>
    </row>
    <row r="126" spans="1:6" x14ac:dyDescent="0.25">
      <c r="A126" s="237"/>
      <c r="F126" s="237"/>
    </row>
    <row r="127" spans="1:6" x14ac:dyDescent="0.25">
      <c r="A127" s="237"/>
      <c r="F127" s="237"/>
    </row>
    <row r="128" spans="1:6" x14ac:dyDescent="0.25">
      <c r="A128" s="237"/>
      <c r="F128" s="237"/>
    </row>
    <row r="129" spans="1:6" x14ac:dyDescent="0.25">
      <c r="A129" s="237"/>
      <c r="F129" s="237"/>
    </row>
    <row r="130" spans="1:6" x14ac:dyDescent="0.25">
      <c r="A130" s="237"/>
      <c r="F130" s="237"/>
    </row>
    <row r="131" spans="1:6" x14ac:dyDescent="0.25">
      <c r="A131" s="237"/>
      <c r="F131" s="237"/>
    </row>
    <row r="132" spans="1:6" x14ac:dyDescent="0.25">
      <c r="A132" s="237"/>
      <c r="F132" s="237"/>
    </row>
    <row r="133" spans="1:6" x14ac:dyDescent="0.25">
      <c r="A133" s="237"/>
      <c r="F133" s="237"/>
    </row>
    <row r="134" spans="1:6" x14ac:dyDescent="0.25">
      <c r="A134" s="237"/>
      <c r="F134" s="237"/>
    </row>
    <row r="135" spans="1:6" x14ac:dyDescent="0.25">
      <c r="A135" s="237"/>
      <c r="F135" s="237"/>
    </row>
    <row r="136" spans="1:6" x14ac:dyDescent="0.25">
      <c r="A136" s="237"/>
      <c r="F136" s="237"/>
    </row>
    <row r="137" spans="1:6" x14ac:dyDescent="0.25">
      <c r="A137" s="237"/>
      <c r="F137" s="237"/>
    </row>
    <row r="138" spans="1:6" x14ac:dyDescent="0.25">
      <c r="A138" s="237"/>
      <c r="F138" s="237"/>
    </row>
    <row r="139" spans="1:6" x14ac:dyDescent="0.25">
      <c r="A139" s="237"/>
      <c r="F139" s="237"/>
    </row>
    <row r="140" spans="1:6" x14ac:dyDescent="0.25">
      <c r="A140" s="237"/>
      <c r="F140" s="237"/>
    </row>
    <row r="141" spans="1:6" x14ac:dyDescent="0.25">
      <c r="A141" s="237"/>
      <c r="F141" s="237"/>
    </row>
  </sheetData>
  <mergeCells count="22">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53"/>
    <mergeCell ref="C4:C6"/>
    <mergeCell ref="B43:B48"/>
    <mergeCell ref="B49:B53"/>
    <mergeCell ref="B25:B32"/>
    <mergeCell ref="B8:B2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D4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53">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J154"/>
  <sheetViews>
    <sheetView showGridLines="0" topLeftCell="E32" zoomScale="50" zoomScaleNormal="50" workbookViewId="0">
      <selection activeCell="S32" sqref="S32"/>
    </sheetView>
  </sheetViews>
  <sheetFormatPr baseColWidth="10" defaultColWidth="11.42578125" defaultRowHeight="12.75" x14ac:dyDescent="0.25"/>
  <cols>
    <col min="1" max="1" width="25.5703125" style="432" customWidth="1"/>
    <col min="2" max="2" width="38.5703125" style="432" customWidth="1"/>
    <col min="3" max="3" width="50" style="432" customWidth="1"/>
    <col min="4" max="4" width="45.42578125" style="432" bestFit="1" customWidth="1"/>
    <col min="5" max="5" width="44" style="245" customWidth="1"/>
    <col min="6" max="6" width="27.42578125" style="245" customWidth="1"/>
    <col min="7" max="7" width="39.28515625" style="432" customWidth="1"/>
    <col min="8" max="8" width="15.28515625" style="432" customWidth="1"/>
    <col min="9" max="9" width="16" style="432" customWidth="1"/>
    <col min="10" max="10" width="15.28515625" style="432" customWidth="1"/>
    <col min="11" max="11" width="18.5703125" style="432" customWidth="1"/>
    <col min="12" max="12" width="15.28515625" style="432" customWidth="1"/>
    <col min="13" max="13" width="15.85546875" style="432" customWidth="1"/>
    <col min="14" max="14" width="15.28515625" style="432" customWidth="1"/>
    <col min="15" max="15" width="15" style="432" customWidth="1"/>
    <col min="16" max="16" width="15.28515625" style="432" customWidth="1"/>
    <col min="17" max="17" width="17" style="432" bestFit="1" customWidth="1"/>
    <col min="18" max="18" width="30.140625" style="432" customWidth="1"/>
    <col min="19" max="19" width="29.28515625" style="244" customWidth="1"/>
    <col min="20" max="20" width="26" style="244" customWidth="1"/>
    <col min="21" max="21" width="27.7109375" style="432" customWidth="1"/>
    <col min="22" max="16384" width="11.42578125" style="432"/>
  </cols>
  <sheetData>
    <row r="1" spans="1:36" ht="18.75" customHeight="1" x14ac:dyDescent="0.25">
      <c r="E1" s="260"/>
      <c r="F1" s="555"/>
      <c r="H1" s="258" t="s">
        <v>90</v>
      </c>
      <c r="J1" s="258"/>
      <c r="K1" s="258"/>
      <c r="L1" s="258"/>
      <c r="M1" s="433" t="s">
        <v>1574</v>
      </c>
      <c r="N1" s="433" t="s">
        <v>1573</v>
      </c>
      <c r="O1" s="433" t="s">
        <v>1572</v>
      </c>
      <c r="P1" s="433" t="s">
        <v>1571</v>
      </c>
      <c r="Q1" s="433" t="s">
        <v>1570</v>
      </c>
      <c r="R1" s="433" t="s">
        <v>1569</v>
      </c>
      <c r="S1" s="433" t="s">
        <v>1568</v>
      </c>
      <c r="T1" s="433" t="s">
        <v>1567</v>
      </c>
      <c r="U1" s="433" t="s">
        <v>1566</v>
      </c>
      <c r="V1" s="433" t="s">
        <v>1551</v>
      </c>
      <c r="W1" s="433" t="s">
        <v>1552</v>
      </c>
      <c r="X1" s="433" t="s">
        <v>1553</v>
      </c>
      <c r="Y1" s="433" t="s">
        <v>1554</v>
      </c>
      <c r="Z1" s="433" t="s">
        <v>1555</v>
      </c>
      <c r="AA1" s="433" t="s">
        <v>1556</v>
      </c>
      <c r="AB1" s="433" t="s">
        <v>1557</v>
      </c>
      <c r="AC1" s="433" t="s">
        <v>1558</v>
      </c>
      <c r="AD1" s="433" t="s">
        <v>1559</v>
      </c>
      <c r="AE1" s="433" t="s">
        <v>1560</v>
      </c>
      <c r="AF1" s="433" t="s">
        <v>1561</v>
      </c>
      <c r="AG1" s="433" t="s">
        <v>1562</v>
      </c>
      <c r="AH1" s="433" t="s">
        <v>1563</v>
      </c>
      <c r="AI1" s="433" t="s">
        <v>1564</v>
      </c>
      <c r="AJ1" s="433" t="s">
        <v>1565</v>
      </c>
    </row>
    <row r="2" spans="1:36" ht="18.75" x14ac:dyDescent="0.25">
      <c r="A2" s="251" t="s">
        <v>1347</v>
      </c>
      <c r="E2" s="260"/>
      <c r="F2" s="555"/>
      <c r="H2" s="258"/>
      <c r="J2" s="258"/>
      <c r="K2" s="258"/>
      <c r="L2" s="258"/>
      <c r="M2" s="258"/>
      <c r="N2" s="258"/>
      <c r="O2" s="258"/>
      <c r="P2" s="258"/>
      <c r="Q2" s="258"/>
      <c r="R2" s="258"/>
      <c r="S2" s="258"/>
      <c r="T2" s="258"/>
      <c r="U2" s="258"/>
      <c r="V2" s="258"/>
      <c r="W2" s="258"/>
      <c r="X2" s="258"/>
      <c r="Y2" s="258"/>
      <c r="Z2" s="258"/>
      <c r="AA2" s="258"/>
    </row>
    <row r="3" spans="1:36" ht="18.75" x14ac:dyDescent="0.25">
      <c r="A3" s="434" t="s">
        <v>1470</v>
      </c>
      <c r="E3" s="260"/>
      <c r="F3" s="555"/>
      <c r="H3" s="258"/>
      <c r="J3" s="258"/>
      <c r="K3" s="258"/>
      <c r="L3" s="258"/>
      <c r="M3" s="258"/>
      <c r="N3" s="258"/>
      <c r="O3" s="258"/>
      <c r="P3" s="258"/>
      <c r="Q3" s="258"/>
      <c r="R3" s="258"/>
      <c r="S3" s="258"/>
      <c r="T3" s="258"/>
      <c r="U3" s="258"/>
      <c r="V3" s="258"/>
      <c r="W3" s="258"/>
      <c r="X3" s="258"/>
      <c r="Y3" s="258"/>
      <c r="Z3" s="258"/>
      <c r="AA3" s="258"/>
    </row>
    <row r="4" spans="1:36" ht="15" x14ac:dyDescent="0.25">
      <c r="A4" s="435" t="s">
        <v>1471</v>
      </c>
      <c r="B4" s="251"/>
      <c r="C4" s="251"/>
      <c r="D4" s="251"/>
      <c r="E4" s="232"/>
      <c r="F4" s="232"/>
      <c r="G4" s="251"/>
      <c r="H4" s="251"/>
      <c r="I4" s="251"/>
      <c r="J4" s="251"/>
      <c r="K4" s="251"/>
      <c r="L4" s="251"/>
      <c r="M4" s="251"/>
      <c r="N4" s="251"/>
      <c r="O4" s="251"/>
      <c r="P4" s="251"/>
      <c r="Q4" s="251"/>
      <c r="R4" s="251"/>
      <c r="S4" s="251"/>
      <c r="T4" s="251"/>
      <c r="U4" s="251"/>
    </row>
    <row r="5" spans="1:36" s="66" customFormat="1" ht="23.25" customHeight="1" x14ac:dyDescent="0.25">
      <c r="A5" s="1055" t="s">
        <v>96</v>
      </c>
      <c r="B5" s="1057" t="s">
        <v>110</v>
      </c>
      <c r="C5" s="1049" t="s">
        <v>1532</v>
      </c>
      <c r="D5" s="1049" t="s">
        <v>1533</v>
      </c>
      <c r="E5" s="1049" t="s">
        <v>86</v>
      </c>
      <c r="F5" s="1049" t="s">
        <v>391</v>
      </c>
      <c r="G5" s="1049" t="s">
        <v>87</v>
      </c>
      <c r="H5" s="1058" t="s">
        <v>99</v>
      </c>
      <c r="I5" s="1063"/>
      <c r="J5" s="1063"/>
      <c r="K5" s="1063"/>
      <c r="L5" s="1063"/>
      <c r="M5" s="1063"/>
      <c r="N5" s="1063"/>
      <c r="O5" s="1059"/>
      <c r="P5" s="1064" t="s">
        <v>100</v>
      </c>
      <c r="Q5" s="1065"/>
      <c r="R5" s="1057" t="s">
        <v>102</v>
      </c>
      <c r="S5" s="1057" t="s">
        <v>109</v>
      </c>
      <c r="T5" s="1057" t="s">
        <v>108</v>
      </c>
      <c r="U5" s="1060" t="s">
        <v>88</v>
      </c>
    </row>
    <row r="6" spans="1:36" s="66" customFormat="1" ht="15" customHeight="1" x14ac:dyDescent="0.25">
      <c r="A6" s="1055"/>
      <c r="B6" s="1055"/>
      <c r="C6" s="1050"/>
      <c r="D6" s="1050"/>
      <c r="E6" s="1050"/>
      <c r="F6" s="1050"/>
      <c r="G6" s="1050"/>
      <c r="H6" s="1058" t="s">
        <v>103</v>
      </c>
      <c r="I6" s="1059"/>
      <c r="J6" s="1058" t="s">
        <v>104</v>
      </c>
      <c r="K6" s="1059"/>
      <c r="L6" s="1058" t="s">
        <v>105</v>
      </c>
      <c r="M6" s="1059"/>
      <c r="N6" s="1058" t="s">
        <v>106</v>
      </c>
      <c r="O6" s="1059"/>
      <c r="P6" s="1066"/>
      <c r="Q6" s="1067"/>
      <c r="R6" s="1055"/>
      <c r="S6" s="1055"/>
      <c r="T6" s="1055"/>
      <c r="U6" s="1061"/>
    </row>
    <row r="7" spans="1:36" s="66" customFormat="1" ht="24" customHeight="1" x14ac:dyDescent="0.25">
      <c r="A7" s="1056"/>
      <c r="B7" s="1056"/>
      <c r="C7" s="1051"/>
      <c r="D7" s="1051"/>
      <c r="E7" s="1051"/>
      <c r="F7" s="1051"/>
      <c r="G7" s="1051"/>
      <c r="H7" s="355" t="s">
        <v>107</v>
      </c>
      <c r="I7" s="355" t="s">
        <v>12</v>
      </c>
      <c r="J7" s="355" t="s">
        <v>107</v>
      </c>
      <c r="K7" s="355" t="s">
        <v>12</v>
      </c>
      <c r="L7" s="355" t="s">
        <v>107</v>
      </c>
      <c r="M7" s="355" t="s">
        <v>12</v>
      </c>
      <c r="N7" s="355" t="s">
        <v>107</v>
      </c>
      <c r="O7" s="355" t="s">
        <v>12</v>
      </c>
      <c r="P7" s="355" t="s">
        <v>107</v>
      </c>
      <c r="Q7" s="355" t="s">
        <v>12</v>
      </c>
      <c r="R7" s="1056"/>
      <c r="S7" s="1056"/>
      <c r="T7" s="1056"/>
      <c r="U7" s="1062"/>
    </row>
    <row r="8" spans="1:36" ht="15.75" customHeight="1" x14ac:dyDescent="0.25">
      <c r="A8" s="356"/>
      <c r="B8" s="357"/>
      <c r="C8" s="358"/>
      <c r="D8" s="358"/>
      <c r="E8" s="359"/>
      <c r="F8" s="359"/>
      <c r="G8" s="358"/>
      <c r="H8" s="360"/>
      <c r="I8" s="360"/>
      <c r="J8" s="360"/>
      <c r="K8" s="360"/>
      <c r="L8" s="360"/>
      <c r="M8" s="360"/>
      <c r="N8" s="360"/>
      <c r="O8" s="360"/>
      <c r="P8" s="360"/>
      <c r="Q8" s="360"/>
      <c r="R8" s="361"/>
      <c r="S8" s="361"/>
      <c r="T8" s="361"/>
      <c r="U8" s="362"/>
    </row>
    <row r="9" spans="1:36" ht="63" x14ac:dyDescent="0.25">
      <c r="A9" s="1083" t="s">
        <v>1458</v>
      </c>
      <c r="B9" s="1052" t="s">
        <v>1456</v>
      </c>
      <c r="C9" s="422" t="s">
        <v>1574</v>
      </c>
      <c r="D9" s="986" t="s">
        <v>1886</v>
      </c>
      <c r="E9" s="987" t="s">
        <v>1887</v>
      </c>
      <c r="F9" s="422" t="s">
        <v>2207</v>
      </c>
      <c r="G9" s="431" t="s">
        <v>1888</v>
      </c>
      <c r="H9" s="423"/>
      <c r="I9" s="420"/>
      <c r="J9" s="423">
        <v>0.33</v>
      </c>
      <c r="K9" s="436">
        <v>25000</v>
      </c>
      <c r="L9" s="423">
        <v>0.33</v>
      </c>
      <c r="M9" s="427">
        <v>25000</v>
      </c>
      <c r="N9" s="423">
        <v>0.34</v>
      </c>
      <c r="O9" s="427">
        <v>12250</v>
      </c>
      <c r="P9" s="423">
        <f t="shared" ref="P9:P42" si="0">H9+J9+L9+N9</f>
        <v>1</v>
      </c>
      <c r="Q9" s="427">
        <f t="shared" ref="Q9:Q42" si="1">I9+K9+M9+O9</f>
        <v>62250</v>
      </c>
      <c r="R9" s="420" t="s">
        <v>1893</v>
      </c>
      <c r="S9" s="420" t="s">
        <v>1891</v>
      </c>
      <c r="T9" s="420" t="s">
        <v>1894</v>
      </c>
      <c r="U9" s="420" t="s">
        <v>1895</v>
      </c>
    </row>
    <row r="10" spans="1:36" ht="78.75" x14ac:dyDescent="0.25">
      <c r="A10" s="1084"/>
      <c r="B10" s="1052"/>
      <c r="C10" s="422" t="s">
        <v>1559</v>
      </c>
      <c r="D10" s="431" t="s">
        <v>3343</v>
      </c>
      <c r="E10" s="421" t="s">
        <v>1889</v>
      </c>
      <c r="F10" s="422" t="s">
        <v>2208</v>
      </c>
      <c r="G10" s="431" t="s">
        <v>1890</v>
      </c>
      <c r="H10" s="423"/>
      <c r="I10" s="420"/>
      <c r="J10" s="439">
        <v>1</v>
      </c>
      <c r="K10" s="436">
        <v>6250</v>
      </c>
      <c r="L10" s="423"/>
      <c r="M10" s="420"/>
      <c r="N10" s="439">
        <v>1</v>
      </c>
      <c r="O10" s="436">
        <v>6250</v>
      </c>
      <c r="P10" s="426">
        <f t="shared" si="0"/>
        <v>2</v>
      </c>
      <c r="Q10" s="427">
        <f t="shared" si="1"/>
        <v>12500</v>
      </c>
      <c r="R10" s="420" t="s">
        <v>1896</v>
      </c>
      <c r="S10" s="420" t="s">
        <v>1897</v>
      </c>
      <c r="T10" s="420" t="s">
        <v>1898</v>
      </c>
      <c r="U10" s="420" t="s">
        <v>1899</v>
      </c>
    </row>
    <row r="11" spans="1:36" ht="63" x14ac:dyDescent="0.25">
      <c r="A11" s="1084"/>
      <c r="B11" s="1052"/>
      <c r="C11" s="422" t="s">
        <v>1574</v>
      </c>
      <c r="D11" s="431" t="s">
        <v>3345</v>
      </c>
      <c r="E11" s="421" t="s">
        <v>3344</v>
      </c>
      <c r="F11" s="422" t="s">
        <v>2209</v>
      </c>
      <c r="G11" s="431" t="s">
        <v>1892</v>
      </c>
      <c r="H11" s="423"/>
      <c r="I11" s="420"/>
      <c r="J11" s="439">
        <v>1</v>
      </c>
      <c r="K11" s="436">
        <v>12500</v>
      </c>
      <c r="L11" s="439">
        <v>1</v>
      </c>
      <c r="M11" s="436">
        <v>12500</v>
      </c>
      <c r="N11" s="439">
        <v>1</v>
      </c>
      <c r="O11" s="436">
        <v>12500</v>
      </c>
      <c r="P11" s="426">
        <f t="shared" si="0"/>
        <v>3</v>
      </c>
      <c r="Q11" s="427">
        <f t="shared" si="1"/>
        <v>37500</v>
      </c>
      <c r="R11" s="420" t="s">
        <v>1896</v>
      </c>
      <c r="S11" s="420" t="s">
        <v>1900</v>
      </c>
      <c r="T11" s="420" t="s">
        <v>1898</v>
      </c>
      <c r="U11" s="420" t="s">
        <v>1899</v>
      </c>
    </row>
    <row r="12" spans="1:36" ht="94.5" x14ac:dyDescent="0.25">
      <c r="A12" s="1084"/>
      <c r="B12" s="1052"/>
      <c r="C12" s="527" t="s">
        <v>1552</v>
      </c>
      <c r="D12" s="527" t="s">
        <v>2114</v>
      </c>
      <c r="E12" s="523" t="s">
        <v>3288</v>
      </c>
      <c r="F12" s="527" t="s">
        <v>2115</v>
      </c>
      <c r="G12" s="527" t="s">
        <v>2116</v>
      </c>
      <c r="H12" s="526">
        <v>12</v>
      </c>
      <c r="I12" s="523"/>
      <c r="J12" s="526">
        <v>12</v>
      </c>
      <c r="K12" s="523"/>
      <c r="L12" s="526">
        <v>12</v>
      </c>
      <c r="M12" s="523"/>
      <c r="N12" s="526">
        <v>12</v>
      </c>
      <c r="O12" s="523"/>
      <c r="P12" s="529">
        <f t="shared" si="0"/>
        <v>48</v>
      </c>
      <c r="Q12" s="530">
        <f t="shared" si="1"/>
        <v>0</v>
      </c>
      <c r="R12" s="523" t="s">
        <v>2117</v>
      </c>
      <c r="S12" s="523" t="s">
        <v>1877</v>
      </c>
      <c r="T12" s="523" t="s">
        <v>1775</v>
      </c>
      <c r="U12" s="537" t="s">
        <v>2118</v>
      </c>
    </row>
    <row r="13" spans="1:36" ht="94.5" x14ac:dyDescent="0.25">
      <c r="A13" s="1084"/>
      <c r="B13" s="1052"/>
      <c r="C13" s="577" t="s">
        <v>1555</v>
      </c>
      <c r="D13" s="577" t="s">
        <v>3289</v>
      </c>
      <c r="E13" s="983" t="s">
        <v>3290</v>
      </c>
      <c r="F13" s="577" t="s">
        <v>2901</v>
      </c>
      <c r="G13" s="584" t="s">
        <v>2300</v>
      </c>
      <c r="H13" s="570"/>
      <c r="I13" s="569"/>
      <c r="J13" s="570">
        <v>0.5</v>
      </c>
      <c r="K13" s="569"/>
      <c r="L13" s="570"/>
      <c r="M13" s="569"/>
      <c r="N13" s="570">
        <v>0.5</v>
      </c>
      <c r="O13" s="569"/>
      <c r="P13" s="570">
        <f t="shared" si="0"/>
        <v>1</v>
      </c>
      <c r="Q13" s="581">
        <f t="shared" si="1"/>
        <v>0</v>
      </c>
      <c r="R13" s="569" t="s">
        <v>2294</v>
      </c>
      <c r="S13" s="569" t="s">
        <v>2295</v>
      </c>
      <c r="T13" s="572" t="s">
        <v>2296</v>
      </c>
      <c r="U13" s="569" t="s">
        <v>2297</v>
      </c>
    </row>
    <row r="14" spans="1:36" ht="78.75" x14ac:dyDescent="0.25">
      <c r="A14" s="1084"/>
      <c r="B14" s="1052"/>
      <c r="C14" s="577" t="s">
        <v>1559</v>
      </c>
      <c r="D14" s="577" t="s">
        <v>2293</v>
      </c>
      <c r="E14" s="585" t="s">
        <v>3291</v>
      </c>
      <c r="F14" s="577" t="s">
        <v>2902</v>
      </c>
      <c r="G14" s="586" t="s">
        <v>3292</v>
      </c>
      <c r="H14" s="570"/>
      <c r="I14" s="569"/>
      <c r="J14" s="570">
        <v>0.5</v>
      </c>
      <c r="K14" s="569"/>
      <c r="L14" s="570"/>
      <c r="M14" s="569"/>
      <c r="N14" s="570">
        <v>0.5</v>
      </c>
      <c r="O14" s="569"/>
      <c r="P14" s="570">
        <f t="shared" si="0"/>
        <v>1</v>
      </c>
      <c r="Q14" s="581">
        <f t="shared" si="1"/>
        <v>0</v>
      </c>
      <c r="R14" s="587" t="s">
        <v>2298</v>
      </c>
      <c r="S14" s="569" t="s">
        <v>2299</v>
      </c>
      <c r="T14" s="572" t="s">
        <v>2296</v>
      </c>
      <c r="U14" s="569" t="s">
        <v>2297</v>
      </c>
    </row>
    <row r="15" spans="1:36" ht="94.5" x14ac:dyDescent="0.25">
      <c r="A15" s="1084"/>
      <c r="B15" s="1052"/>
      <c r="C15" s="671" t="s">
        <v>1552</v>
      </c>
      <c r="D15" s="672" t="s">
        <v>3294</v>
      </c>
      <c r="E15" s="674" t="s">
        <v>2739</v>
      </c>
      <c r="F15" s="672" t="s">
        <v>2740</v>
      </c>
      <c r="G15" s="672" t="s">
        <v>3293</v>
      </c>
      <c r="H15" s="677"/>
      <c r="I15" s="674"/>
      <c r="J15" s="722">
        <v>1</v>
      </c>
      <c r="K15" s="674"/>
      <c r="L15" s="722">
        <v>1</v>
      </c>
      <c r="M15" s="674"/>
      <c r="N15" s="677"/>
      <c r="O15" s="674"/>
      <c r="P15" s="722">
        <f t="shared" si="0"/>
        <v>2</v>
      </c>
      <c r="Q15" s="679">
        <f t="shared" si="1"/>
        <v>0</v>
      </c>
      <c r="R15" s="695" t="s">
        <v>2745</v>
      </c>
      <c r="S15" s="695" t="s">
        <v>1739</v>
      </c>
      <c r="T15" s="695" t="s">
        <v>2746</v>
      </c>
      <c r="U15" s="695" t="s">
        <v>2747</v>
      </c>
    </row>
    <row r="16" spans="1:36" ht="94.5" x14ac:dyDescent="0.25">
      <c r="A16" s="1084"/>
      <c r="B16" s="1082"/>
      <c r="C16" s="672" t="s">
        <v>1552</v>
      </c>
      <c r="D16" s="693" t="s">
        <v>3295</v>
      </c>
      <c r="E16" s="723" t="s">
        <v>3296</v>
      </c>
      <c r="F16" s="672" t="s">
        <v>2741</v>
      </c>
      <c r="G16" s="723" t="s">
        <v>2742</v>
      </c>
      <c r="H16" s="677">
        <v>0.25</v>
      </c>
      <c r="I16" s="724"/>
      <c r="J16" s="677">
        <v>0.25</v>
      </c>
      <c r="K16" s="724"/>
      <c r="L16" s="677">
        <v>0.4</v>
      </c>
      <c r="M16" s="724"/>
      <c r="N16" s="677">
        <v>0.1</v>
      </c>
      <c r="O16" s="674"/>
      <c r="P16" s="690">
        <f t="shared" si="0"/>
        <v>1</v>
      </c>
      <c r="Q16" s="679">
        <f t="shared" si="1"/>
        <v>0</v>
      </c>
      <c r="R16" s="725" t="s">
        <v>2748</v>
      </c>
      <c r="S16" s="723" t="s">
        <v>2749</v>
      </c>
      <c r="T16" s="692" t="s">
        <v>2750</v>
      </c>
      <c r="U16" s="726" t="s">
        <v>2751</v>
      </c>
    </row>
    <row r="17" spans="1:21" ht="94.5" x14ac:dyDescent="0.25">
      <c r="A17" s="1084"/>
      <c r="B17" s="1082"/>
      <c r="C17" s="672" t="s">
        <v>1552</v>
      </c>
      <c r="D17" s="693" t="s">
        <v>3298</v>
      </c>
      <c r="E17" s="723" t="s">
        <v>3297</v>
      </c>
      <c r="F17" s="672" t="s">
        <v>2743</v>
      </c>
      <c r="G17" s="723" t="s">
        <v>2744</v>
      </c>
      <c r="H17" s="677">
        <v>0.25</v>
      </c>
      <c r="I17" s="724"/>
      <c r="J17" s="677">
        <v>0.25</v>
      </c>
      <c r="K17" s="724"/>
      <c r="L17" s="677">
        <v>0.25</v>
      </c>
      <c r="M17" s="724"/>
      <c r="N17" s="677">
        <v>0.25</v>
      </c>
      <c r="O17" s="674"/>
      <c r="P17" s="690">
        <f t="shared" si="0"/>
        <v>1</v>
      </c>
      <c r="Q17" s="679">
        <f t="shared" si="1"/>
        <v>0</v>
      </c>
      <c r="R17" s="725" t="s">
        <v>2752</v>
      </c>
      <c r="S17" s="723" t="s">
        <v>2749</v>
      </c>
      <c r="T17" s="692" t="s">
        <v>2753</v>
      </c>
      <c r="U17" s="726" t="s">
        <v>2751</v>
      </c>
    </row>
    <row r="18" spans="1:21" ht="63" x14ac:dyDescent="0.25">
      <c r="A18" s="1047" t="s">
        <v>1457</v>
      </c>
      <c r="B18" s="1047" t="s">
        <v>1459</v>
      </c>
      <c r="C18" s="422" t="s">
        <v>1570</v>
      </c>
      <c r="D18" s="422" t="s">
        <v>3300</v>
      </c>
      <c r="E18" s="420" t="s">
        <v>3299</v>
      </c>
      <c r="F18" s="422" t="s">
        <v>2210</v>
      </c>
      <c r="G18" s="422" t="s">
        <v>1902</v>
      </c>
      <c r="H18" s="420"/>
      <c r="I18" s="420"/>
      <c r="J18" s="423">
        <v>0.5</v>
      </c>
      <c r="K18" s="420"/>
      <c r="L18" s="423">
        <v>0.5</v>
      </c>
      <c r="M18" s="420"/>
      <c r="N18" s="420"/>
      <c r="O18" s="420"/>
      <c r="P18" s="423">
        <f t="shared" si="0"/>
        <v>1</v>
      </c>
      <c r="Q18" s="427">
        <f t="shared" si="1"/>
        <v>0</v>
      </c>
      <c r="R18" s="420" t="s">
        <v>1904</v>
      </c>
      <c r="S18" s="420" t="s">
        <v>1901</v>
      </c>
      <c r="T18" s="420" t="s">
        <v>1905</v>
      </c>
      <c r="U18" s="420" t="s">
        <v>1906</v>
      </c>
    </row>
    <row r="19" spans="1:21" ht="63" x14ac:dyDescent="0.25">
      <c r="A19" s="1048"/>
      <c r="B19" s="1048"/>
      <c r="C19" s="422" t="s">
        <v>1570</v>
      </c>
      <c r="D19" s="982" t="s">
        <v>3302</v>
      </c>
      <c r="E19" s="982" t="s">
        <v>3301</v>
      </c>
      <c r="F19" s="422" t="s">
        <v>2211</v>
      </c>
      <c r="G19" s="422" t="s">
        <v>3303</v>
      </c>
      <c r="H19" s="423">
        <v>0.33</v>
      </c>
      <c r="I19" s="420"/>
      <c r="J19" s="423">
        <v>0.33</v>
      </c>
      <c r="K19" s="420"/>
      <c r="L19" s="423">
        <v>0.34</v>
      </c>
      <c r="M19" s="420"/>
      <c r="N19" s="420"/>
      <c r="O19" s="420"/>
      <c r="P19" s="423">
        <f t="shared" si="0"/>
        <v>1</v>
      </c>
      <c r="Q19" s="427">
        <f t="shared" si="1"/>
        <v>0</v>
      </c>
      <c r="R19" s="420" t="s">
        <v>1904</v>
      </c>
      <c r="S19" s="420" t="s">
        <v>1903</v>
      </c>
      <c r="T19" s="420" t="s">
        <v>1905</v>
      </c>
      <c r="U19" s="420" t="s">
        <v>1906</v>
      </c>
    </row>
    <row r="20" spans="1:21" ht="63" x14ac:dyDescent="0.25">
      <c r="A20" s="1048"/>
      <c r="B20" s="1048"/>
      <c r="C20" s="422" t="s">
        <v>1570</v>
      </c>
      <c r="D20" s="422" t="s">
        <v>3306</v>
      </c>
      <c r="E20" s="420" t="s">
        <v>3305</v>
      </c>
      <c r="F20" s="422" t="s">
        <v>2212</v>
      </c>
      <c r="G20" s="422" t="s">
        <v>3304</v>
      </c>
      <c r="H20" s="423"/>
      <c r="I20" s="420"/>
      <c r="J20" s="423">
        <v>0.5</v>
      </c>
      <c r="K20" s="427">
        <v>6250</v>
      </c>
      <c r="L20" s="423"/>
      <c r="M20" s="420"/>
      <c r="N20" s="423">
        <v>0.5</v>
      </c>
      <c r="O20" s="427">
        <v>6250</v>
      </c>
      <c r="P20" s="423">
        <f t="shared" si="0"/>
        <v>1</v>
      </c>
      <c r="Q20" s="427">
        <f t="shared" si="1"/>
        <v>12500</v>
      </c>
      <c r="R20" s="420" t="s">
        <v>1907</v>
      </c>
      <c r="S20" s="420" t="s">
        <v>1908</v>
      </c>
      <c r="T20" s="420" t="s">
        <v>1905</v>
      </c>
      <c r="U20" s="420" t="s">
        <v>1906</v>
      </c>
    </row>
    <row r="21" spans="1:21" ht="110.25" x14ac:dyDescent="0.25">
      <c r="A21" s="1048"/>
      <c r="B21" s="1048"/>
      <c r="C21" s="527" t="s">
        <v>1574</v>
      </c>
      <c r="D21" s="527" t="s">
        <v>3307</v>
      </c>
      <c r="E21" s="523" t="s">
        <v>3346</v>
      </c>
      <c r="F21" s="527" t="s">
        <v>2213</v>
      </c>
      <c r="G21" s="527" t="s">
        <v>3308</v>
      </c>
      <c r="H21" s="523"/>
      <c r="I21" s="523"/>
      <c r="J21" s="523"/>
      <c r="K21" s="523"/>
      <c r="L21" s="523">
        <v>2</v>
      </c>
      <c r="M21" s="530">
        <v>3750</v>
      </c>
      <c r="N21" s="523"/>
      <c r="O21" s="523"/>
      <c r="P21" s="536">
        <f t="shared" si="0"/>
        <v>2</v>
      </c>
      <c r="Q21" s="530">
        <f t="shared" si="1"/>
        <v>3750</v>
      </c>
      <c r="R21" s="523" t="s">
        <v>2119</v>
      </c>
      <c r="S21" s="523" t="s">
        <v>2120</v>
      </c>
      <c r="T21" s="523" t="s">
        <v>2121</v>
      </c>
      <c r="U21" s="537" t="s">
        <v>2118</v>
      </c>
    </row>
    <row r="22" spans="1:21" ht="94.5" x14ac:dyDescent="0.25">
      <c r="A22" s="1048"/>
      <c r="B22" s="1048"/>
      <c r="C22" s="577" t="s">
        <v>1558</v>
      </c>
      <c r="D22" s="983" t="s">
        <v>3310</v>
      </c>
      <c r="E22" s="569" t="s">
        <v>3309</v>
      </c>
      <c r="F22" s="577" t="s">
        <v>2903</v>
      </c>
      <c r="G22" s="589" t="s">
        <v>2305</v>
      </c>
      <c r="H22" s="576">
        <v>0.5</v>
      </c>
      <c r="I22" s="576"/>
      <c r="J22" s="576">
        <v>0.5</v>
      </c>
      <c r="K22" s="576"/>
      <c r="L22" s="569"/>
      <c r="M22" s="569"/>
      <c r="N22" s="569"/>
      <c r="O22" s="569"/>
      <c r="P22" s="576">
        <f t="shared" si="0"/>
        <v>1</v>
      </c>
      <c r="Q22" s="581">
        <f t="shared" si="1"/>
        <v>0</v>
      </c>
      <c r="R22" s="569" t="s">
        <v>2301</v>
      </c>
      <c r="S22" s="569" t="s">
        <v>2302</v>
      </c>
      <c r="T22" s="569" t="s">
        <v>2303</v>
      </c>
      <c r="U22" s="569" t="s">
        <v>2304</v>
      </c>
    </row>
    <row r="23" spans="1:21" ht="63" x14ac:dyDescent="0.25">
      <c r="A23" s="1048"/>
      <c r="B23" s="1048"/>
      <c r="C23" s="716" t="s">
        <v>1574</v>
      </c>
      <c r="D23" s="702" t="s">
        <v>3313</v>
      </c>
      <c r="E23" s="714" t="s">
        <v>3312</v>
      </c>
      <c r="F23" s="702" t="s">
        <v>2824</v>
      </c>
      <c r="G23" s="704" t="s">
        <v>3311</v>
      </c>
      <c r="H23" s="705"/>
      <c r="I23" s="705"/>
      <c r="J23" s="705"/>
      <c r="K23" s="705"/>
      <c r="L23" s="705"/>
      <c r="M23" s="705"/>
      <c r="N23" s="721">
        <v>1</v>
      </c>
      <c r="O23" s="713">
        <v>75000</v>
      </c>
      <c r="P23" s="721">
        <f t="shared" si="0"/>
        <v>1</v>
      </c>
      <c r="Q23" s="709">
        <f t="shared" si="1"/>
        <v>75000</v>
      </c>
      <c r="R23" s="705" t="s">
        <v>2825</v>
      </c>
      <c r="S23" s="705" t="s">
        <v>2826</v>
      </c>
      <c r="T23" s="705" t="s">
        <v>2827</v>
      </c>
      <c r="U23" s="702" t="s">
        <v>2787</v>
      </c>
    </row>
    <row r="24" spans="1:21" ht="63" x14ac:dyDescent="0.25">
      <c r="A24" s="1048"/>
      <c r="B24" s="1047" t="s">
        <v>1460</v>
      </c>
      <c r="C24" s="422" t="s">
        <v>1574</v>
      </c>
      <c r="D24" s="431" t="s">
        <v>3315</v>
      </c>
      <c r="E24" s="421" t="s">
        <v>3314</v>
      </c>
      <c r="F24" s="422" t="s">
        <v>2214</v>
      </c>
      <c r="G24" s="431" t="s">
        <v>1909</v>
      </c>
      <c r="H24" s="423"/>
      <c r="I24" s="428"/>
      <c r="J24" s="423"/>
      <c r="K24" s="428"/>
      <c r="L24" s="423">
        <v>1</v>
      </c>
      <c r="M24" s="428">
        <v>5000</v>
      </c>
      <c r="N24" s="423"/>
      <c r="O24" s="428"/>
      <c r="P24" s="423">
        <f t="shared" si="0"/>
        <v>1</v>
      </c>
      <c r="Q24" s="427">
        <f t="shared" si="1"/>
        <v>5000</v>
      </c>
      <c r="R24" s="441" t="s">
        <v>1910</v>
      </c>
      <c r="S24" s="420" t="s">
        <v>1911</v>
      </c>
      <c r="T24" s="420" t="s">
        <v>1778</v>
      </c>
      <c r="U24" s="420" t="s">
        <v>1899</v>
      </c>
    </row>
    <row r="25" spans="1:21" ht="94.5" x14ac:dyDescent="0.25">
      <c r="A25" s="1048"/>
      <c r="B25" s="1048"/>
      <c r="C25" s="527" t="s">
        <v>1552</v>
      </c>
      <c r="D25" s="527" t="s">
        <v>3317</v>
      </c>
      <c r="E25" s="523" t="s">
        <v>3316</v>
      </c>
      <c r="F25" s="527" t="s">
        <v>2227</v>
      </c>
      <c r="G25" s="527" t="s">
        <v>3318</v>
      </c>
      <c r="H25" s="526">
        <v>1</v>
      </c>
      <c r="I25" s="538"/>
      <c r="J25" s="526">
        <v>2</v>
      </c>
      <c r="K25" s="538"/>
      <c r="L25" s="538"/>
      <c r="M25" s="538"/>
      <c r="N25" s="538"/>
      <c r="O25" s="538"/>
      <c r="P25" s="529">
        <f t="shared" si="0"/>
        <v>3</v>
      </c>
      <c r="Q25" s="530">
        <f t="shared" si="1"/>
        <v>0</v>
      </c>
      <c r="R25" s="696" t="s">
        <v>2122</v>
      </c>
      <c r="S25" s="523" t="s">
        <v>1877</v>
      </c>
      <c r="T25" s="523" t="s">
        <v>2123</v>
      </c>
      <c r="U25" s="523" t="s">
        <v>2118</v>
      </c>
    </row>
    <row r="26" spans="1:21" ht="157.5" x14ac:dyDescent="0.25">
      <c r="A26" s="1048"/>
      <c r="B26" s="1048"/>
      <c r="C26" s="527" t="s">
        <v>1552</v>
      </c>
      <c r="D26" s="693" t="s">
        <v>3320</v>
      </c>
      <c r="E26" s="723" t="s">
        <v>3321</v>
      </c>
      <c r="F26" s="672" t="s">
        <v>2754</v>
      </c>
      <c r="G26" s="723" t="s">
        <v>3319</v>
      </c>
      <c r="H26" s="677">
        <v>0.25</v>
      </c>
      <c r="I26" s="724"/>
      <c r="J26" s="677">
        <v>0.25</v>
      </c>
      <c r="K26" s="724"/>
      <c r="L26" s="677">
        <v>0.5</v>
      </c>
      <c r="M26" s="724"/>
      <c r="N26" s="677"/>
      <c r="O26" s="724"/>
      <c r="P26" s="677">
        <f t="shared" si="0"/>
        <v>1</v>
      </c>
      <c r="Q26" s="679">
        <f t="shared" si="1"/>
        <v>0</v>
      </c>
      <c r="R26" s="725" t="s">
        <v>2755</v>
      </c>
      <c r="S26" s="723" t="s">
        <v>2749</v>
      </c>
      <c r="T26" s="692" t="s">
        <v>2756</v>
      </c>
      <c r="U26" s="726" t="s">
        <v>2751</v>
      </c>
    </row>
    <row r="27" spans="1:21" ht="94.5" x14ac:dyDescent="0.25">
      <c r="A27" s="1048"/>
      <c r="B27" s="1048"/>
      <c r="C27" s="527" t="s">
        <v>1552</v>
      </c>
      <c r="D27" s="728" t="s">
        <v>2828</v>
      </c>
      <c r="E27" s="729" t="s">
        <v>3322</v>
      </c>
      <c r="F27" s="702" t="s">
        <v>2829</v>
      </c>
      <c r="G27" s="728" t="s">
        <v>2830</v>
      </c>
      <c r="H27" s="712">
        <v>1</v>
      </c>
      <c r="I27" s="730">
        <v>6250</v>
      </c>
      <c r="J27" s="712">
        <v>1</v>
      </c>
      <c r="K27" s="730">
        <v>6250</v>
      </c>
      <c r="L27" s="732"/>
      <c r="M27" s="731"/>
      <c r="N27" s="706"/>
      <c r="O27" s="730"/>
      <c r="P27" s="712">
        <f t="shared" si="0"/>
        <v>2</v>
      </c>
      <c r="Q27" s="709">
        <f t="shared" si="1"/>
        <v>12500</v>
      </c>
      <c r="R27" s="733" t="s">
        <v>2831</v>
      </c>
      <c r="S27" s="729" t="s">
        <v>1930</v>
      </c>
      <c r="T27" s="729" t="s">
        <v>2455</v>
      </c>
      <c r="U27" s="729" t="s">
        <v>2832</v>
      </c>
    </row>
    <row r="28" spans="1:21" s="437" customFormat="1" ht="63" x14ac:dyDescent="0.25">
      <c r="A28" s="1048"/>
      <c r="B28" s="1052" t="s">
        <v>1461</v>
      </c>
      <c r="C28" s="273" t="s">
        <v>1574</v>
      </c>
      <c r="D28" s="1078" t="s">
        <v>1818</v>
      </c>
      <c r="E28" s="1075" t="s">
        <v>3326</v>
      </c>
      <c r="F28" s="273" t="s">
        <v>2215</v>
      </c>
      <c r="G28" s="273" t="s">
        <v>1819</v>
      </c>
      <c r="H28" s="199">
        <v>0.25</v>
      </c>
      <c r="I28" s="299">
        <v>1875</v>
      </c>
      <c r="J28" s="199">
        <v>0.25</v>
      </c>
      <c r="K28" s="299">
        <v>1875</v>
      </c>
      <c r="L28" s="199">
        <v>0.25</v>
      </c>
      <c r="M28" s="299">
        <v>1875</v>
      </c>
      <c r="N28" s="199">
        <v>0.25</v>
      </c>
      <c r="O28" s="299">
        <v>1875</v>
      </c>
      <c r="P28" s="199">
        <f t="shared" si="0"/>
        <v>1</v>
      </c>
      <c r="Q28" s="315">
        <f t="shared" si="1"/>
        <v>7500</v>
      </c>
      <c r="R28" s="234" t="s">
        <v>1821</v>
      </c>
      <c r="S28" s="234" t="s">
        <v>1708</v>
      </c>
      <c r="T28" s="234" t="s">
        <v>1822</v>
      </c>
      <c r="U28" s="234" t="s">
        <v>1823</v>
      </c>
    </row>
    <row r="29" spans="1:21" s="437" customFormat="1" ht="63" x14ac:dyDescent="0.25">
      <c r="A29" s="1048"/>
      <c r="B29" s="1052"/>
      <c r="C29" s="273" t="s">
        <v>1574</v>
      </c>
      <c r="D29" s="1076"/>
      <c r="E29" s="1076"/>
      <c r="F29" s="273" t="s">
        <v>2216</v>
      </c>
      <c r="G29" s="273" t="s">
        <v>3323</v>
      </c>
      <c r="H29" s="199">
        <v>0.33</v>
      </c>
      <c r="I29" s="299">
        <v>1500</v>
      </c>
      <c r="J29" s="234"/>
      <c r="K29" s="234"/>
      <c r="L29" s="199">
        <v>0.33</v>
      </c>
      <c r="M29" s="299">
        <v>1875</v>
      </c>
      <c r="N29" s="199">
        <v>0.34</v>
      </c>
      <c r="O29" s="299">
        <v>1875</v>
      </c>
      <c r="P29" s="199">
        <f t="shared" si="0"/>
        <v>1</v>
      </c>
      <c r="Q29" s="315">
        <f t="shared" si="1"/>
        <v>5250</v>
      </c>
      <c r="R29" s="234" t="s">
        <v>1824</v>
      </c>
      <c r="S29" s="234" t="s">
        <v>1708</v>
      </c>
      <c r="T29" s="234" t="s">
        <v>1825</v>
      </c>
      <c r="U29" s="234" t="s">
        <v>1823</v>
      </c>
    </row>
    <row r="30" spans="1:21" s="437" customFormat="1" ht="63" x14ac:dyDescent="0.25">
      <c r="A30" s="1048"/>
      <c r="B30" s="1052"/>
      <c r="C30" s="273" t="s">
        <v>1574</v>
      </c>
      <c r="D30" s="1076"/>
      <c r="E30" s="1076"/>
      <c r="F30" s="273" t="s">
        <v>2217</v>
      </c>
      <c r="G30" s="273" t="s">
        <v>3324</v>
      </c>
      <c r="H30" s="199">
        <v>0.25</v>
      </c>
      <c r="I30" s="299">
        <v>10375</v>
      </c>
      <c r="J30" s="199">
        <v>0.25</v>
      </c>
      <c r="K30" s="299">
        <v>10375</v>
      </c>
      <c r="L30" s="199">
        <v>0.25</v>
      </c>
      <c r="M30" s="299">
        <v>10375</v>
      </c>
      <c r="N30" s="199">
        <v>0.25</v>
      </c>
      <c r="O30" s="299">
        <v>10375</v>
      </c>
      <c r="P30" s="199">
        <f t="shared" si="0"/>
        <v>1</v>
      </c>
      <c r="Q30" s="315">
        <f t="shared" si="1"/>
        <v>41500</v>
      </c>
      <c r="R30" s="234" t="s">
        <v>1826</v>
      </c>
      <c r="S30" s="234" t="s">
        <v>1708</v>
      </c>
      <c r="T30" s="234" t="s">
        <v>1822</v>
      </c>
      <c r="U30" s="234" t="s">
        <v>1823</v>
      </c>
    </row>
    <row r="31" spans="1:21" s="437" customFormat="1" ht="63" x14ac:dyDescent="0.25">
      <c r="A31" s="1048"/>
      <c r="B31" s="1052"/>
      <c r="C31" s="273" t="s">
        <v>1574</v>
      </c>
      <c r="D31" s="1077"/>
      <c r="E31" s="1077"/>
      <c r="F31" s="273" t="s">
        <v>2218</v>
      </c>
      <c r="G31" s="273" t="s">
        <v>3325</v>
      </c>
      <c r="H31" s="234"/>
      <c r="I31" s="299"/>
      <c r="J31" s="199">
        <v>0.33</v>
      </c>
      <c r="K31" s="315">
        <v>2100</v>
      </c>
      <c r="L31" s="199">
        <v>0.33</v>
      </c>
      <c r="M31" s="315">
        <v>2625</v>
      </c>
      <c r="N31" s="199">
        <v>0.34</v>
      </c>
      <c r="O31" s="315">
        <v>2625</v>
      </c>
      <c r="P31" s="199">
        <f t="shared" si="0"/>
        <v>1</v>
      </c>
      <c r="Q31" s="315">
        <f t="shared" si="1"/>
        <v>7350</v>
      </c>
      <c r="R31" s="234" t="s">
        <v>1827</v>
      </c>
      <c r="S31" s="234" t="s">
        <v>1708</v>
      </c>
      <c r="T31" s="234" t="s">
        <v>1825</v>
      </c>
      <c r="U31" s="234" t="s">
        <v>1823</v>
      </c>
    </row>
    <row r="32" spans="1:21" s="437" customFormat="1" ht="63" x14ac:dyDescent="0.25">
      <c r="A32" s="1048"/>
      <c r="B32" s="1052"/>
      <c r="C32" s="422" t="s">
        <v>1556</v>
      </c>
      <c r="D32" s="422" t="s">
        <v>1912</v>
      </c>
      <c r="E32" s="420" t="s">
        <v>1913</v>
      </c>
      <c r="F32" s="422" t="s">
        <v>2219</v>
      </c>
      <c r="G32" s="422" t="s">
        <v>3327</v>
      </c>
      <c r="H32" s="420"/>
      <c r="I32" s="428"/>
      <c r="J32" s="440">
        <v>1</v>
      </c>
      <c r="K32" s="427"/>
      <c r="L32" s="440">
        <v>1</v>
      </c>
      <c r="M32" s="427"/>
      <c r="N32" s="429"/>
      <c r="O32" s="427"/>
      <c r="P32" s="440">
        <f t="shared" si="0"/>
        <v>2</v>
      </c>
      <c r="Q32" s="427">
        <f t="shared" si="1"/>
        <v>0</v>
      </c>
      <c r="R32" s="420" t="s">
        <v>1915</v>
      </c>
      <c r="S32" s="420" t="s">
        <v>1916</v>
      </c>
      <c r="T32" s="420" t="s">
        <v>1778</v>
      </c>
      <c r="U32" s="420" t="s">
        <v>1917</v>
      </c>
    </row>
    <row r="33" spans="1:21" s="437" customFormat="1" ht="63" x14ac:dyDescent="0.25">
      <c r="A33" s="1048"/>
      <c r="B33" s="1052"/>
      <c r="C33" s="422" t="s">
        <v>1556</v>
      </c>
      <c r="D33" s="422" t="s">
        <v>3329</v>
      </c>
      <c r="E33" s="420" t="s">
        <v>3328</v>
      </c>
      <c r="F33" s="422" t="s">
        <v>2220</v>
      </c>
      <c r="G33" s="422" t="s">
        <v>1914</v>
      </c>
      <c r="H33" s="420"/>
      <c r="I33" s="428"/>
      <c r="J33" s="429">
        <v>0.5</v>
      </c>
      <c r="K33" s="427">
        <v>1875</v>
      </c>
      <c r="L33" s="429"/>
      <c r="M33" s="427"/>
      <c r="N33" s="429">
        <v>0.5</v>
      </c>
      <c r="O33" s="427">
        <v>1875</v>
      </c>
      <c r="P33" s="429">
        <f t="shared" si="0"/>
        <v>1</v>
      </c>
      <c r="Q33" s="427">
        <f t="shared" si="1"/>
        <v>3750</v>
      </c>
      <c r="R33" s="420" t="s">
        <v>1915</v>
      </c>
      <c r="S33" s="420" t="s">
        <v>1918</v>
      </c>
      <c r="T33" s="420" t="s">
        <v>1778</v>
      </c>
      <c r="U33" s="420" t="s">
        <v>1917</v>
      </c>
    </row>
    <row r="34" spans="1:21" s="437" customFormat="1" ht="78.75" x14ac:dyDescent="0.25">
      <c r="A34" s="1048"/>
      <c r="B34" s="1052"/>
      <c r="C34" s="1068" t="s">
        <v>1557</v>
      </c>
      <c r="D34" s="1079" t="s">
        <v>2306</v>
      </c>
      <c r="E34" s="984" t="s">
        <v>2307</v>
      </c>
      <c r="F34" s="577" t="s">
        <v>2904</v>
      </c>
      <c r="G34" s="590" t="s">
        <v>2316</v>
      </c>
      <c r="H34" s="569"/>
      <c r="I34" s="574"/>
      <c r="J34" s="569"/>
      <c r="K34" s="569"/>
      <c r="L34" s="988">
        <v>1</v>
      </c>
      <c r="M34" s="569"/>
      <c r="N34" s="570"/>
      <c r="O34" s="569"/>
      <c r="P34" s="588">
        <f t="shared" si="0"/>
        <v>1</v>
      </c>
      <c r="Q34" s="581">
        <f t="shared" si="1"/>
        <v>0</v>
      </c>
      <c r="R34" s="1088" t="s">
        <v>2310</v>
      </c>
      <c r="S34" s="569" t="s">
        <v>2311</v>
      </c>
      <c r="T34" s="569" t="s">
        <v>2312</v>
      </c>
      <c r="U34" s="1088" t="s">
        <v>2313</v>
      </c>
    </row>
    <row r="35" spans="1:21" s="437" customFormat="1" ht="63" x14ac:dyDescent="0.25">
      <c r="A35" s="1048"/>
      <c r="B35" s="1052"/>
      <c r="C35" s="1069"/>
      <c r="D35" s="1080"/>
      <c r="E35" s="1094" t="s">
        <v>2308</v>
      </c>
      <c r="F35" s="577" t="s">
        <v>2905</v>
      </c>
      <c r="G35" s="590" t="s">
        <v>2309</v>
      </c>
      <c r="H35" s="569"/>
      <c r="I35" s="574"/>
      <c r="J35" s="569"/>
      <c r="K35" s="569"/>
      <c r="L35" s="569"/>
      <c r="M35" s="569"/>
      <c r="N35" s="570">
        <v>1</v>
      </c>
      <c r="O35" s="569"/>
      <c r="P35" s="576">
        <f t="shared" si="0"/>
        <v>1</v>
      </c>
      <c r="Q35" s="581">
        <f t="shared" si="1"/>
        <v>0</v>
      </c>
      <c r="R35" s="1089"/>
      <c r="S35" s="1088" t="s">
        <v>2314</v>
      </c>
      <c r="T35" s="1088" t="s">
        <v>2315</v>
      </c>
      <c r="U35" s="1089"/>
    </row>
    <row r="36" spans="1:21" s="437" customFormat="1" ht="57.75" customHeight="1" x14ac:dyDescent="0.25">
      <c r="A36" s="1048"/>
      <c r="B36" s="1052"/>
      <c r="C36" s="1070"/>
      <c r="D36" s="1081"/>
      <c r="E36" s="1095"/>
      <c r="F36" s="577" t="s">
        <v>2906</v>
      </c>
      <c r="G36" s="590" t="s">
        <v>2317</v>
      </c>
      <c r="H36" s="569"/>
      <c r="I36" s="574"/>
      <c r="J36" s="569"/>
      <c r="K36" s="569"/>
      <c r="L36" s="569"/>
      <c r="M36" s="569"/>
      <c r="N36" s="570">
        <v>1</v>
      </c>
      <c r="O36" s="569"/>
      <c r="P36" s="576">
        <f t="shared" si="0"/>
        <v>1</v>
      </c>
      <c r="Q36" s="581">
        <f t="shared" si="1"/>
        <v>0</v>
      </c>
      <c r="R36" s="1090"/>
      <c r="S36" s="1090"/>
      <c r="T36" s="1090"/>
      <c r="U36" s="1090"/>
    </row>
    <row r="37" spans="1:21" s="437" customFormat="1" ht="69" customHeight="1" x14ac:dyDescent="0.25">
      <c r="A37" s="1048"/>
      <c r="B37" s="1052"/>
      <c r="C37" s="671" t="s">
        <v>1557</v>
      </c>
      <c r="D37" s="985" t="s">
        <v>3332</v>
      </c>
      <c r="E37" s="727" t="s">
        <v>3331</v>
      </c>
      <c r="F37" s="672" t="s">
        <v>2757</v>
      </c>
      <c r="G37" s="672" t="s">
        <v>3330</v>
      </c>
      <c r="H37" s="677">
        <v>0.25</v>
      </c>
      <c r="I37" s="724"/>
      <c r="J37" s="677">
        <v>0.25</v>
      </c>
      <c r="K37" s="674"/>
      <c r="L37" s="677">
        <v>0.25</v>
      </c>
      <c r="M37" s="674"/>
      <c r="N37" s="677">
        <v>0.25</v>
      </c>
      <c r="O37" s="674"/>
      <c r="P37" s="697"/>
      <c r="Q37" s="679">
        <f t="shared" si="1"/>
        <v>0</v>
      </c>
      <c r="R37" s="695" t="s">
        <v>2758</v>
      </c>
      <c r="S37" s="695" t="s">
        <v>2759</v>
      </c>
      <c r="T37" s="695" t="s">
        <v>2760</v>
      </c>
      <c r="U37" s="695" t="s">
        <v>2761</v>
      </c>
    </row>
    <row r="38" spans="1:21" s="437" customFormat="1" ht="63" x14ac:dyDescent="0.25">
      <c r="A38" s="1048"/>
      <c r="B38" s="1052" t="s">
        <v>1462</v>
      </c>
      <c r="C38" s="273" t="s">
        <v>1574</v>
      </c>
      <c r="D38" s="234" t="s">
        <v>1836</v>
      </c>
      <c r="E38" s="273" t="s">
        <v>1837</v>
      </c>
      <c r="F38" s="273" t="s">
        <v>2221</v>
      </c>
      <c r="G38" s="416" t="s">
        <v>3333</v>
      </c>
      <c r="H38" s="234"/>
      <c r="I38" s="299"/>
      <c r="J38" s="234"/>
      <c r="K38" s="234"/>
      <c r="L38" s="234">
        <v>12</v>
      </c>
      <c r="M38" s="315">
        <v>717000</v>
      </c>
      <c r="N38" s="234"/>
      <c r="O38" s="234"/>
      <c r="P38" s="314">
        <f t="shared" si="0"/>
        <v>12</v>
      </c>
      <c r="Q38" s="315">
        <f t="shared" si="1"/>
        <v>717000</v>
      </c>
      <c r="R38" s="234" t="s">
        <v>1838</v>
      </c>
      <c r="S38" s="234" t="s">
        <v>1839</v>
      </c>
      <c r="T38" s="234" t="s">
        <v>1840</v>
      </c>
      <c r="U38" s="234" t="s">
        <v>1823</v>
      </c>
    </row>
    <row r="39" spans="1:21" s="437" customFormat="1" ht="63" x14ac:dyDescent="0.25">
      <c r="A39" s="1048"/>
      <c r="B39" s="1052"/>
      <c r="C39" s="527" t="s">
        <v>1570</v>
      </c>
      <c r="D39" s="527" t="s">
        <v>2124</v>
      </c>
      <c r="E39" s="523" t="s">
        <v>2125</v>
      </c>
      <c r="F39" s="527" t="s">
        <v>2222</v>
      </c>
      <c r="G39" s="527" t="s">
        <v>2126</v>
      </c>
      <c r="H39" s="523"/>
      <c r="I39" s="538"/>
      <c r="J39" s="523"/>
      <c r="K39" s="523"/>
      <c r="L39" s="531">
        <v>1</v>
      </c>
      <c r="M39" s="530">
        <v>75000</v>
      </c>
      <c r="N39" s="523"/>
      <c r="O39" s="523"/>
      <c r="P39" s="529">
        <f t="shared" si="0"/>
        <v>1</v>
      </c>
      <c r="Q39" s="530">
        <f t="shared" si="1"/>
        <v>75000</v>
      </c>
      <c r="R39" s="523" t="s">
        <v>2128</v>
      </c>
      <c r="S39" s="523" t="s">
        <v>2129</v>
      </c>
      <c r="T39" s="523" t="s">
        <v>1867</v>
      </c>
      <c r="U39" s="523" t="s">
        <v>2130</v>
      </c>
    </row>
    <row r="40" spans="1:21" s="437" customFormat="1" ht="63" x14ac:dyDescent="0.25">
      <c r="A40" s="1048"/>
      <c r="B40" s="1052"/>
      <c r="C40" s="527" t="s">
        <v>1570</v>
      </c>
      <c r="D40" s="527" t="s">
        <v>2127</v>
      </c>
      <c r="E40" s="523" t="s">
        <v>3334</v>
      </c>
      <c r="F40" s="527" t="s">
        <v>2223</v>
      </c>
      <c r="G40" s="527" t="s">
        <v>3335</v>
      </c>
      <c r="H40" s="523"/>
      <c r="I40" s="538"/>
      <c r="J40" s="523">
        <v>1</v>
      </c>
      <c r="K40" s="530">
        <v>40000</v>
      </c>
      <c r="L40" s="523">
        <v>1</v>
      </c>
      <c r="M40" s="530">
        <v>40000</v>
      </c>
      <c r="N40" s="523"/>
      <c r="O40" s="523"/>
      <c r="P40" s="529">
        <f t="shared" si="0"/>
        <v>2</v>
      </c>
      <c r="Q40" s="530">
        <f t="shared" si="1"/>
        <v>80000</v>
      </c>
      <c r="R40" s="523" t="s">
        <v>2128</v>
      </c>
      <c r="S40" s="523" t="s">
        <v>2129</v>
      </c>
      <c r="T40" s="523" t="s">
        <v>1867</v>
      </c>
      <c r="U40" s="523" t="s">
        <v>2130</v>
      </c>
    </row>
    <row r="41" spans="1:21" s="437" customFormat="1" ht="94.5" x14ac:dyDescent="0.25">
      <c r="A41" s="1048"/>
      <c r="B41" s="1052" t="s">
        <v>1463</v>
      </c>
      <c r="C41" s="422" t="s">
        <v>1552</v>
      </c>
      <c r="D41" s="442" t="s">
        <v>3336</v>
      </c>
      <c r="E41" s="421" t="s">
        <v>1919</v>
      </c>
      <c r="F41" s="422" t="s">
        <v>2224</v>
      </c>
      <c r="G41" s="431" t="s">
        <v>1920</v>
      </c>
      <c r="H41" s="420">
        <v>1</v>
      </c>
      <c r="I41" s="428">
        <v>2500</v>
      </c>
      <c r="J41" s="420">
        <v>1</v>
      </c>
      <c r="K41" s="428">
        <v>2500</v>
      </c>
      <c r="L41" s="420">
        <v>1</v>
      </c>
      <c r="M41" s="428">
        <v>2500</v>
      </c>
      <c r="N41" s="420"/>
      <c r="O41" s="420"/>
      <c r="P41" s="426">
        <f t="shared" si="0"/>
        <v>3</v>
      </c>
      <c r="Q41" s="427">
        <f t="shared" si="1"/>
        <v>7500</v>
      </c>
      <c r="R41" s="420" t="s">
        <v>1921</v>
      </c>
      <c r="S41" s="420" t="s">
        <v>1739</v>
      </c>
      <c r="T41" s="420" t="s">
        <v>1922</v>
      </c>
      <c r="U41" s="420" t="s">
        <v>1917</v>
      </c>
    </row>
    <row r="42" spans="1:21" s="437" customFormat="1" ht="94.5" x14ac:dyDescent="0.25">
      <c r="A42" s="1048"/>
      <c r="B42" s="1052"/>
      <c r="C42" s="577" t="s">
        <v>1552</v>
      </c>
      <c r="D42" s="591" t="s">
        <v>2318</v>
      </c>
      <c r="E42" s="569" t="s">
        <v>2319</v>
      </c>
      <c r="F42" s="577" t="s">
        <v>2907</v>
      </c>
      <c r="G42" s="592" t="s">
        <v>2320</v>
      </c>
      <c r="H42" s="569"/>
      <c r="I42" s="574"/>
      <c r="J42" s="570">
        <v>1</v>
      </c>
      <c r="K42" s="569"/>
      <c r="L42" s="569"/>
      <c r="M42" s="569"/>
      <c r="N42" s="570"/>
      <c r="O42" s="569"/>
      <c r="P42" s="570">
        <f t="shared" si="0"/>
        <v>1</v>
      </c>
      <c r="Q42" s="581">
        <f t="shared" si="1"/>
        <v>0</v>
      </c>
      <c r="R42" s="569" t="s">
        <v>2321</v>
      </c>
      <c r="S42" s="569" t="s">
        <v>2322</v>
      </c>
      <c r="T42" s="569" t="s">
        <v>3337</v>
      </c>
      <c r="U42" s="569" t="s">
        <v>2324</v>
      </c>
    </row>
    <row r="43" spans="1:21" s="437" customFormat="1" ht="47.25" x14ac:dyDescent="0.25">
      <c r="A43" s="1047" t="s">
        <v>1458</v>
      </c>
      <c r="B43" s="1052" t="s">
        <v>3338</v>
      </c>
      <c r="C43" s="422" t="s">
        <v>1569</v>
      </c>
      <c r="D43" s="422" t="s">
        <v>3341</v>
      </c>
      <c r="E43" s="420" t="s">
        <v>3340</v>
      </c>
      <c r="F43" s="422" t="s">
        <v>2225</v>
      </c>
      <c r="G43" s="422" t="s">
        <v>3339</v>
      </c>
      <c r="H43" s="423"/>
      <c r="I43" s="420"/>
      <c r="J43" s="423">
        <v>0.5</v>
      </c>
      <c r="K43" s="428">
        <v>3750</v>
      </c>
      <c r="L43" s="423"/>
      <c r="M43" s="420"/>
      <c r="N43" s="423">
        <v>0.5</v>
      </c>
      <c r="O43" s="428">
        <v>3750</v>
      </c>
      <c r="P43" s="423">
        <f t="shared" ref="P43:P57" si="2">H43+J43+L43+N43</f>
        <v>1</v>
      </c>
      <c r="Q43" s="427">
        <f t="shared" ref="Q43:Q57" si="3">I43+K43+M43+O43</f>
        <v>7500</v>
      </c>
      <c r="R43" s="420" t="s">
        <v>1923</v>
      </c>
      <c r="S43" s="420" t="s">
        <v>1924</v>
      </c>
      <c r="T43" s="420" t="s">
        <v>1754</v>
      </c>
      <c r="U43" s="420" t="s">
        <v>1917</v>
      </c>
    </row>
    <row r="44" spans="1:21" s="437" customFormat="1" ht="78.75" x14ac:dyDescent="0.25">
      <c r="A44" s="1048"/>
      <c r="B44" s="1052"/>
      <c r="C44" s="577" t="s">
        <v>1574</v>
      </c>
      <c r="D44" s="577" t="s">
        <v>2325</v>
      </c>
      <c r="E44" s="569" t="s">
        <v>2326</v>
      </c>
      <c r="F44" s="577" t="s">
        <v>2908</v>
      </c>
      <c r="G44" s="593" t="s">
        <v>2329</v>
      </c>
      <c r="H44" s="570"/>
      <c r="I44" s="569"/>
      <c r="J44" s="570">
        <v>0.25</v>
      </c>
      <c r="K44" s="594">
        <v>5266</v>
      </c>
      <c r="L44" s="570">
        <v>0.5</v>
      </c>
      <c r="M44" s="594">
        <v>5266</v>
      </c>
      <c r="N44" s="570">
        <v>0.25</v>
      </c>
      <c r="O44" s="569"/>
      <c r="P44" s="582">
        <f t="shared" si="2"/>
        <v>1</v>
      </c>
      <c r="Q44" s="581">
        <f t="shared" si="3"/>
        <v>10532</v>
      </c>
      <c r="R44" s="569" t="s">
        <v>2331</v>
      </c>
      <c r="S44" s="569" t="s">
        <v>2332</v>
      </c>
      <c r="T44" s="569" t="s">
        <v>2323</v>
      </c>
      <c r="U44" s="569" t="s">
        <v>2333</v>
      </c>
    </row>
    <row r="45" spans="1:21" s="437" customFormat="1" ht="78.75" x14ac:dyDescent="0.25">
      <c r="A45" s="1048"/>
      <c r="B45" s="1052"/>
      <c r="C45" s="577" t="s">
        <v>1574</v>
      </c>
      <c r="D45" s="577" t="s">
        <v>2327</v>
      </c>
      <c r="E45" s="569" t="s">
        <v>2328</v>
      </c>
      <c r="F45" s="577" t="s">
        <v>2909</v>
      </c>
      <c r="G45" s="593" t="s">
        <v>2330</v>
      </c>
      <c r="H45" s="570"/>
      <c r="I45" s="569"/>
      <c r="J45" s="570">
        <v>0.33</v>
      </c>
      <c r="K45" s="569"/>
      <c r="L45" s="570">
        <v>0.33</v>
      </c>
      <c r="M45" s="569"/>
      <c r="N45" s="570">
        <v>0.34</v>
      </c>
      <c r="O45" s="569"/>
      <c r="P45" s="582">
        <f t="shared" si="2"/>
        <v>1</v>
      </c>
      <c r="Q45" s="581">
        <f t="shared" si="3"/>
        <v>0</v>
      </c>
      <c r="R45" s="569" t="s">
        <v>2334</v>
      </c>
      <c r="S45" s="569" t="s">
        <v>2335</v>
      </c>
      <c r="T45" s="569" t="s">
        <v>2336</v>
      </c>
      <c r="U45" s="569" t="s">
        <v>2324</v>
      </c>
    </row>
    <row r="46" spans="1:21" s="437" customFormat="1" ht="63" x14ac:dyDescent="0.25">
      <c r="A46" s="1048"/>
      <c r="B46" s="1052" t="s">
        <v>1464</v>
      </c>
      <c r="C46" s="422" t="s">
        <v>1574</v>
      </c>
      <c r="D46" s="422" t="s">
        <v>1925</v>
      </c>
      <c r="E46" s="420" t="s">
        <v>3342</v>
      </c>
      <c r="F46" s="422" t="s">
        <v>2226</v>
      </c>
      <c r="G46" s="422" t="s">
        <v>1926</v>
      </c>
      <c r="H46" s="423"/>
      <c r="I46" s="420"/>
      <c r="J46" s="423"/>
      <c r="K46" s="420"/>
      <c r="L46" s="438">
        <v>1</v>
      </c>
      <c r="M46" s="428">
        <v>3750</v>
      </c>
      <c r="N46" s="423"/>
      <c r="O46" s="420"/>
      <c r="P46" s="426">
        <f t="shared" si="2"/>
        <v>1</v>
      </c>
      <c r="Q46" s="427">
        <f t="shared" si="3"/>
        <v>3750</v>
      </c>
      <c r="R46" s="420" t="s">
        <v>1927</v>
      </c>
      <c r="S46" s="420" t="s">
        <v>1918</v>
      </c>
      <c r="T46" s="420" t="s">
        <v>1928</v>
      </c>
      <c r="U46" s="420" t="s">
        <v>1917</v>
      </c>
    </row>
    <row r="47" spans="1:21" s="437" customFormat="1" ht="60" x14ac:dyDescent="0.25">
      <c r="A47" s="1048"/>
      <c r="B47" s="1052"/>
      <c r="C47" s="1074" t="s">
        <v>1552</v>
      </c>
      <c r="D47" s="1071" t="s">
        <v>2337</v>
      </c>
      <c r="E47" s="595" t="s">
        <v>2338</v>
      </c>
      <c r="F47" s="577" t="s">
        <v>2910</v>
      </c>
      <c r="G47" s="596" t="s">
        <v>2352</v>
      </c>
      <c r="H47" s="570">
        <v>1</v>
      </c>
      <c r="I47" s="569"/>
      <c r="J47" s="570"/>
      <c r="K47" s="569"/>
      <c r="L47" s="570"/>
      <c r="M47" s="569"/>
      <c r="N47" s="570"/>
      <c r="O47" s="569"/>
      <c r="P47" s="570">
        <f t="shared" si="2"/>
        <v>1</v>
      </c>
      <c r="Q47" s="581">
        <f t="shared" si="3"/>
        <v>0</v>
      </c>
      <c r="R47" s="1088" t="s">
        <v>2341</v>
      </c>
      <c r="S47" s="597" t="s">
        <v>2359</v>
      </c>
      <c r="T47" s="569" t="s">
        <v>2342</v>
      </c>
      <c r="U47" s="1091" t="s">
        <v>2343</v>
      </c>
    </row>
    <row r="48" spans="1:21" s="437" customFormat="1" ht="45" x14ac:dyDescent="0.25">
      <c r="A48" s="1048"/>
      <c r="B48" s="1052"/>
      <c r="C48" s="1069"/>
      <c r="D48" s="1072"/>
      <c r="E48" s="598" t="s">
        <v>2339</v>
      </c>
      <c r="F48" s="577" t="s">
        <v>2911</v>
      </c>
      <c r="G48" s="596" t="s">
        <v>2351</v>
      </c>
      <c r="H48" s="570">
        <v>1</v>
      </c>
      <c r="I48" s="569"/>
      <c r="J48" s="570"/>
      <c r="K48" s="569"/>
      <c r="L48" s="570"/>
      <c r="M48" s="569"/>
      <c r="N48" s="570"/>
      <c r="O48" s="569"/>
      <c r="P48" s="570">
        <f t="shared" si="2"/>
        <v>1</v>
      </c>
      <c r="Q48" s="581">
        <f t="shared" si="3"/>
        <v>0</v>
      </c>
      <c r="R48" s="1089"/>
      <c r="S48" s="597" t="s">
        <v>2344</v>
      </c>
      <c r="T48" s="569" t="s">
        <v>2342</v>
      </c>
      <c r="U48" s="1092"/>
    </row>
    <row r="49" spans="1:21" s="437" customFormat="1" ht="45" x14ac:dyDescent="0.25">
      <c r="A49" s="1048"/>
      <c r="B49" s="1052"/>
      <c r="C49" s="1070"/>
      <c r="D49" s="1073"/>
      <c r="E49" s="598" t="s">
        <v>2340</v>
      </c>
      <c r="F49" s="577" t="s">
        <v>2912</v>
      </c>
      <c r="G49" s="596" t="s">
        <v>2350</v>
      </c>
      <c r="H49" s="570"/>
      <c r="I49" s="569"/>
      <c r="J49" s="570"/>
      <c r="K49" s="569"/>
      <c r="L49" s="570"/>
      <c r="M49" s="569"/>
      <c r="N49" s="594">
        <v>1</v>
      </c>
      <c r="O49" s="581">
        <v>7500</v>
      </c>
      <c r="P49" s="582">
        <f t="shared" si="2"/>
        <v>1</v>
      </c>
      <c r="Q49" s="581">
        <f t="shared" si="3"/>
        <v>7500</v>
      </c>
      <c r="R49" s="1090"/>
      <c r="S49" s="597" t="s">
        <v>2345</v>
      </c>
      <c r="T49" s="569" t="s">
        <v>2342</v>
      </c>
      <c r="U49" s="1093"/>
    </row>
    <row r="50" spans="1:21" ht="60" x14ac:dyDescent="0.25">
      <c r="A50" s="1048"/>
      <c r="B50" s="622" t="s">
        <v>1465</v>
      </c>
      <c r="C50" s="577" t="s">
        <v>1564</v>
      </c>
      <c r="D50" s="578" t="s">
        <v>2346</v>
      </c>
      <c r="E50" s="599" t="s">
        <v>2360</v>
      </c>
      <c r="F50" s="577" t="s">
        <v>2913</v>
      </c>
      <c r="G50" s="600" t="s">
        <v>2349</v>
      </c>
      <c r="H50" s="570"/>
      <c r="I50" s="569"/>
      <c r="J50" s="570">
        <v>0.33</v>
      </c>
      <c r="K50" s="569"/>
      <c r="L50" s="570">
        <v>0.33</v>
      </c>
      <c r="M50" s="569"/>
      <c r="N50" s="570">
        <v>0.34</v>
      </c>
      <c r="O50" s="569"/>
      <c r="P50" s="570">
        <f t="shared" si="2"/>
        <v>1</v>
      </c>
      <c r="Q50" s="581">
        <f t="shared" si="3"/>
        <v>0</v>
      </c>
      <c r="R50" s="601" t="s">
        <v>2347</v>
      </c>
      <c r="S50" s="602" t="s">
        <v>2348</v>
      </c>
      <c r="T50" s="569" t="s">
        <v>2342</v>
      </c>
      <c r="U50" s="597" t="s">
        <v>2343</v>
      </c>
    </row>
    <row r="51" spans="1:21" ht="63" x14ac:dyDescent="0.25">
      <c r="A51" s="1048"/>
      <c r="B51" s="622" t="s">
        <v>1466</v>
      </c>
      <c r="C51" s="577" t="s">
        <v>1562</v>
      </c>
      <c r="D51" s="603" t="s">
        <v>2353</v>
      </c>
      <c r="E51" s="604" t="s">
        <v>2354</v>
      </c>
      <c r="F51" s="577" t="s">
        <v>2914</v>
      </c>
      <c r="G51" s="605" t="s">
        <v>2358</v>
      </c>
      <c r="H51" s="570"/>
      <c r="I51" s="569"/>
      <c r="J51" s="570"/>
      <c r="K51" s="569"/>
      <c r="L51" s="570">
        <v>1</v>
      </c>
      <c r="M51" s="581">
        <v>13125</v>
      </c>
      <c r="N51" s="570" t="s">
        <v>2355</v>
      </c>
      <c r="O51" s="569"/>
      <c r="P51" s="582">
        <f>I51+K51+M51+O51</f>
        <v>13125</v>
      </c>
      <c r="Q51" s="581">
        <f t="shared" si="3"/>
        <v>13125</v>
      </c>
      <c r="R51" s="569" t="s">
        <v>2356</v>
      </c>
      <c r="S51" s="598" t="s">
        <v>2357</v>
      </c>
      <c r="T51" s="569" t="s">
        <v>2342</v>
      </c>
      <c r="U51" s="598" t="s">
        <v>2343</v>
      </c>
    </row>
    <row r="52" spans="1:21" ht="110.25" x14ac:dyDescent="0.25">
      <c r="A52" s="1048"/>
      <c r="B52" s="624" t="s">
        <v>1467</v>
      </c>
      <c r="C52" s="577" t="s">
        <v>1564</v>
      </c>
      <c r="D52" s="577" t="s">
        <v>2361</v>
      </c>
      <c r="E52" s="569" t="s">
        <v>2362</v>
      </c>
      <c r="F52" s="577" t="s">
        <v>2915</v>
      </c>
      <c r="G52" s="598" t="s">
        <v>2363</v>
      </c>
      <c r="H52" s="570"/>
      <c r="I52" s="569"/>
      <c r="J52" s="570">
        <v>0.5</v>
      </c>
      <c r="K52" s="569"/>
      <c r="L52" s="570"/>
      <c r="M52" s="569"/>
      <c r="N52" s="570">
        <v>0.5</v>
      </c>
      <c r="O52" s="569"/>
      <c r="P52" s="570">
        <f t="shared" si="2"/>
        <v>1</v>
      </c>
      <c r="Q52" s="581">
        <f t="shared" si="3"/>
        <v>0</v>
      </c>
      <c r="R52" s="569" t="s">
        <v>2364</v>
      </c>
      <c r="S52" s="606" t="s">
        <v>2365</v>
      </c>
      <c r="T52" s="569" t="s">
        <v>2342</v>
      </c>
      <c r="U52" s="569" t="s">
        <v>2366</v>
      </c>
    </row>
    <row r="53" spans="1:21" ht="15.75" hidden="1" x14ac:dyDescent="0.25">
      <c r="A53" s="1048"/>
      <c r="B53" s="1087" t="s">
        <v>1468</v>
      </c>
      <c r="C53" s="273"/>
      <c r="D53" s="234"/>
      <c r="E53" s="273"/>
      <c r="F53" s="273"/>
      <c r="G53" s="273"/>
      <c r="H53" s="235"/>
      <c r="I53" s="234"/>
      <c r="J53" s="235"/>
      <c r="K53" s="234"/>
      <c r="L53" s="235"/>
      <c r="M53" s="234"/>
      <c r="N53" s="235"/>
      <c r="O53" s="234"/>
      <c r="P53" s="314">
        <f t="shared" si="2"/>
        <v>0</v>
      </c>
      <c r="Q53" s="315">
        <f t="shared" si="3"/>
        <v>0</v>
      </c>
      <c r="R53" s="234"/>
      <c r="S53" s="234"/>
      <c r="T53" s="234"/>
      <c r="U53" s="234"/>
    </row>
    <row r="54" spans="1:21" ht="15.75" hidden="1" x14ac:dyDescent="0.25">
      <c r="A54" s="1048"/>
      <c r="B54" s="1087"/>
      <c r="C54" s="273"/>
      <c r="D54" s="234"/>
      <c r="E54" s="273"/>
      <c r="F54" s="273"/>
      <c r="G54" s="273"/>
      <c r="H54" s="235"/>
      <c r="I54" s="234"/>
      <c r="J54" s="235"/>
      <c r="K54" s="234"/>
      <c r="L54" s="235"/>
      <c r="M54" s="234"/>
      <c r="N54" s="235"/>
      <c r="O54" s="234"/>
      <c r="P54" s="314">
        <f t="shared" si="2"/>
        <v>0</v>
      </c>
      <c r="Q54" s="315">
        <f t="shared" si="3"/>
        <v>0</v>
      </c>
      <c r="R54" s="234"/>
      <c r="S54" s="234"/>
      <c r="T54" s="234"/>
      <c r="U54" s="234"/>
    </row>
    <row r="55" spans="1:21" ht="15.75" hidden="1" x14ac:dyDescent="0.25">
      <c r="A55" s="1048"/>
      <c r="B55" s="1087"/>
      <c r="C55" s="273"/>
      <c r="D55" s="234"/>
      <c r="E55" s="273"/>
      <c r="F55" s="273"/>
      <c r="G55" s="273"/>
      <c r="H55" s="235"/>
      <c r="I55" s="234"/>
      <c r="J55" s="235"/>
      <c r="K55" s="234"/>
      <c r="L55" s="235"/>
      <c r="M55" s="234"/>
      <c r="N55" s="235"/>
      <c r="O55" s="234"/>
      <c r="P55" s="314">
        <f t="shared" si="2"/>
        <v>0</v>
      </c>
      <c r="Q55" s="315">
        <f t="shared" si="3"/>
        <v>0</v>
      </c>
      <c r="R55" s="234"/>
      <c r="S55" s="234"/>
      <c r="T55" s="234"/>
      <c r="U55" s="234"/>
    </row>
    <row r="56" spans="1:21" ht="75" x14ac:dyDescent="0.25">
      <c r="A56" s="1048"/>
      <c r="B56" s="1085" t="s">
        <v>1469</v>
      </c>
      <c r="C56" s="577" t="s">
        <v>1570</v>
      </c>
      <c r="D56" s="1071" t="s">
        <v>2367</v>
      </c>
      <c r="E56" s="1091" t="s">
        <v>2368</v>
      </c>
      <c r="F56" s="577" t="s">
        <v>2916</v>
      </c>
      <c r="G56" s="598" t="s">
        <v>2369</v>
      </c>
      <c r="H56" s="579">
        <v>1</v>
      </c>
      <c r="I56" s="574">
        <v>3000</v>
      </c>
      <c r="J56" s="570"/>
      <c r="K56" s="594"/>
      <c r="L56" s="594">
        <v>1</v>
      </c>
      <c r="M56" s="574">
        <v>3750</v>
      </c>
      <c r="N56" s="594">
        <v>1</v>
      </c>
      <c r="O56" s="574">
        <v>3750</v>
      </c>
      <c r="P56" s="582">
        <f t="shared" si="2"/>
        <v>3</v>
      </c>
      <c r="Q56" s="581">
        <f t="shared" si="3"/>
        <v>10500</v>
      </c>
      <c r="R56" s="569" t="s">
        <v>2370</v>
      </c>
      <c r="S56" s="598" t="s">
        <v>2371</v>
      </c>
      <c r="T56" s="569" t="s">
        <v>2372</v>
      </c>
      <c r="U56" s="569" t="s">
        <v>2373</v>
      </c>
    </row>
    <row r="57" spans="1:21" ht="94.5" x14ac:dyDescent="0.25">
      <c r="A57" s="1048"/>
      <c r="B57" s="1086"/>
      <c r="C57" s="577" t="s">
        <v>1570</v>
      </c>
      <c r="D57" s="1073"/>
      <c r="E57" s="1093"/>
      <c r="F57" s="577" t="s">
        <v>2917</v>
      </c>
      <c r="G57" s="577" t="s">
        <v>2376</v>
      </c>
      <c r="H57" s="570"/>
      <c r="I57" s="569"/>
      <c r="J57" s="570">
        <v>0.25</v>
      </c>
      <c r="K57" s="569"/>
      <c r="L57" s="570">
        <v>0.25</v>
      </c>
      <c r="M57" s="569"/>
      <c r="N57" s="570">
        <v>0.5</v>
      </c>
      <c r="O57" s="569"/>
      <c r="P57" s="570">
        <f t="shared" si="2"/>
        <v>1</v>
      </c>
      <c r="Q57" s="581">
        <f t="shared" si="3"/>
        <v>0</v>
      </c>
      <c r="R57" s="569" t="s">
        <v>2374</v>
      </c>
      <c r="S57" s="569" t="s">
        <v>2375</v>
      </c>
      <c r="T57" s="569" t="s">
        <v>2342</v>
      </c>
      <c r="U57" s="605" t="s">
        <v>2343</v>
      </c>
    </row>
    <row r="58" spans="1:21" s="244" customFormat="1" ht="15.75" x14ac:dyDescent="0.25">
      <c r="A58" s="262"/>
      <c r="B58" s="263"/>
      <c r="C58" s="262" t="s">
        <v>97</v>
      </c>
      <c r="D58" s="263"/>
      <c r="E58" s="263"/>
      <c r="F58" s="556"/>
      <c r="G58" s="264"/>
      <c r="H58" s="246">
        <f t="shared" ref="H58:Q58" si="4">SUM(H8:H57)</f>
        <v>20.66</v>
      </c>
      <c r="I58" s="246">
        <f t="shared" si="4"/>
        <v>25500</v>
      </c>
      <c r="J58" s="246">
        <f t="shared" si="4"/>
        <v>29.649999999999991</v>
      </c>
      <c r="K58" s="246">
        <f t="shared" si="4"/>
        <v>123991</v>
      </c>
      <c r="L58" s="246">
        <f t="shared" si="4"/>
        <v>42.139999999999993</v>
      </c>
      <c r="M58" s="246">
        <f t="shared" si="4"/>
        <v>923391</v>
      </c>
      <c r="N58" s="246">
        <f t="shared" si="4"/>
        <v>25.549999999999997</v>
      </c>
      <c r="O58" s="246">
        <f t="shared" si="4"/>
        <v>145875</v>
      </c>
      <c r="P58" s="246">
        <f t="shared" si="4"/>
        <v>13241</v>
      </c>
      <c r="Q58" s="246">
        <f t="shared" si="4"/>
        <v>1218757</v>
      </c>
      <c r="R58" s="247"/>
      <c r="S58" s="247"/>
      <c r="T58" s="247"/>
      <c r="U58" s="247"/>
    </row>
    <row r="59" spans="1:21" ht="15.75" x14ac:dyDescent="0.25">
      <c r="A59" s="244"/>
      <c r="B59" s="244"/>
      <c r="C59" s="244"/>
      <c r="D59" s="244"/>
      <c r="E59" s="243"/>
      <c r="F59" s="243"/>
      <c r="G59" s="244"/>
      <c r="H59" s="244"/>
      <c r="S59" s="248"/>
      <c r="T59" s="248"/>
      <c r="U59" s="249"/>
    </row>
    <row r="60" spans="1:21" ht="15.75" x14ac:dyDescent="0.25">
      <c r="E60" s="243"/>
      <c r="F60" s="243"/>
      <c r="S60" s="248"/>
      <c r="T60" s="248"/>
    </row>
    <row r="61" spans="1:21" ht="15.75" x14ac:dyDescent="0.25">
      <c r="E61" s="243"/>
      <c r="F61" s="243"/>
      <c r="S61" s="248"/>
      <c r="T61" s="248"/>
    </row>
    <row r="62" spans="1:21" ht="15.75" x14ac:dyDescent="0.25">
      <c r="E62" s="243"/>
      <c r="F62" s="243"/>
      <c r="S62" s="248"/>
      <c r="T62" s="248"/>
    </row>
    <row r="63" spans="1:21" ht="15.75" x14ac:dyDescent="0.25">
      <c r="E63" s="243"/>
      <c r="F63" s="243"/>
      <c r="S63" s="248"/>
      <c r="T63" s="248"/>
    </row>
    <row r="64" spans="1:21" ht="15.75" x14ac:dyDescent="0.25">
      <c r="E64" s="243"/>
      <c r="F64" s="243"/>
      <c r="S64" s="248"/>
      <c r="T64" s="248"/>
    </row>
    <row r="65" spans="5:20" ht="15.75" x14ac:dyDescent="0.25">
      <c r="E65" s="243"/>
      <c r="F65" s="243"/>
      <c r="S65" s="248"/>
      <c r="T65" s="248"/>
    </row>
    <row r="66" spans="5:20" ht="15.75" x14ac:dyDescent="0.25">
      <c r="E66" s="243"/>
      <c r="F66" s="243"/>
      <c r="S66" s="248"/>
      <c r="T66" s="248"/>
    </row>
    <row r="67" spans="5:20" ht="15.75" x14ac:dyDescent="0.25">
      <c r="E67" s="243"/>
      <c r="F67" s="243"/>
      <c r="S67" s="248"/>
      <c r="T67" s="248"/>
    </row>
    <row r="68" spans="5:20" ht="15.75" x14ac:dyDescent="0.25">
      <c r="E68" s="243"/>
      <c r="F68" s="243"/>
      <c r="S68" s="250"/>
      <c r="T68" s="250"/>
    </row>
    <row r="69" spans="5:20" ht="15.75" x14ac:dyDescent="0.25">
      <c r="E69" s="243"/>
      <c r="F69" s="243"/>
      <c r="S69" s="248"/>
      <c r="T69" s="248"/>
    </row>
    <row r="70" spans="5:20" ht="15.75" x14ac:dyDescent="0.25">
      <c r="E70" s="243"/>
      <c r="F70" s="243"/>
      <c r="S70" s="248"/>
      <c r="T70" s="248"/>
    </row>
    <row r="71" spans="5:20" ht="15.75" x14ac:dyDescent="0.25">
      <c r="E71" s="243"/>
      <c r="F71" s="243"/>
      <c r="S71" s="248"/>
      <c r="T71" s="248"/>
    </row>
    <row r="72" spans="5:20" ht="15.75" x14ac:dyDescent="0.25">
      <c r="E72" s="243"/>
      <c r="F72" s="243"/>
      <c r="S72" s="248"/>
      <c r="T72" s="248"/>
    </row>
    <row r="73" spans="5:20" ht="15.75" x14ac:dyDescent="0.25">
      <c r="E73" s="243"/>
      <c r="F73" s="243"/>
      <c r="S73" s="248"/>
      <c r="T73" s="248"/>
    </row>
    <row r="74" spans="5:20" ht="15.75" x14ac:dyDescent="0.25">
      <c r="E74" s="243"/>
      <c r="F74" s="243"/>
      <c r="S74" s="248"/>
      <c r="T74" s="248"/>
    </row>
    <row r="75" spans="5:20" ht="15.75" x14ac:dyDescent="0.25">
      <c r="E75" s="243"/>
      <c r="F75" s="243"/>
      <c r="S75" s="248"/>
      <c r="T75" s="248"/>
    </row>
    <row r="76" spans="5:20" ht="15.75" x14ac:dyDescent="0.25">
      <c r="E76" s="243"/>
      <c r="F76" s="243"/>
      <c r="S76" s="248"/>
      <c r="T76" s="248"/>
    </row>
    <row r="77" spans="5:20" ht="15.75" x14ac:dyDescent="0.25">
      <c r="E77" s="243"/>
      <c r="F77" s="243"/>
      <c r="S77" s="248"/>
      <c r="T77" s="248"/>
    </row>
    <row r="78" spans="5:20" x14ac:dyDescent="0.25">
      <c r="S78" s="248"/>
      <c r="T78" s="248"/>
    </row>
    <row r="79" spans="5:20" x14ac:dyDescent="0.25">
      <c r="S79" s="248"/>
      <c r="T79" s="248"/>
    </row>
    <row r="80" spans="5:20" x14ac:dyDescent="0.25">
      <c r="S80" s="248"/>
      <c r="T80" s="248"/>
    </row>
    <row r="81" spans="5:20" x14ac:dyDescent="0.25">
      <c r="S81" s="248"/>
      <c r="T81" s="248"/>
    </row>
    <row r="82" spans="5:20" x14ac:dyDescent="0.25">
      <c r="S82" s="248"/>
      <c r="T82" s="248"/>
    </row>
    <row r="83" spans="5:20" x14ac:dyDescent="0.25">
      <c r="S83" s="248"/>
      <c r="T83" s="248"/>
    </row>
    <row r="84" spans="5:20" x14ac:dyDescent="0.25">
      <c r="S84" s="248"/>
      <c r="T84" s="248"/>
    </row>
    <row r="85" spans="5:20" x14ac:dyDescent="0.25">
      <c r="S85" s="248"/>
      <c r="T85" s="248"/>
    </row>
    <row r="89" spans="5:20" x14ac:dyDescent="0.25">
      <c r="E89" s="237"/>
      <c r="S89" s="432"/>
      <c r="T89" s="432"/>
    </row>
    <row r="90" spans="5:20" x14ac:dyDescent="0.25">
      <c r="E90" s="237"/>
      <c r="S90" s="432"/>
      <c r="T90" s="432"/>
    </row>
    <row r="91" spans="5:20" x14ac:dyDescent="0.25">
      <c r="E91" s="237"/>
      <c r="S91" s="432"/>
      <c r="T91" s="432"/>
    </row>
    <row r="92" spans="5:20" x14ac:dyDescent="0.25">
      <c r="E92" s="237"/>
      <c r="S92" s="432"/>
      <c r="T92" s="432"/>
    </row>
    <row r="93" spans="5:20" x14ac:dyDescent="0.25">
      <c r="E93" s="237"/>
      <c r="S93" s="432"/>
      <c r="T93" s="432"/>
    </row>
    <row r="94" spans="5:20" x14ac:dyDescent="0.25">
      <c r="E94" s="237"/>
      <c r="S94" s="432"/>
      <c r="T94" s="432"/>
    </row>
    <row r="95" spans="5:20" x14ac:dyDescent="0.25">
      <c r="E95" s="237"/>
      <c r="S95" s="432"/>
      <c r="T95" s="432"/>
    </row>
    <row r="96" spans="5:20" x14ac:dyDescent="0.25">
      <c r="E96" s="237"/>
      <c r="S96" s="432"/>
      <c r="T96" s="432"/>
    </row>
    <row r="97" spans="5:20" x14ac:dyDescent="0.25">
      <c r="E97" s="237"/>
      <c r="S97" s="432"/>
      <c r="T97" s="432"/>
    </row>
    <row r="98" spans="5:20" x14ac:dyDescent="0.25">
      <c r="E98" s="237"/>
      <c r="S98" s="432"/>
      <c r="T98" s="432"/>
    </row>
    <row r="99" spans="5:20" x14ac:dyDescent="0.25">
      <c r="E99" s="237"/>
      <c r="S99" s="432"/>
      <c r="T99" s="432"/>
    </row>
    <row r="100" spans="5:20" x14ac:dyDescent="0.25">
      <c r="E100" s="237"/>
      <c r="S100" s="432"/>
      <c r="T100" s="432"/>
    </row>
    <row r="101" spans="5:20" x14ac:dyDescent="0.25">
      <c r="E101" s="237"/>
      <c r="S101" s="432"/>
      <c r="T101" s="432"/>
    </row>
    <row r="102" spans="5:20" x14ac:dyDescent="0.25">
      <c r="E102" s="237"/>
      <c r="S102" s="432"/>
      <c r="T102" s="432"/>
    </row>
    <row r="103" spans="5:20" x14ac:dyDescent="0.25">
      <c r="E103" s="237"/>
      <c r="S103" s="432"/>
      <c r="T103" s="432"/>
    </row>
    <row r="104" spans="5:20" x14ac:dyDescent="0.25">
      <c r="E104" s="237"/>
      <c r="S104" s="432"/>
      <c r="T104" s="432"/>
    </row>
    <row r="105" spans="5:20" x14ac:dyDescent="0.25">
      <c r="E105" s="237"/>
      <c r="S105" s="432"/>
      <c r="T105" s="432"/>
    </row>
    <row r="106" spans="5:20" x14ac:dyDescent="0.25">
      <c r="E106" s="237"/>
      <c r="S106" s="432"/>
      <c r="T106" s="432"/>
    </row>
    <row r="107" spans="5:20" x14ac:dyDescent="0.25">
      <c r="E107" s="237"/>
      <c r="S107" s="432"/>
      <c r="T107" s="432"/>
    </row>
    <row r="108" spans="5:20" x14ac:dyDescent="0.25">
      <c r="E108" s="237"/>
      <c r="S108" s="432"/>
      <c r="T108" s="432"/>
    </row>
    <row r="109" spans="5:20" x14ac:dyDescent="0.25">
      <c r="E109" s="237"/>
      <c r="S109" s="432"/>
      <c r="T109" s="432"/>
    </row>
    <row r="110" spans="5:20" x14ac:dyDescent="0.25">
      <c r="E110" s="237"/>
      <c r="S110" s="432"/>
      <c r="T110" s="432"/>
    </row>
    <row r="111" spans="5:20" x14ac:dyDescent="0.25">
      <c r="E111" s="237"/>
      <c r="S111" s="432"/>
      <c r="T111" s="432"/>
    </row>
    <row r="112" spans="5:20" x14ac:dyDescent="0.25">
      <c r="E112" s="237"/>
      <c r="S112" s="432"/>
      <c r="T112" s="432"/>
    </row>
    <row r="113" spans="5:20" x14ac:dyDescent="0.25">
      <c r="E113" s="237"/>
      <c r="S113" s="432"/>
      <c r="T113" s="432"/>
    </row>
    <row r="114" spans="5:20" x14ac:dyDescent="0.25">
      <c r="E114" s="237"/>
      <c r="S114" s="432"/>
      <c r="T114" s="432"/>
    </row>
    <row r="115" spans="5:20" x14ac:dyDescent="0.25">
      <c r="E115" s="237"/>
    </row>
    <row r="116" spans="5:20" x14ac:dyDescent="0.25">
      <c r="E116" s="237"/>
    </row>
    <row r="117" spans="5:20" x14ac:dyDescent="0.25">
      <c r="E117" s="237"/>
    </row>
    <row r="118" spans="5:20" x14ac:dyDescent="0.25">
      <c r="E118" s="237"/>
    </row>
    <row r="119" spans="5:20" x14ac:dyDescent="0.25">
      <c r="E119" s="237"/>
    </row>
    <row r="120" spans="5:20" x14ac:dyDescent="0.25">
      <c r="E120" s="237"/>
    </row>
    <row r="121" spans="5:20" x14ac:dyDescent="0.25">
      <c r="E121" s="237"/>
    </row>
    <row r="122" spans="5:20" x14ac:dyDescent="0.25">
      <c r="E122" s="237"/>
    </row>
    <row r="123" spans="5:20" x14ac:dyDescent="0.25">
      <c r="E123" s="237"/>
    </row>
    <row r="124" spans="5:20" x14ac:dyDescent="0.25">
      <c r="E124" s="237"/>
    </row>
    <row r="125" spans="5:20" x14ac:dyDescent="0.25">
      <c r="E125" s="237"/>
    </row>
    <row r="126" spans="5:20" x14ac:dyDescent="0.25">
      <c r="E126" s="237"/>
    </row>
    <row r="127" spans="5:20" x14ac:dyDescent="0.25">
      <c r="E127" s="237"/>
    </row>
    <row r="128" spans="5:20" x14ac:dyDescent="0.25">
      <c r="E128" s="237"/>
    </row>
    <row r="129" spans="5:5" x14ac:dyDescent="0.25">
      <c r="E129" s="237"/>
    </row>
    <row r="130" spans="5:5" x14ac:dyDescent="0.25">
      <c r="E130" s="237"/>
    </row>
    <row r="131" spans="5:5" x14ac:dyDescent="0.25">
      <c r="E131" s="237"/>
    </row>
    <row r="132" spans="5:5" x14ac:dyDescent="0.25">
      <c r="E132" s="237"/>
    </row>
    <row r="133" spans="5:5" x14ac:dyDescent="0.25">
      <c r="E133" s="237"/>
    </row>
    <row r="134" spans="5:5" x14ac:dyDescent="0.25">
      <c r="E134" s="237"/>
    </row>
    <row r="135" spans="5:5" x14ac:dyDescent="0.25">
      <c r="E135" s="237"/>
    </row>
    <row r="136" spans="5:5" x14ac:dyDescent="0.25">
      <c r="E136" s="237"/>
    </row>
    <row r="137" spans="5:5" x14ac:dyDescent="0.25">
      <c r="E137" s="237"/>
    </row>
    <row r="138" spans="5:5" x14ac:dyDescent="0.25">
      <c r="E138" s="237"/>
    </row>
    <row r="139" spans="5:5" x14ac:dyDescent="0.25">
      <c r="E139" s="237"/>
    </row>
    <row r="140" spans="5:5" x14ac:dyDescent="0.25">
      <c r="E140" s="237"/>
    </row>
    <row r="141" spans="5:5" x14ac:dyDescent="0.25">
      <c r="E141" s="237"/>
    </row>
    <row r="142" spans="5:5" x14ac:dyDescent="0.25">
      <c r="E142" s="237"/>
    </row>
    <row r="143" spans="5:5" x14ac:dyDescent="0.25">
      <c r="E143" s="237"/>
    </row>
    <row r="144" spans="5:5" x14ac:dyDescent="0.25">
      <c r="E144" s="237"/>
    </row>
    <row r="145" spans="5:5" x14ac:dyDescent="0.25">
      <c r="E145" s="237"/>
    </row>
    <row r="146" spans="5:5" x14ac:dyDescent="0.25">
      <c r="E146" s="237"/>
    </row>
    <row r="147" spans="5:5" x14ac:dyDescent="0.25">
      <c r="E147" s="237"/>
    </row>
    <row r="148" spans="5:5" x14ac:dyDescent="0.25">
      <c r="E148" s="237"/>
    </row>
    <row r="149" spans="5:5" x14ac:dyDescent="0.25">
      <c r="E149" s="237"/>
    </row>
    <row r="150" spans="5:5" x14ac:dyDescent="0.25">
      <c r="E150" s="237"/>
    </row>
    <row r="151" spans="5:5" x14ac:dyDescent="0.25">
      <c r="E151" s="237"/>
    </row>
    <row r="152" spans="5:5" x14ac:dyDescent="0.25">
      <c r="E152" s="237"/>
    </row>
    <row r="153" spans="5:5" x14ac:dyDescent="0.25">
      <c r="E153" s="237"/>
    </row>
    <row r="154" spans="5:5" x14ac:dyDescent="0.25">
      <c r="E154" s="237"/>
    </row>
  </sheetData>
  <mergeCells count="45">
    <mergeCell ref="R47:R49"/>
    <mergeCell ref="U47:U49"/>
    <mergeCell ref="D56:D57"/>
    <mergeCell ref="E56:E57"/>
    <mergeCell ref="S35:S36"/>
    <mergeCell ref="T35:T36"/>
    <mergeCell ref="U34:U36"/>
    <mergeCell ref="R34:R36"/>
    <mergeCell ref="E35:E36"/>
    <mergeCell ref="A5:A7"/>
    <mergeCell ref="A43:A57"/>
    <mergeCell ref="A18:A42"/>
    <mergeCell ref="B24:B27"/>
    <mergeCell ref="B28:B37"/>
    <mergeCell ref="B38:B40"/>
    <mergeCell ref="B41:B42"/>
    <mergeCell ref="B43:B45"/>
    <mergeCell ref="B9:B17"/>
    <mergeCell ref="A9:A17"/>
    <mergeCell ref="B46:B49"/>
    <mergeCell ref="B56:B57"/>
    <mergeCell ref="B53:B55"/>
    <mergeCell ref="B18:B23"/>
    <mergeCell ref="B5:B7"/>
    <mergeCell ref="U5:U7"/>
    <mergeCell ref="P5:Q6"/>
    <mergeCell ref="T5:T7"/>
    <mergeCell ref="R5:R7"/>
    <mergeCell ref="G5:G7"/>
    <mergeCell ref="H5:O5"/>
    <mergeCell ref="S5:S7"/>
    <mergeCell ref="H6:I6"/>
    <mergeCell ref="J6:K6"/>
    <mergeCell ref="L6:M6"/>
    <mergeCell ref="N6:O6"/>
    <mergeCell ref="F5:F7"/>
    <mergeCell ref="C34:C36"/>
    <mergeCell ref="D47:D49"/>
    <mergeCell ref="C47:C49"/>
    <mergeCell ref="E5:E7"/>
    <mergeCell ref="C5:C7"/>
    <mergeCell ref="D5:D7"/>
    <mergeCell ref="E28:E31"/>
    <mergeCell ref="D28:D31"/>
    <mergeCell ref="D34:D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ataValidation allowBlank="1" showInputMessage="1" showErrorMessage="1" promptTitle="CORRELATIVO DE LA ACTIVIDAD" prompt="Estos son los mismos utilizados en los cuadros de costos, los cuales sirven para poder reflejar la Actividad a realizar en cada uno de los cuadros de costos." sqref="F5:F8 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50:C57 C37:C47 C9:C34">
      <formula1>$M$1:$AJ$1</formula1>
    </dataValidation>
    <dataValidation allowBlank="1" showInputMessage="1" showErrorMessage="1" promptTitle="INDICADORES DE RESULTADOS" prompt="Medidas o variables para verificar el cumplimiento de cada paso._x000a_" sqref="E5:E7 D8"/>
  </dataValidations>
  <pageMargins left="0.25" right="0.25" top="0.75" bottom="0.75" header="0.3" footer="0.3"/>
  <pageSetup firstPageNumber="15" orientation="landscape" useFirstPageNumber="1" r:id="rId1"/>
  <headerFooter>
    <oddFooter>&amp;R&amp;P</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topLeftCell="B8" zoomScale="80" zoomScaleNormal="80" workbookViewId="0">
      <selection activeCell="E13" sqref="E13:E14"/>
    </sheetView>
  </sheetViews>
  <sheetFormatPr baseColWidth="10" defaultRowHeight="15" x14ac:dyDescent="0.25"/>
  <cols>
    <col min="1" max="1" width="40" style="444" customWidth="1"/>
    <col min="2" max="2" width="21.7109375" style="444" customWidth="1"/>
    <col min="3" max="3" width="41.7109375" style="444" customWidth="1"/>
    <col min="4" max="4" width="30.5703125" style="444" customWidth="1"/>
    <col min="5" max="7" width="27.42578125" style="444" customWidth="1"/>
    <col min="8" max="8" width="15.28515625" style="444" customWidth="1"/>
    <col min="9" max="9" width="12.140625" style="445" bestFit="1" customWidth="1"/>
    <col min="10" max="10" width="15.28515625" style="444" customWidth="1"/>
    <col min="11" max="11" width="18.85546875" style="445" customWidth="1"/>
    <col min="12" max="12" width="11.42578125" style="444"/>
    <col min="13" max="13" width="13.7109375" style="445" bestFit="1" customWidth="1"/>
    <col min="14" max="14" width="11.42578125" style="444"/>
    <col min="15" max="15" width="13.7109375" style="445" bestFit="1" customWidth="1"/>
    <col min="16" max="16" width="15.28515625" style="444" customWidth="1"/>
    <col min="17" max="17" width="18.28515625" style="445" customWidth="1"/>
    <col min="18" max="18" width="14.140625" style="444" hidden="1" customWidth="1"/>
    <col min="19" max="21" width="14.140625" style="444" customWidth="1"/>
    <col min="22" max="22" width="25.42578125" style="444" customWidth="1"/>
    <col min="23" max="16384" width="11.42578125" style="444"/>
  </cols>
  <sheetData>
    <row r="1" spans="1:22" ht="18.75" x14ac:dyDescent="0.25">
      <c r="B1" s="258"/>
      <c r="C1" s="410" t="s">
        <v>1684</v>
      </c>
      <c r="D1" s="258"/>
      <c r="E1" s="258"/>
      <c r="F1" s="258"/>
      <c r="G1" s="258"/>
      <c r="H1" s="258" t="s">
        <v>476</v>
      </c>
      <c r="J1" s="258"/>
      <c r="K1" s="258"/>
      <c r="L1" s="258"/>
      <c r="M1" s="258"/>
      <c r="N1" s="258"/>
      <c r="O1" s="258"/>
      <c r="P1" s="258"/>
      <c r="Q1" s="258"/>
      <c r="R1" s="258"/>
      <c r="S1" s="258"/>
      <c r="T1" s="258"/>
      <c r="U1" s="258"/>
      <c r="V1" s="258"/>
    </row>
    <row r="2" spans="1:22" ht="18.75" x14ac:dyDescent="0.25">
      <c r="A2" s="446" t="s">
        <v>1346</v>
      </c>
      <c r="B2" s="258"/>
      <c r="C2" s="258"/>
      <c r="D2" s="258"/>
      <c r="E2" s="258"/>
      <c r="F2" s="258"/>
      <c r="G2" s="258"/>
      <c r="H2" s="258"/>
      <c r="J2" s="258"/>
      <c r="K2" s="258"/>
      <c r="L2" s="258"/>
      <c r="M2" s="258"/>
      <c r="N2" s="258"/>
      <c r="O2" s="258"/>
      <c r="P2" s="258"/>
      <c r="Q2" s="258"/>
      <c r="R2" s="258"/>
      <c r="S2" s="258"/>
      <c r="T2" s="258"/>
      <c r="U2" s="258"/>
      <c r="V2" s="258"/>
    </row>
    <row r="3" spans="1:22" x14ac:dyDescent="0.25">
      <c r="A3" s="1100" t="s">
        <v>1348</v>
      </c>
      <c r="B3" s="1100"/>
      <c r="C3" s="1100"/>
      <c r="D3" s="1100"/>
      <c r="E3" s="1100"/>
      <c r="F3" s="1100"/>
      <c r="G3" s="1100"/>
      <c r="H3" s="1100"/>
      <c r="I3" s="1100"/>
      <c r="J3" s="1100"/>
      <c r="K3" s="1100"/>
      <c r="L3" s="1100"/>
      <c r="M3" s="1100"/>
      <c r="N3" s="1100"/>
      <c r="O3" s="1100"/>
      <c r="P3" s="1100"/>
      <c r="Q3" s="1100"/>
      <c r="R3" s="1100"/>
      <c r="S3" s="1100"/>
      <c r="T3" s="1100"/>
      <c r="U3" s="1100"/>
      <c r="V3" s="1100"/>
    </row>
    <row r="4" spans="1:22" ht="15" customHeight="1" x14ac:dyDescent="0.25">
      <c r="A4" s="1055" t="s">
        <v>96</v>
      </c>
      <c r="B4" s="1057" t="s">
        <v>110</v>
      </c>
      <c r="C4" s="1049" t="s">
        <v>1532</v>
      </c>
      <c r="D4" s="1049" t="s">
        <v>1533</v>
      </c>
      <c r="E4" s="1049" t="s">
        <v>86</v>
      </c>
      <c r="F4" s="1049" t="s">
        <v>391</v>
      </c>
      <c r="G4" s="1049" t="s">
        <v>87</v>
      </c>
      <c r="H4" s="1058" t="s">
        <v>99</v>
      </c>
      <c r="I4" s="1063"/>
      <c r="J4" s="1063"/>
      <c r="K4" s="1063"/>
      <c r="L4" s="1063"/>
      <c r="M4" s="1063"/>
      <c r="N4" s="1063"/>
      <c r="O4" s="1059"/>
      <c r="P4" s="1064" t="s">
        <v>100</v>
      </c>
      <c r="Q4" s="1065"/>
      <c r="R4" s="1057" t="s">
        <v>101</v>
      </c>
      <c r="S4" s="1057" t="s">
        <v>102</v>
      </c>
      <c r="T4" s="1057" t="s">
        <v>109</v>
      </c>
      <c r="U4" s="1057" t="s">
        <v>108</v>
      </c>
      <c r="V4" s="1060" t="s">
        <v>88</v>
      </c>
    </row>
    <row r="5" spans="1:22" ht="15" customHeight="1" x14ac:dyDescent="0.25">
      <c r="A5" s="1055"/>
      <c r="B5" s="1055"/>
      <c r="C5" s="1050"/>
      <c r="D5" s="1050"/>
      <c r="E5" s="1050"/>
      <c r="F5" s="1050"/>
      <c r="G5" s="1050"/>
      <c r="H5" s="1058" t="s">
        <v>103</v>
      </c>
      <c r="I5" s="1059"/>
      <c r="J5" s="1058" t="s">
        <v>104</v>
      </c>
      <c r="K5" s="1059"/>
      <c r="L5" s="1058" t="s">
        <v>105</v>
      </c>
      <c r="M5" s="1059"/>
      <c r="N5" s="1058" t="s">
        <v>106</v>
      </c>
      <c r="O5" s="1059"/>
      <c r="P5" s="1066"/>
      <c r="Q5" s="1067"/>
      <c r="R5" s="1055"/>
      <c r="S5" s="1055"/>
      <c r="T5" s="1055"/>
      <c r="U5" s="1055"/>
      <c r="V5" s="1061"/>
    </row>
    <row r="6" spans="1:22" ht="25.5" x14ac:dyDescent="0.25">
      <c r="A6" s="1056"/>
      <c r="B6" s="1056"/>
      <c r="C6" s="1051"/>
      <c r="D6" s="1051"/>
      <c r="E6" s="1051"/>
      <c r="F6" s="1051"/>
      <c r="G6" s="1051"/>
      <c r="H6" s="355" t="s">
        <v>107</v>
      </c>
      <c r="I6" s="355" t="s">
        <v>12</v>
      </c>
      <c r="J6" s="355" t="s">
        <v>107</v>
      </c>
      <c r="K6" s="355" t="s">
        <v>12</v>
      </c>
      <c r="L6" s="355" t="s">
        <v>107</v>
      </c>
      <c r="M6" s="355" t="s">
        <v>12</v>
      </c>
      <c r="N6" s="355" t="s">
        <v>107</v>
      </c>
      <c r="O6" s="355" t="s">
        <v>12</v>
      </c>
      <c r="P6" s="355" t="s">
        <v>107</v>
      </c>
      <c r="Q6" s="355" t="s">
        <v>12</v>
      </c>
      <c r="R6" s="1056"/>
      <c r="S6" s="1056"/>
      <c r="T6" s="1056"/>
      <c r="U6" s="1056"/>
      <c r="V6" s="1062"/>
    </row>
    <row r="7" spans="1:22" ht="15.75" x14ac:dyDescent="0.25">
      <c r="A7" s="356"/>
      <c r="B7" s="357"/>
      <c r="C7" s="358"/>
      <c r="D7" s="358"/>
      <c r="E7" s="358"/>
      <c r="F7" s="359"/>
      <c r="G7" s="358"/>
      <c r="H7" s="360"/>
      <c r="I7" s="360"/>
      <c r="J7" s="360"/>
      <c r="K7" s="360"/>
      <c r="L7" s="360"/>
      <c r="M7" s="360"/>
      <c r="N7" s="360"/>
      <c r="O7" s="360"/>
      <c r="P7" s="360"/>
      <c r="Q7" s="360"/>
      <c r="R7" s="361"/>
      <c r="S7" s="361"/>
      <c r="T7" s="361"/>
      <c r="U7" s="361"/>
      <c r="V7" s="362"/>
    </row>
    <row r="8" spans="1:22" s="803" customFormat="1" ht="108.75" customHeight="1" x14ac:dyDescent="0.25">
      <c r="A8" s="1098" t="s">
        <v>1378</v>
      </c>
      <c r="B8" s="1098" t="s">
        <v>1379</v>
      </c>
      <c r="C8" s="798" t="s">
        <v>1684</v>
      </c>
      <c r="D8" s="417" t="s">
        <v>1694</v>
      </c>
      <c r="E8" s="417" t="s">
        <v>3256</v>
      </c>
      <c r="F8" s="819" t="s">
        <v>2228</v>
      </c>
      <c r="G8" s="417" t="s">
        <v>1695</v>
      </c>
      <c r="H8" s="969">
        <v>1</v>
      </c>
      <c r="I8" s="800"/>
      <c r="J8" s="799">
        <v>1</v>
      </c>
      <c r="K8" s="800"/>
      <c r="L8" s="799">
        <v>1</v>
      </c>
      <c r="M8" s="800"/>
      <c r="N8" s="799">
        <v>1</v>
      </c>
      <c r="O8" s="800"/>
      <c r="P8" s="801">
        <f t="shared" ref="P8:P16" si="0">H8+J8+L8+N8</f>
        <v>4</v>
      </c>
      <c r="Q8" s="802">
        <f t="shared" ref="Q8:Q16" si="1">I8+K8+M8+O8</f>
        <v>0</v>
      </c>
      <c r="R8" s="417"/>
      <c r="S8" s="417" t="s">
        <v>1696</v>
      </c>
      <c r="T8" s="417" t="s">
        <v>3255</v>
      </c>
      <c r="U8" s="417" t="s">
        <v>1697</v>
      </c>
      <c r="V8" s="417" t="s">
        <v>1698</v>
      </c>
    </row>
    <row r="9" spans="1:22" s="803" customFormat="1" ht="141.75" x14ac:dyDescent="0.25">
      <c r="A9" s="1099"/>
      <c r="B9" s="1099"/>
      <c r="C9" s="798" t="s">
        <v>1684</v>
      </c>
      <c r="D9" s="417" t="s">
        <v>3257</v>
      </c>
      <c r="E9" s="417" t="s">
        <v>3258</v>
      </c>
      <c r="F9" s="819" t="s">
        <v>2229</v>
      </c>
      <c r="G9" s="417" t="s">
        <v>1801</v>
      </c>
      <c r="H9" s="804"/>
      <c r="I9" s="800"/>
      <c r="J9" s="799">
        <v>1</v>
      </c>
      <c r="K9" s="800">
        <v>31250</v>
      </c>
      <c r="L9" s="804"/>
      <c r="M9" s="800"/>
      <c r="N9" s="804"/>
      <c r="O9" s="800"/>
      <c r="P9" s="801">
        <f t="shared" si="0"/>
        <v>1</v>
      </c>
      <c r="Q9" s="802">
        <f t="shared" si="1"/>
        <v>31250</v>
      </c>
      <c r="R9" s="417"/>
      <c r="S9" s="417" t="s">
        <v>1802</v>
      </c>
      <c r="T9" s="417" t="s">
        <v>1803</v>
      </c>
      <c r="U9" s="417" t="s">
        <v>1804</v>
      </c>
      <c r="V9" s="417" t="s">
        <v>1799</v>
      </c>
    </row>
    <row r="10" spans="1:22" s="803" customFormat="1" ht="94.5" x14ac:dyDescent="0.25">
      <c r="A10" s="1099"/>
      <c r="B10" s="1099"/>
      <c r="C10" s="805" t="s">
        <v>1684</v>
      </c>
      <c r="D10" s="419" t="s">
        <v>1846</v>
      </c>
      <c r="E10" s="806" t="s">
        <v>3259</v>
      </c>
      <c r="F10" s="468" t="s">
        <v>2230</v>
      </c>
      <c r="G10" s="419" t="s">
        <v>1847</v>
      </c>
      <c r="H10" s="807"/>
      <c r="I10" s="808"/>
      <c r="J10" s="807">
        <v>0.35</v>
      </c>
      <c r="K10" s="808"/>
      <c r="L10" s="807">
        <v>0.3</v>
      </c>
      <c r="M10" s="808"/>
      <c r="N10" s="807">
        <v>0.35</v>
      </c>
      <c r="O10" s="808"/>
      <c r="P10" s="807">
        <f t="shared" si="0"/>
        <v>0.99999999999999989</v>
      </c>
      <c r="Q10" s="436">
        <f t="shared" si="1"/>
        <v>0</v>
      </c>
      <c r="R10" s="421"/>
      <c r="S10" s="809" t="s">
        <v>1850</v>
      </c>
      <c r="T10" s="809" t="s">
        <v>1851</v>
      </c>
      <c r="U10" s="809" t="s">
        <v>1852</v>
      </c>
      <c r="V10" s="810" t="s">
        <v>1853</v>
      </c>
    </row>
    <row r="11" spans="1:22" s="803" customFormat="1" ht="75" x14ac:dyDescent="0.25">
      <c r="A11" s="1099"/>
      <c r="B11" s="1099"/>
      <c r="C11" s="805" t="s">
        <v>1684</v>
      </c>
      <c r="D11" s="419" t="s">
        <v>1846</v>
      </c>
      <c r="E11" s="976" t="s">
        <v>3260</v>
      </c>
      <c r="F11" s="468" t="s">
        <v>2231</v>
      </c>
      <c r="G11" s="419" t="s">
        <v>1848</v>
      </c>
      <c r="H11" s="807"/>
      <c r="I11" s="808"/>
      <c r="J11" s="807"/>
      <c r="K11" s="808"/>
      <c r="L11" s="807">
        <v>1</v>
      </c>
      <c r="M11" s="808">
        <v>50000</v>
      </c>
      <c r="N11" s="807"/>
      <c r="O11" s="808"/>
      <c r="P11" s="807">
        <f t="shared" si="0"/>
        <v>1</v>
      </c>
      <c r="Q11" s="436">
        <f t="shared" si="1"/>
        <v>50000</v>
      </c>
      <c r="R11" s="421"/>
      <c r="S11" s="809" t="s">
        <v>1850</v>
      </c>
      <c r="T11" s="809" t="s">
        <v>1851</v>
      </c>
      <c r="U11" s="809" t="s">
        <v>1852</v>
      </c>
      <c r="V11" s="810" t="s">
        <v>1853</v>
      </c>
    </row>
    <row r="12" spans="1:22" s="803" customFormat="1" ht="60" x14ac:dyDescent="0.25">
      <c r="A12" s="1099"/>
      <c r="B12" s="1099"/>
      <c r="C12" s="805" t="s">
        <v>1684</v>
      </c>
      <c r="D12" s="419" t="s">
        <v>1845</v>
      </c>
      <c r="E12" s="976" t="s">
        <v>3261</v>
      </c>
      <c r="F12" s="468" t="s">
        <v>2232</v>
      </c>
      <c r="G12" s="419" t="s">
        <v>1849</v>
      </c>
      <c r="H12" s="807"/>
      <c r="I12" s="808"/>
      <c r="J12" s="807">
        <v>0.4</v>
      </c>
      <c r="K12" s="808">
        <v>25000</v>
      </c>
      <c r="L12" s="807">
        <v>0.25</v>
      </c>
      <c r="M12" s="808">
        <v>25000</v>
      </c>
      <c r="N12" s="807">
        <v>0.35</v>
      </c>
      <c r="O12" s="808">
        <v>25000</v>
      </c>
      <c r="P12" s="807">
        <f t="shared" si="0"/>
        <v>1</v>
      </c>
      <c r="Q12" s="436">
        <f t="shared" si="1"/>
        <v>75000</v>
      </c>
      <c r="R12" s="421"/>
      <c r="S12" s="809" t="s">
        <v>1854</v>
      </c>
      <c r="T12" s="811" t="s">
        <v>1855</v>
      </c>
      <c r="U12" s="811" t="s">
        <v>1852</v>
      </c>
      <c r="V12" s="812" t="s">
        <v>1853</v>
      </c>
    </row>
    <row r="13" spans="1:22" s="803" customFormat="1" ht="63" x14ac:dyDescent="0.25">
      <c r="A13" s="1099"/>
      <c r="B13" s="1099"/>
      <c r="C13" s="813" t="s">
        <v>1684</v>
      </c>
      <c r="D13" s="1096" t="s">
        <v>2391</v>
      </c>
      <c r="E13" s="1096" t="s">
        <v>2377</v>
      </c>
      <c r="F13" s="573" t="s">
        <v>2918</v>
      </c>
      <c r="G13" s="595" t="s">
        <v>2393</v>
      </c>
      <c r="H13" s="814">
        <v>1</v>
      </c>
      <c r="I13" s="815"/>
      <c r="J13" s="814"/>
      <c r="K13" s="815"/>
      <c r="L13" s="814"/>
      <c r="M13" s="815"/>
      <c r="N13" s="814"/>
      <c r="O13" s="815"/>
      <c r="P13" s="814">
        <f t="shared" si="0"/>
        <v>1</v>
      </c>
      <c r="Q13" s="816">
        <f t="shared" si="1"/>
        <v>0</v>
      </c>
      <c r="R13" s="595"/>
      <c r="S13" s="1096" t="s">
        <v>2385</v>
      </c>
      <c r="T13" s="595" t="s">
        <v>2386</v>
      </c>
      <c r="U13" s="595" t="s">
        <v>2387</v>
      </c>
      <c r="V13" s="595" t="s">
        <v>2388</v>
      </c>
    </row>
    <row r="14" spans="1:22" s="803" customFormat="1" ht="94.5" x14ac:dyDescent="0.25">
      <c r="A14" s="1099"/>
      <c r="B14" s="1099"/>
      <c r="C14" s="813" t="s">
        <v>1684</v>
      </c>
      <c r="D14" s="1097"/>
      <c r="E14" s="1097"/>
      <c r="F14" s="573" t="s">
        <v>2919</v>
      </c>
      <c r="G14" s="595" t="s">
        <v>2394</v>
      </c>
      <c r="H14" s="814"/>
      <c r="I14" s="815"/>
      <c r="J14" s="817">
        <v>1</v>
      </c>
      <c r="K14" s="815"/>
      <c r="L14" s="817">
        <v>1</v>
      </c>
      <c r="M14" s="815"/>
      <c r="N14" s="814"/>
      <c r="O14" s="815"/>
      <c r="P14" s="818">
        <f t="shared" si="0"/>
        <v>2</v>
      </c>
      <c r="Q14" s="816">
        <f t="shared" si="1"/>
        <v>0</v>
      </c>
      <c r="R14" s="595"/>
      <c r="S14" s="1097"/>
      <c r="T14" s="595" t="s">
        <v>2389</v>
      </c>
      <c r="U14" s="595" t="s">
        <v>2387</v>
      </c>
      <c r="V14" s="595" t="s">
        <v>2390</v>
      </c>
    </row>
    <row r="15" spans="1:22" s="803" customFormat="1" ht="110.25" x14ac:dyDescent="0.25">
      <c r="A15" s="1099"/>
      <c r="B15" s="1099"/>
      <c r="C15" s="813" t="s">
        <v>1684</v>
      </c>
      <c r="D15" s="595" t="s">
        <v>2392</v>
      </c>
      <c r="E15" s="595" t="s">
        <v>2378</v>
      </c>
      <c r="F15" s="573" t="s">
        <v>2920</v>
      </c>
      <c r="G15" s="595" t="s">
        <v>2395</v>
      </c>
      <c r="H15" s="817">
        <v>1</v>
      </c>
      <c r="I15" s="815">
        <v>17786</v>
      </c>
      <c r="J15" s="817">
        <v>1</v>
      </c>
      <c r="K15" s="815">
        <v>17786</v>
      </c>
      <c r="L15" s="817">
        <v>1</v>
      </c>
      <c r="M15" s="815">
        <v>17786</v>
      </c>
      <c r="N15" s="817">
        <v>1</v>
      </c>
      <c r="O15" s="815">
        <v>17786</v>
      </c>
      <c r="P15" s="818">
        <f t="shared" si="0"/>
        <v>4</v>
      </c>
      <c r="Q15" s="816">
        <f t="shared" si="1"/>
        <v>71144</v>
      </c>
      <c r="R15" s="595"/>
      <c r="S15" s="595" t="s">
        <v>2379</v>
      </c>
      <c r="T15" s="595" t="s">
        <v>2380</v>
      </c>
      <c r="U15" s="595" t="s">
        <v>1953</v>
      </c>
      <c r="V15" s="797" t="s">
        <v>2381</v>
      </c>
    </row>
    <row r="16" spans="1:22" s="803" customFormat="1" ht="201.75" customHeight="1" x14ac:dyDescent="0.25">
      <c r="A16" s="1099"/>
      <c r="B16" s="1099"/>
      <c r="C16" s="813" t="s">
        <v>1684</v>
      </c>
      <c r="D16" s="595" t="s">
        <v>2397</v>
      </c>
      <c r="E16" s="595" t="s">
        <v>3262</v>
      </c>
      <c r="F16" s="573" t="s">
        <v>2921</v>
      </c>
      <c r="G16" s="595" t="s">
        <v>2396</v>
      </c>
      <c r="H16" s="814">
        <v>0.5</v>
      </c>
      <c r="I16" s="815"/>
      <c r="J16" s="814"/>
      <c r="K16" s="815"/>
      <c r="L16" s="814">
        <v>0.5</v>
      </c>
      <c r="M16" s="815"/>
      <c r="N16" s="814"/>
      <c r="O16" s="815"/>
      <c r="P16" s="814">
        <f t="shared" si="0"/>
        <v>1</v>
      </c>
      <c r="Q16" s="816">
        <f t="shared" si="1"/>
        <v>0</v>
      </c>
      <c r="R16" s="595"/>
      <c r="S16" s="595" t="s">
        <v>2382</v>
      </c>
      <c r="T16" s="595" t="s">
        <v>2383</v>
      </c>
      <c r="U16" s="595" t="s">
        <v>1953</v>
      </c>
      <c r="V16" s="797" t="s">
        <v>2384</v>
      </c>
    </row>
    <row r="17" spans="1:22" ht="15.75" x14ac:dyDescent="0.25">
      <c r="A17" s="262"/>
      <c r="B17" s="263"/>
      <c r="C17" s="262" t="s">
        <v>1380</v>
      </c>
      <c r="D17" s="263"/>
      <c r="E17" s="263"/>
      <c r="F17" s="263"/>
      <c r="G17" s="264"/>
      <c r="H17" s="246">
        <f t="shared" ref="H17:Q17" si="2">SUM(H8:H16)</f>
        <v>3.5</v>
      </c>
      <c r="I17" s="253">
        <f t="shared" si="2"/>
        <v>17786</v>
      </c>
      <c r="J17" s="246">
        <f t="shared" si="2"/>
        <v>4.75</v>
      </c>
      <c r="K17" s="253">
        <f t="shared" si="2"/>
        <v>74036</v>
      </c>
      <c r="L17" s="246">
        <f t="shared" si="2"/>
        <v>5.05</v>
      </c>
      <c r="M17" s="253">
        <f t="shared" si="2"/>
        <v>92786</v>
      </c>
      <c r="N17" s="246">
        <f t="shared" si="2"/>
        <v>2.7</v>
      </c>
      <c r="O17" s="253">
        <f t="shared" si="2"/>
        <v>42786</v>
      </c>
      <c r="P17" s="253">
        <f t="shared" si="2"/>
        <v>16</v>
      </c>
      <c r="Q17" s="253">
        <f t="shared" si="2"/>
        <v>227394</v>
      </c>
      <c r="R17" s="247"/>
      <c r="S17" s="247"/>
      <c r="T17" s="247"/>
      <c r="U17" s="247"/>
      <c r="V17" s="247"/>
    </row>
    <row r="22" spans="1:22" x14ac:dyDescent="0.25">
      <c r="I22" s="444"/>
      <c r="K22" s="444"/>
      <c r="M22" s="444"/>
      <c r="O22" s="444"/>
      <c r="Q22" s="444"/>
    </row>
    <row r="23" spans="1:22" x14ac:dyDescent="0.25">
      <c r="I23" s="444"/>
      <c r="K23" s="444"/>
      <c r="M23" s="444"/>
      <c r="O23" s="444"/>
      <c r="Q23" s="444"/>
    </row>
    <row r="24" spans="1:22" x14ac:dyDescent="0.25">
      <c r="I24" s="444"/>
      <c r="K24" s="444"/>
      <c r="M24" s="444"/>
      <c r="O24" s="444"/>
      <c r="Q24" s="444"/>
    </row>
    <row r="25" spans="1:22" x14ac:dyDescent="0.25">
      <c r="I25" s="444"/>
      <c r="K25" s="444"/>
      <c r="M25" s="444"/>
      <c r="O25" s="444"/>
      <c r="Q25" s="444"/>
    </row>
    <row r="26" spans="1:22" x14ac:dyDescent="0.25">
      <c r="I26" s="444"/>
      <c r="K26" s="444"/>
      <c r="M26" s="444"/>
      <c r="O26" s="444"/>
      <c r="Q26" s="444"/>
    </row>
    <row r="27" spans="1:22" x14ac:dyDescent="0.25">
      <c r="I27" s="444"/>
      <c r="K27" s="444"/>
      <c r="M27" s="444"/>
      <c r="O27" s="444"/>
      <c r="Q27" s="444"/>
    </row>
    <row r="28" spans="1:22" x14ac:dyDescent="0.25">
      <c r="I28" s="444"/>
      <c r="K28" s="444"/>
      <c r="M28" s="444"/>
      <c r="O28" s="444"/>
      <c r="Q28" s="444"/>
    </row>
    <row r="29" spans="1:22" x14ac:dyDescent="0.25">
      <c r="I29" s="444"/>
      <c r="K29" s="444"/>
      <c r="M29" s="444"/>
      <c r="O29" s="444"/>
      <c r="Q29" s="444"/>
    </row>
    <row r="30" spans="1:22" x14ac:dyDescent="0.25">
      <c r="I30" s="444"/>
      <c r="K30" s="444"/>
      <c r="M30" s="444"/>
      <c r="O30" s="444"/>
      <c r="Q30" s="444"/>
    </row>
    <row r="31" spans="1:22" x14ac:dyDescent="0.25">
      <c r="I31" s="444"/>
      <c r="K31" s="444"/>
      <c r="M31" s="444"/>
      <c r="O31" s="444"/>
      <c r="Q31" s="444"/>
    </row>
    <row r="32" spans="1:22" x14ac:dyDescent="0.25">
      <c r="I32" s="444"/>
      <c r="K32" s="444"/>
      <c r="M32" s="444"/>
      <c r="O32" s="444"/>
      <c r="Q32" s="444"/>
    </row>
    <row r="33" spans="9:17" x14ac:dyDescent="0.25">
      <c r="I33" s="444"/>
      <c r="K33" s="444"/>
      <c r="M33" s="444"/>
      <c r="O33" s="444"/>
      <c r="Q33" s="444"/>
    </row>
    <row r="34" spans="9:17" x14ac:dyDescent="0.25">
      <c r="I34" s="444"/>
      <c r="K34" s="444"/>
      <c r="M34" s="444"/>
      <c r="O34" s="444"/>
      <c r="Q34" s="444"/>
    </row>
    <row r="35" spans="9:17" x14ac:dyDescent="0.25">
      <c r="I35" s="444"/>
      <c r="K35" s="444"/>
      <c r="M35" s="444"/>
      <c r="O35" s="444"/>
      <c r="Q35" s="444"/>
    </row>
    <row r="36" spans="9:17" x14ac:dyDescent="0.25">
      <c r="I36" s="444"/>
      <c r="K36" s="444"/>
      <c r="M36" s="444"/>
      <c r="O36" s="444"/>
      <c r="Q36" s="444"/>
    </row>
    <row r="37" spans="9:17" x14ac:dyDescent="0.25">
      <c r="I37" s="444"/>
      <c r="K37" s="444"/>
      <c r="M37" s="444"/>
      <c r="O37" s="444"/>
      <c r="Q37" s="444"/>
    </row>
    <row r="38" spans="9:17" x14ac:dyDescent="0.25">
      <c r="I38" s="444"/>
      <c r="K38" s="444"/>
      <c r="M38" s="444"/>
      <c r="O38" s="444"/>
      <c r="Q38" s="444"/>
    </row>
    <row r="39" spans="9:17" x14ac:dyDescent="0.25">
      <c r="I39" s="444"/>
      <c r="K39" s="444"/>
      <c r="M39" s="444"/>
      <c r="O39" s="444"/>
      <c r="Q39" s="444"/>
    </row>
    <row r="40" spans="9:17" x14ac:dyDescent="0.25">
      <c r="I40" s="444"/>
      <c r="K40" s="444"/>
      <c r="M40" s="444"/>
      <c r="O40" s="444"/>
      <c r="Q40" s="444"/>
    </row>
    <row r="41" spans="9:17" x14ac:dyDescent="0.25">
      <c r="I41" s="444"/>
      <c r="K41" s="444"/>
      <c r="M41" s="444"/>
      <c r="O41" s="444"/>
      <c r="Q41" s="444"/>
    </row>
    <row r="42" spans="9:17" x14ac:dyDescent="0.25">
      <c r="I42" s="444"/>
      <c r="K42" s="444"/>
      <c r="M42" s="444"/>
      <c r="O42" s="444"/>
      <c r="Q42" s="444"/>
    </row>
    <row r="43" spans="9:17" x14ac:dyDescent="0.25">
      <c r="I43" s="444"/>
      <c r="K43" s="444"/>
      <c r="M43" s="444"/>
      <c r="O43" s="444"/>
      <c r="Q43" s="444"/>
    </row>
    <row r="44" spans="9:17" x14ac:dyDescent="0.25">
      <c r="I44" s="444"/>
      <c r="K44" s="444"/>
      <c r="M44" s="444"/>
      <c r="O44" s="444"/>
      <c r="Q44" s="444"/>
    </row>
    <row r="45" spans="9:17" x14ac:dyDescent="0.25">
      <c r="I45" s="444"/>
      <c r="K45" s="444"/>
      <c r="M45" s="444"/>
      <c r="O45" s="444"/>
      <c r="Q45" s="444"/>
    </row>
    <row r="46" spans="9:17" x14ac:dyDescent="0.25">
      <c r="I46" s="444"/>
      <c r="K46" s="444"/>
      <c r="M46" s="444"/>
      <c r="O46" s="444"/>
      <c r="Q46" s="444"/>
    </row>
    <row r="47" spans="9:17" x14ac:dyDescent="0.25">
      <c r="I47" s="444"/>
      <c r="K47" s="444"/>
      <c r="M47" s="444"/>
      <c r="O47" s="444"/>
      <c r="Q47" s="444"/>
    </row>
    <row r="48" spans="9:17" x14ac:dyDescent="0.25">
      <c r="I48" s="444"/>
      <c r="K48" s="444"/>
      <c r="M48" s="444"/>
      <c r="O48" s="444"/>
      <c r="Q48" s="444"/>
    </row>
    <row r="49" spans="9:17" x14ac:dyDescent="0.25">
      <c r="I49" s="444"/>
      <c r="K49" s="444"/>
      <c r="M49" s="444"/>
      <c r="O49" s="444"/>
      <c r="Q49" s="444"/>
    </row>
    <row r="50" spans="9:17" x14ac:dyDescent="0.25">
      <c r="I50" s="444"/>
      <c r="K50" s="444"/>
      <c r="M50" s="444"/>
      <c r="O50" s="444"/>
      <c r="Q50" s="444"/>
    </row>
    <row r="51" spans="9:17" x14ac:dyDescent="0.25">
      <c r="I51" s="444"/>
      <c r="K51" s="444"/>
      <c r="M51" s="444"/>
      <c r="O51" s="444"/>
      <c r="Q51" s="444"/>
    </row>
    <row r="52" spans="9:17" ht="15.6" customHeight="1" x14ac:dyDescent="0.25">
      <c r="I52" s="444"/>
      <c r="K52" s="444"/>
      <c r="M52" s="444"/>
      <c r="O52" s="444"/>
      <c r="Q52" s="444"/>
    </row>
  </sheetData>
  <mergeCells count="24">
    <mergeCell ref="S13:S14"/>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P4:Q5"/>
    <mergeCell ref="D13:D14"/>
    <mergeCell ref="E13:E14"/>
    <mergeCell ref="D4:D6"/>
    <mergeCell ref="A8:A16"/>
    <mergeCell ref="H5:I5"/>
    <mergeCell ref="B8:B16"/>
    <mergeCell ref="H4:O4"/>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6">
      <formula1>$C$1</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50"/>
  <sheetViews>
    <sheetView topLeftCell="H24" zoomScale="70" zoomScaleNormal="70" workbookViewId="0">
      <selection activeCell="U28" sqref="U28:U29"/>
    </sheetView>
  </sheetViews>
  <sheetFormatPr baseColWidth="10" defaultRowHeight="15" x14ac:dyDescent="0.25"/>
  <cols>
    <col min="1" max="1" width="40.7109375" style="796" customWidth="1"/>
    <col min="2" max="2" width="41.42578125" style="796" customWidth="1"/>
    <col min="3" max="3" width="37.140625" style="796" customWidth="1"/>
    <col min="4" max="6" width="27.42578125" style="796" customWidth="1"/>
    <col min="7" max="7" width="30.140625" style="796" customWidth="1"/>
    <col min="8" max="8" width="15.28515625" style="796" customWidth="1"/>
    <col min="9" max="9" width="13.7109375" style="171" bestFit="1" customWidth="1"/>
    <col min="10" max="10" width="15.28515625" style="796" customWidth="1"/>
    <col min="11" max="11" width="18.85546875" style="171" customWidth="1"/>
    <col min="12" max="12" width="11.42578125" style="796"/>
    <col min="13" max="13" width="12.140625" style="171" bestFit="1" customWidth="1"/>
    <col min="14" max="14" width="11.42578125" style="796"/>
    <col min="15" max="15" width="12.140625" style="171" bestFit="1" customWidth="1"/>
    <col min="16" max="16" width="15.28515625" style="853" customWidth="1"/>
    <col min="17" max="17" width="18.28515625" style="854" customWidth="1"/>
    <col min="18" max="18" width="30.28515625" style="796" customWidth="1"/>
    <col min="19" max="19" width="19" style="796" customWidth="1"/>
    <col min="20" max="20" width="14.140625" style="796" customWidth="1"/>
    <col min="21" max="21" width="20.42578125" style="796" customWidth="1"/>
    <col min="22" max="16384" width="11.42578125" style="796"/>
  </cols>
  <sheetData>
    <row r="1" spans="1:33" ht="18.75" x14ac:dyDescent="0.25">
      <c r="C1" s="837" t="s">
        <v>1596</v>
      </c>
      <c r="D1" s="837" t="s">
        <v>1597</v>
      </c>
      <c r="H1" s="838" t="s">
        <v>1381</v>
      </c>
      <c r="J1" s="838"/>
      <c r="K1" s="838"/>
      <c r="M1" s="837" t="s">
        <v>1575</v>
      </c>
      <c r="N1" s="837" t="s">
        <v>1576</v>
      </c>
      <c r="O1" s="837" t="s">
        <v>1577</v>
      </c>
      <c r="P1" s="837" t="s">
        <v>1578</v>
      </c>
      <c r="Q1" s="837" t="s">
        <v>1579</v>
      </c>
      <c r="R1" s="837" t="s">
        <v>1580</v>
      </c>
      <c r="S1" s="837" t="s">
        <v>1581</v>
      </c>
      <c r="T1" s="837" t="s">
        <v>1582</v>
      </c>
      <c r="U1" s="837" t="s">
        <v>1583</v>
      </c>
      <c r="V1" s="837" t="s">
        <v>1584</v>
      </c>
      <c r="W1" s="837" t="s">
        <v>1585</v>
      </c>
      <c r="X1" s="837" t="s">
        <v>1586</v>
      </c>
      <c r="Y1" s="837" t="s">
        <v>1587</v>
      </c>
      <c r="Z1" s="837" t="s">
        <v>1588</v>
      </c>
      <c r="AA1" s="837" t="s">
        <v>1589</v>
      </c>
      <c r="AB1" s="837" t="s">
        <v>1590</v>
      </c>
      <c r="AC1" s="837" t="s">
        <v>1591</v>
      </c>
      <c r="AD1" s="837" t="s">
        <v>1592</v>
      </c>
      <c r="AE1" s="837" t="s">
        <v>1593</v>
      </c>
      <c r="AF1" s="837" t="s">
        <v>1594</v>
      </c>
      <c r="AG1" s="837" t="s">
        <v>1595</v>
      </c>
    </row>
    <row r="2" spans="1:33" ht="18.75" x14ac:dyDescent="0.25">
      <c r="A2" s="839" t="s">
        <v>1346</v>
      </c>
      <c r="H2" s="838"/>
      <c r="J2" s="838"/>
      <c r="K2" s="838"/>
      <c r="L2" s="838"/>
      <c r="M2" s="838"/>
      <c r="N2" s="838"/>
      <c r="O2" s="838"/>
      <c r="P2" s="840"/>
      <c r="Q2" s="840"/>
      <c r="R2" s="838"/>
      <c r="S2" s="838"/>
      <c r="T2" s="838"/>
      <c r="U2" s="838"/>
      <c r="V2" s="838"/>
      <c r="W2" s="838"/>
      <c r="X2" s="838"/>
      <c r="Y2" s="838"/>
      <c r="Z2" s="838"/>
      <c r="AA2" s="838"/>
    </row>
    <row r="3" spans="1:33" ht="18.75" x14ac:dyDescent="0.25">
      <c r="A3" s="841" t="s">
        <v>1389</v>
      </c>
      <c r="H3" s="838"/>
      <c r="J3" s="838"/>
      <c r="K3" s="838"/>
      <c r="L3" s="838"/>
      <c r="M3" s="838"/>
      <c r="N3" s="838"/>
      <c r="O3" s="838"/>
      <c r="P3" s="840"/>
      <c r="Q3" s="840"/>
      <c r="R3" s="838"/>
      <c r="S3" s="838"/>
      <c r="T3" s="838"/>
      <c r="U3" s="838"/>
      <c r="V3" s="838"/>
      <c r="W3" s="838"/>
      <c r="X3" s="838"/>
      <c r="Y3" s="838"/>
      <c r="Z3" s="838"/>
      <c r="AA3" s="838"/>
    </row>
    <row r="4" spans="1:33" ht="18.75" x14ac:dyDescent="0.25">
      <c r="A4" s="841" t="s">
        <v>1388</v>
      </c>
      <c r="H4" s="838"/>
      <c r="J4" s="838"/>
      <c r="K4" s="838"/>
      <c r="L4" s="838"/>
      <c r="M4" s="838"/>
      <c r="N4" s="838"/>
      <c r="O4" s="838"/>
      <c r="P4" s="840"/>
      <c r="Q4" s="840"/>
      <c r="R4" s="838"/>
      <c r="S4" s="838"/>
      <c r="T4" s="838"/>
      <c r="U4" s="838"/>
      <c r="V4" s="838"/>
      <c r="W4" s="838"/>
      <c r="X4" s="838"/>
      <c r="Y4" s="838"/>
      <c r="Z4" s="838"/>
      <c r="AA4" s="838"/>
    </row>
    <row r="5" spans="1:33" x14ac:dyDescent="0.25">
      <c r="A5" s="831" t="s">
        <v>1391</v>
      </c>
      <c r="B5" s="831"/>
      <c r="C5" s="831"/>
      <c r="D5" s="831"/>
      <c r="E5" s="831"/>
      <c r="F5" s="831"/>
      <c r="G5" s="831"/>
      <c r="H5" s="831"/>
      <c r="I5" s="831"/>
      <c r="J5" s="831"/>
      <c r="K5" s="831"/>
      <c r="L5" s="831"/>
      <c r="M5" s="831"/>
      <c r="N5" s="831"/>
      <c r="O5" s="831"/>
      <c r="P5" s="842"/>
      <c r="Q5" s="842"/>
      <c r="R5" s="831"/>
      <c r="S5" s="831"/>
      <c r="T5" s="831"/>
      <c r="U5" s="831"/>
    </row>
    <row r="6" spans="1:33" ht="15" customHeight="1" x14ac:dyDescent="0.25">
      <c r="A6" s="1101" t="s">
        <v>96</v>
      </c>
      <c r="B6" s="1101" t="s">
        <v>110</v>
      </c>
      <c r="C6" s="1105" t="s">
        <v>1532</v>
      </c>
      <c r="D6" s="1105" t="s">
        <v>1533</v>
      </c>
      <c r="E6" s="1105" t="s">
        <v>86</v>
      </c>
      <c r="F6" s="1105" t="s">
        <v>391</v>
      </c>
      <c r="G6" s="1105" t="s">
        <v>87</v>
      </c>
      <c r="H6" s="1029" t="s">
        <v>99</v>
      </c>
      <c r="I6" s="1031"/>
      <c r="J6" s="1031"/>
      <c r="K6" s="1031"/>
      <c r="L6" s="1031"/>
      <c r="M6" s="1031"/>
      <c r="N6" s="1031"/>
      <c r="O6" s="1030"/>
      <c r="P6" s="1110" t="s">
        <v>100</v>
      </c>
      <c r="Q6" s="1111"/>
      <c r="R6" s="1101" t="s">
        <v>102</v>
      </c>
      <c r="S6" s="1101" t="s">
        <v>109</v>
      </c>
      <c r="T6" s="1101" t="s">
        <v>108</v>
      </c>
      <c r="U6" s="1109" t="s">
        <v>88</v>
      </c>
    </row>
    <row r="7" spans="1:33" ht="15" customHeight="1" x14ac:dyDescent="0.25">
      <c r="A7" s="1016"/>
      <c r="B7" s="1016"/>
      <c r="C7" s="1027"/>
      <c r="D7" s="1027"/>
      <c r="E7" s="1027"/>
      <c r="F7" s="1027"/>
      <c r="G7" s="1027"/>
      <c r="H7" s="1029" t="s">
        <v>103</v>
      </c>
      <c r="I7" s="1030"/>
      <c r="J7" s="1029" t="s">
        <v>104</v>
      </c>
      <c r="K7" s="1030"/>
      <c r="L7" s="1029" t="s">
        <v>105</v>
      </c>
      <c r="M7" s="1030"/>
      <c r="N7" s="1029" t="s">
        <v>106</v>
      </c>
      <c r="O7" s="1030"/>
      <c r="P7" s="1112"/>
      <c r="Q7" s="1113"/>
      <c r="R7" s="1016"/>
      <c r="S7" s="1016"/>
      <c r="T7" s="1016"/>
      <c r="U7" s="1033"/>
    </row>
    <row r="8" spans="1:33" ht="25.5" x14ac:dyDescent="0.25">
      <c r="A8" s="1017"/>
      <c r="B8" s="1017"/>
      <c r="C8" s="1028"/>
      <c r="D8" s="1028"/>
      <c r="E8" s="1028"/>
      <c r="F8" s="1028"/>
      <c r="G8" s="1028"/>
      <c r="H8" s="448" t="s">
        <v>107</v>
      </c>
      <c r="I8" s="448" t="s">
        <v>12</v>
      </c>
      <c r="J8" s="448" t="s">
        <v>107</v>
      </c>
      <c r="K8" s="448" t="s">
        <v>12</v>
      </c>
      <c r="L8" s="448" t="s">
        <v>107</v>
      </c>
      <c r="M8" s="448" t="s">
        <v>12</v>
      </c>
      <c r="N8" s="448" t="s">
        <v>107</v>
      </c>
      <c r="O8" s="448" t="s">
        <v>12</v>
      </c>
      <c r="P8" s="448" t="s">
        <v>107</v>
      </c>
      <c r="Q8" s="448" t="s">
        <v>12</v>
      </c>
      <c r="R8" s="1017"/>
      <c r="S8" s="1017"/>
      <c r="T8" s="1017"/>
      <c r="U8" s="1034"/>
    </row>
    <row r="9" spans="1:33" ht="15.75" x14ac:dyDescent="0.25">
      <c r="A9" s="449"/>
      <c r="B9" s="450"/>
      <c r="C9" s="451"/>
      <c r="D9" s="451"/>
      <c r="E9" s="451"/>
      <c r="F9" s="452"/>
      <c r="G9" s="451"/>
      <c r="H9" s="453"/>
      <c r="I9" s="453"/>
      <c r="J9" s="453"/>
      <c r="K9" s="453"/>
      <c r="L9" s="453"/>
      <c r="M9" s="453"/>
      <c r="N9" s="453"/>
      <c r="O9" s="453"/>
      <c r="P9" s="453"/>
      <c r="Q9" s="453"/>
      <c r="R9" s="454"/>
      <c r="S9" s="454"/>
      <c r="T9" s="454"/>
      <c r="U9" s="455"/>
    </row>
    <row r="10" spans="1:33" ht="171.75" customHeight="1" x14ac:dyDescent="0.25">
      <c r="A10" s="1102" t="s">
        <v>1382</v>
      </c>
      <c r="B10" s="1102" t="s">
        <v>1383</v>
      </c>
      <c r="C10" s="463" t="s">
        <v>1594</v>
      </c>
      <c r="D10" s="843" t="s">
        <v>3263</v>
      </c>
      <c r="E10" s="843" t="s">
        <v>3264</v>
      </c>
      <c r="F10" s="464" t="s">
        <v>2233</v>
      </c>
      <c r="G10" s="844" t="s">
        <v>3265</v>
      </c>
      <c r="H10" s="463"/>
      <c r="I10" s="465"/>
      <c r="J10" s="463">
        <v>1</v>
      </c>
      <c r="K10" s="465">
        <v>2500</v>
      </c>
      <c r="L10" s="463">
        <v>1</v>
      </c>
      <c r="M10" s="465">
        <v>2500</v>
      </c>
      <c r="N10" s="463">
        <v>1</v>
      </c>
      <c r="O10" s="465">
        <v>2500</v>
      </c>
      <c r="P10" s="466">
        <f t="shared" ref="P10:P24" si="0">H10+J10+L10+N10</f>
        <v>3</v>
      </c>
      <c r="Q10" s="467">
        <f t="shared" ref="Q10:Q24" si="1">I10+K10+M10+O10</f>
        <v>7500</v>
      </c>
      <c r="R10" s="464" t="s">
        <v>1929</v>
      </c>
      <c r="S10" s="464" t="s">
        <v>1930</v>
      </c>
      <c r="T10" s="464" t="s">
        <v>1867</v>
      </c>
      <c r="U10" s="474" t="s">
        <v>1931</v>
      </c>
    </row>
    <row r="11" spans="1:33" ht="94.5" customHeight="1" x14ac:dyDescent="0.25">
      <c r="A11" s="1103"/>
      <c r="B11" s="1103"/>
      <c r="C11" s="1117" t="s">
        <v>1575</v>
      </c>
      <c r="D11" s="1045" t="s">
        <v>2398</v>
      </c>
      <c r="E11" s="608" t="s">
        <v>2399</v>
      </c>
      <c r="F11" s="608" t="s">
        <v>2922</v>
      </c>
      <c r="G11" s="608" t="s">
        <v>2405</v>
      </c>
      <c r="H11" s="788"/>
      <c r="I11" s="820"/>
      <c r="J11" s="788">
        <v>0.33</v>
      </c>
      <c r="K11" s="820"/>
      <c r="L11" s="788">
        <v>0.33</v>
      </c>
      <c r="M11" s="788"/>
      <c r="N11" s="612">
        <v>0.34</v>
      </c>
      <c r="O11" s="820"/>
      <c r="P11" s="788">
        <f t="shared" si="0"/>
        <v>1</v>
      </c>
      <c r="Q11" s="609">
        <f t="shared" si="1"/>
        <v>0</v>
      </c>
      <c r="R11" s="1045" t="s">
        <v>2402</v>
      </c>
      <c r="S11" s="1045" t="s">
        <v>2403</v>
      </c>
      <c r="T11" s="1045" t="s">
        <v>1867</v>
      </c>
      <c r="U11" s="1114" t="s">
        <v>2404</v>
      </c>
    </row>
    <row r="12" spans="1:33" ht="69" customHeight="1" x14ac:dyDescent="0.25">
      <c r="A12" s="1103"/>
      <c r="B12" s="1103"/>
      <c r="C12" s="1043"/>
      <c r="D12" s="1043"/>
      <c r="E12" s="608" t="s">
        <v>2400</v>
      </c>
      <c r="F12" s="608" t="s">
        <v>2923</v>
      </c>
      <c r="G12" s="608" t="s">
        <v>2406</v>
      </c>
      <c r="H12" s="608"/>
      <c r="I12" s="820"/>
      <c r="J12" s="788">
        <v>0.33</v>
      </c>
      <c r="K12" s="820"/>
      <c r="L12" s="788">
        <v>0.33</v>
      </c>
      <c r="M12" s="820"/>
      <c r="N12" s="612">
        <v>0.34</v>
      </c>
      <c r="O12" s="820"/>
      <c r="P12" s="788">
        <f t="shared" si="0"/>
        <v>1</v>
      </c>
      <c r="Q12" s="609">
        <f t="shared" si="1"/>
        <v>0</v>
      </c>
      <c r="R12" s="1043"/>
      <c r="S12" s="1043"/>
      <c r="T12" s="1043"/>
      <c r="U12" s="1115"/>
    </row>
    <row r="13" spans="1:33" ht="94.5" x14ac:dyDescent="0.25">
      <c r="A13" s="1103"/>
      <c r="B13" s="1103"/>
      <c r="C13" s="1043"/>
      <c r="D13" s="1044"/>
      <c r="E13" s="608" t="s">
        <v>2401</v>
      </c>
      <c r="F13" s="608" t="s">
        <v>2924</v>
      </c>
      <c r="G13" s="608" t="s">
        <v>2407</v>
      </c>
      <c r="H13" s="608"/>
      <c r="I13" s="820"/>
      <c r="J13" s="788">
        <v>0.33</v>
      </c>
      <c r="K13" s="820"/>
      <c r="L13" s="788">
        <v>0.33</v>
      </c>
      <c r="M13" s="820"/>
      <c r="N13" s="612">
        <v>0.34</v>
      </c>
      <c r="O13" s="820"/>
      <c r="P13" s="788">
        <f t="shared" si="0"/>
        <v>1</v>
      </c>
      <c r="Q13" s="609">
        <f t="shared" si="1"/>
        <v>0</v>
      </c>
      <c r="R13" s="1044"/>
      <c r="S13" s="1044"/>
      <c r="T13" s="1044"/>
      <c r="U13" s="1116"/>
    </row>
    <row r="14" spans="1:33" ht="173.25" x14ac:dyDescent="0.25">
      <c r="A14" s="1103"/>
      <c r="B14" s="1104"/>
      <c r="C14" s="934" t="s">
        <v>1580</v>
      </c>
      <c r="D14" s="821" t="s">
        <v>2408</v>
      </c>
      <c r="E14" s="626" t="s">
        <v>3266</v>
      </c>
      <c r="F14" s="626" t="s">
        <v>2925</v>
      </c>
      <c r="G14" s="626" t="s">
        <v>2409</v>
      </c>
      <c r="H14" s="822">
        <v>0.25</v>
      </c>
      <c r="I14" s="823"/>
      <c r="J14" s="822">
        <v>0.75</v>
      </c>
      <c r="K14" s="823"/>
      <c r="L14" s="626"/>
      <c r="M14" s="823"/>
      <c r="N14" s="824"/>
      <c r="O14" s="823"/>
      <c r="P14" s="788">
        <f t="shared" si="0"/>
        <v>1</v>
      </c>
      <c r="Q14" s="609">
        <f t="shared" si="1"/>
        <v>0</v>
      </c>
      <c r="R14" s="821" t="s">
        <v>2410</v>
      </c>
      <c r="S14" s="821" t="s">
        <v>2411</v>
      </c>
      <c r="T14" s="821" t="s">
        <v>2412</v>
      </c>
      <c r="U14" s="628" t="s">
        <v>2413</v>
      </c>
    </row>
    <row r="15" spans="1:33" ht="75" customHeight="1" x14ac:dyDescent="0.25">
      <c r="A15" s="1103"/>
      <c r="B15" s="1102" t="s">
        <v>1385</v>
      </c>
      <c r="C15" s="463" t="s">
        <v>1576</v>
      </c>
      <c r="D15" s="844" t="s">
        <v>1932</v>
      </c>
      <c r="E15" s="844" t="s">
        <v>3267</v>
      </c>
      <c r="F15" s="473" t="s">
        <v>2234</v>
      </c>
      <c r="G15" s="844" t="s">
        <v>1933</v>
      </c>
      <c r="H15" s="463"/>
      <c r="I15" s="465"/>
      <c r="J15" s="463">
        <v>1</v>
      </c>
      <c r="K15" s="465">
        <v>5000</v>
      </c>
      <c r="L15" s="463"/>
      <c r="M15" s="465"/>
      <c r="N15" s="463">
        <v>1</v>
      </c>
      <c r="O15" s="465">
        <v>5000</v>
      </c>
      <c r="P15" s="466">
        <f t="shared" si="0"/>
        <v>2</v>
      </c>
      <c r="Q15" s="467">
        <f t="shared" si="1"/>
        <v>10000</v>
      </c>
      <c r="R15" s="473" t="s">
        <v>1934</v>
      </c>
      <c r="S15" s="473" t="s">
        <v>1930</v>
      </c>
      <c r="T15" s="473" t="s">
        <v>1867</v>
      </c>
      <c r="U15" s="845" t="s">
        <v>1931</v>
      </c>
    </row>
    <row r="16" spans="1:33" ht="126" x14ac:dyDescent="0.25">
      <c r="A16" s="1103"/>
      <c r="B16" s="1104"/>
      <c r="C16" s="608" t="s">
        <v>1578</v>
      </c>
      <c r="D16" s="626" t="s">
        <v>2414</v>
      </c>
      <c r="E16" s="626" t="s">
        <v>2415</v>
      </c>
      <c r="F16" s="626" t="s">
        <v>2925</v>
      </c>
      <c r="G16" s="626" t="s">
        <v>2417</v>
      </c>
      <c r="H16" s="626"/>
      <c r="I16" s="823"/>
      <c r="J16" s="626"/>
      <c r="K16" s="823"/>
      <c r="L16" s="626"/>
      <c r="M16" s="823"/>
      <c r="N16" s="824">
        <v>1</v>
      </c>
      <c r="O16" s="823"/>
      <c r="P16" s="824">
        <f t="shared" si="0"/>
        <v>1</v>
      </c>
      <c r="Q16" s="609">
        <f t="shared" si="1"/>
        <v>0</v>
      </c>
      <c r="R16" s="626" t="s">
        <v>2416</v>
      </c>
      <c r="S16" s="626" t="s">
        <v>2403</v>
      </c>
      <c r="T16" s="626" t="s">
        <v>1867</v>
      </c>
      <c r="U16" s="627" t="s">
        <v>2404</v>
      </c>
    </row>
    <row r="17" spans="1:21" ht="63" x14ac:dyDescent="0.25">
      <c r="A17" s="1103"/>
      <c r="B17" s="1102" t="s">
        <v>1386</v>
      </c>
      <c r="C17" s="456" t="s">
        <v>1583</v>
      </c>
      <c r="D17" s="457" t="s">
        <v>1805</v>
      </c>
      <c r="E17" s="457" t="s">
        <v>3268</v>
      </c>
      <c r="F17" s="457" t="s">
        <v>2235</v>
      </c>
      <c r="G17" s="457" t="s">
        <v>3269</v>
      </c>
      <c r="H17" s="459"/>
      <c r="I17" s="300"/>
      <c r="J17" s="459">
        <v>1</v>
      </c>
      <c r="K17" s="300"/>
      <c r="L17" s="459"/>
      <c r="M17" s="458"/>
      <c r="N17" s="456"/>
      <c r="O17" s="458"/>
      <c r="P17" s="459">
        <f t="shared" si="0"/>
        <v>1</v>
      </c>
      <c r="Q17" s="318">
        <f t="shared" si="1"/>
        <v>0</v>
      </c>
      <c r="R17" s="457" t="s">
        <v>1809</v>
      </c>
      <c r="S17" s="457" t="s">
        <v>1810</v>
      </c>
      <c r="T17" s="457" t="s">
        <v>1811</v>
      </c>
      <c r="U17" s="457" t="s">
        <v>1812</v>
      </c>
    </row>
    <row r="18" spans="1:21" ht="63" x14ac:dyDescent="0.25">
      <c r="A18" s="1103"/>
      <c r="B18" s="1103"/>
      <c r="C18" s="977" t="s">
        <v>1575</v>
      </c>
      <c r="D18" s="977" t="s">
        <v>1806</v>
      </c>
      <c r="E18" s="977" t="s">
        <v>1807</v>
      </c>
      <c r="F18" s="456" t="s">
        <v>2236</v>
      </c>
      <c r="G18" s="456" t="s">
        <v>1808</v>
      </c>
      <c r="H18" s="459"/>
      <c r="I18" s="300"/>
      <c r="J18" s="459"/>
      <c r="K18" s="300"/>
      <c r="L18" s="459">
        <v>1</v>
      </c>
      <c r="M18" s="458"/>
      <c r="N18" s="456"/>
      <c r="O18" s="458"/>
      <c r="P18" s="459">
        <f t="shared" si="0"/>
        <v>1</v>
      </c>
      <c r="Q18" s="318">
        <f t="shared" si="1"/>
        <v>0</v>
      </c>
      <c r="R18" s="456" t="s">
        <v>1813</v>
      </c>
      <c r="S18" s="457" t="s">
        <v>1810</v>
      </c>
      <c r="T18" s="457" t="s">
        <v>1811</v>
      </c>
      <c r="U18" s="457" t="s">
        <v>1812</v>
      </c>
    </row>
    <row r="19" spans="1:21" ht="78.75" x14ac:dyDescent="0.25">
      <c r="A19" s="1103"/>
      <c r="B19" s="1103"/>
      <c r="C19" s="463" t="s">
        <v>1581</v>
      </c>
      <c r="D19" s="464" t="s">
        <v>1935</v>
      </c>
      <c r="E19" s="464" t="s">
        <v>1936</v>
      </c>
      <c r="F19" s="464" t="s">
        <v>2237</v>
      </c>
      <c r="G19" s="464" t="s">
        <v>1937</v>
      </c>
      <c r="H19" s="469"/>
      <c r="I19" s="470"/>
      <c r="J19" s="469"/>
      <c r="K19" s="470"/>
      <c r="L19" s="469"/>
      <c r="M19" s="465"/>
      <c r="N19" s="463">
        <v>1</v>
      </c>
      <c r="O19" s="465">
        <v>37500</v>
      </c>
      <c r="P19" s="466">
        <f t="shared" si="0"/>
        <v>1</v>
      </c>
      <c r="Q19" s="472">
        <f t="shared" si="1"/>
        <v>37500</v>
      </c>
      <c r="R19" s="464" t="s">
        <v>1939</v>
      </c>
      <c r="S19" s="464" t="s">
        <v>1940</v>
      </c>
      <c r="T19" s="464" t="s">
        <v>1941</v>
      </c>
      <c r="U19" s="474" t="s">
        <v>1931</v>
      </c>
    </row>
    <row r="20" spans="1:21" s="846" customFormat="1" ht="94.5" x14ac:dyDescent="0.25">
      <c r="A20" s="1103"/>
      <c r="B20" s="1103"/>
      <c r="C20" s="539" t="s">
        <v>1583</v>
      </c>
      <c r="D20" s="539" t="s">
        <v>3271</v>
      </c>
      <c r="E20" s="539" t="s">
        <v>3270</v>
      </c>
      <c r="F20" s="539" t="s">
        <v>2238</v>
      </c>
      <c r="G20" s="539" t="s">
        <v>1938</v>
      </c>
      <c r="H20" s="542"/>
      <c r="I20" s="540"/>
      <c r="J20" s="542">
        <v>1</v>
      </c>
      <c r="K20" s="541">
        <v>62500</v>
      </c>
      <c r="L20" s="542"/>
      <c r="M20" s="825"/>
      <c r="N20" s="539"/>
      <c r="O20" s="825"/>
      <c r="P20" s="542">
        <f>H20+J20+L20+N20</f>
        <v>1</v>
      </c>
      <c r="Q20" s="543">
        <f t="shared" si="1"/>
        <v>62500</v>
      </c>
      <c r="R20" s="539"/>
      <c r="S20" s="539"/>
      <c r="T20" s="539"/>
      <c r="U20" s="544"/>
    </row>
    <row r="21" spans="1:21" s="846" customFormat="1" ht="78.75" x14ac:dyDescent="0.25">
      <c r="A21" s="1103"/>
      <c r="B21" s="1104"/>
      <c r="C21" s="614" t="s">
        <v>1583</v>
      </c>
      <c r="D21" s="608" t="s">
        <v>2418</v>
      </c>
      <c r="E21" s="608" t="s">
        <v>2419</v>
      </c>
      <c r="F21" s="608" t="s">
        <v>2926</v>
      </c>
      <c r="G21" s="608" t="s">
        <v>2422</v>
      </c>
      <c r="H21" s="612"/>
      <c r="I21" s="611"/>
      <c r="J21" s="612"/>
      <c r="K21" s="611"/>
      <c r="L21" s="612"/>
      <c r="M21" s="820"/>
      <c r="N21" s="612">
        <v>1</v>
      </c>
      <c r="O21" s="820">
        <v>12500</v>
      </c>
      <c r="P21" s="612">
        <f>H21+J21+L21+N21</f>
        <v>1</v>
      </c>
      <c r="Q21" s="613">
        <f t="shared" si="1"/>
        <v>12500</v>
      </c>
      <c r="R21" s="608" t="s">
        <v>2420</v>
      </c>
      <c r="S21" s="608" t="s">
        <v>2421</v>
      </c>
      <c r="T21" s="608" t="s">
        <v>1867</v>
      </c>
      <c r="U21" s="608" t="s">
        <v>1931</v>
      </c>
    </row>
    <row r="22" spans="1:21" ht="95.25" customHeight="1" x14ac:dyDescent="0.25">
      <c r="A22" s="1103"/>
      <c r="B22" s="1102" t="s">
        <v>1387</v>
      </c>
      <c r="C22" s="463" t="s">
        <v>1594</v>
      </c>
      <c r="D22" s="843" t="s">
        <v>3273</v>
      </c>
      <c r="E22" s="843" t="s">
        <v>3272</v>
      </c>
      <c r="F22" s="464" t="s">
        <v>2239</v>
      </c>
      <c r="G22" s="843" t="s">
        <v>1942</v>
      </c>
      <c r="H22" s="469"/>
      <c r="I22" s="470"/>
      <c r="J22" s="469">
        <v>1</v>
      </c>
      <c r="K22" s="472">
        <v>50000</v>
      </c>
      <c r="L22" s="469"/>
      <c r="M22" s="465"/>
      <c r="N22" s="463"/>
      <c r="O22" s="465"/>
      <c r="P22" s="469">
        <f t="shared" si="0"/>
        <v>1</v>
      </c>
      <c r="Q22" s="472">
        <f t="shared" si="1"/>
        <v>50000</v>
      </c>
      <c r="R22" s="464" t="s">
        <v>1948</v>
      </c>
      <c r="S22" s="464" t="s">
        <v>1949</v>
      </c>
      <c r="T22" s="464" t="s">
        <v>1867</v>
      </c>
      <c r="U22" s="474" t="s">
        <v>1950</v>
      </c>
    </row>
    <row r="23" spans="1:21" ht="63" x14ac:dyDescent="0.25">
      <c r="A23" s="1103"/>
      <c r="B23" s="1103"/>
      <c r="C23" s="463" t="s">
        <v>1575</v>
      </c>
      <c r="D23" s="844" t="s">
        <v>1943</v>
      </c>
      <c r="E23" s="844" t="s">
        <v>1944</v>
      </c>
      <c r="F23" s="464" t="s">
        <v>2240</v>
      </c>
      <c r="G23" s="844" t="s">
        <v>1945</v>
      </c>
      <c r="H23" s="469">
        <v>0.25</v>
      </c>
      <c r="I23" s="470"/>
      <c r="J23" s="469">
        <v>0.25</v>
      </c>
      <c r="K23" s="470"/>
      <c r="L23" s="469">
        <v>0.25</v>
      </c>
      <c r="M23" s="465"/>
      <c r="N23" s="469">
        <v>0.25</v>
      </c>
      <c r="O23" s="465"/>
      <c r="P23" s="469">
        <f t="shared" si="0"/>
        <v>1</v>
      </c>
      <c r="Q23" s="471">
        <f t="shared" si="1"/>
        <v>0</v>
      </c>
      <c r="R23" s="843" t="s">
        <v>1951</v>
      </c>
      <c r="S23" s="464" t="s">
        <v>1952</v>
      </c>
      <c r="T23" s="464" t="s">
        <v>1867</v>
      </c>
      <c r="U23" s="474" t="s">
        <v>1954</v>
      </c>
    </row>
    <row r="24" spans="1:21" ht="87" customHeight="1" x14ac:dyDescent="0.25">
      <c r="A24" s="1104"/>
      <c r="B24" s="1104"/>
      <c r="C24" s="463" t="s">
        <v>1595</v>
      </c>
      <c r="D24" s="844" t="s">
        <v>1946</v>
      </c>
      <c r="E24" s="844" t="s">
        <v>3274</v>
      </c>
      <c r="F24" s="464" t="s">
        <v>2241</v>
      </c>
      <c r="G24" s="464" t="s">
        <v>1947</v>
      </c>
      <c r="H24" s="469">
        <v>0.25</v>
      </c>
      <c r="I24" s="470"/>
      <c r="J24" s="469">
        <v>0.25</v>
      </c>
      <c r="K24" s="470"/>
      <c r="L24" s="469">
        <v>0.25</v>
      </c>
      <c r="M24" s="465"/>
      <c r="N24" s="469">
        <v>0.25</v>
      </c>
      <c r="O24" s="465"/>
      <c r="P24" s="469">
        <f t="shared" si="0"/>
        <v>1</v>
      </c>
      <c r="Q24" s="471">
        <f t="shared" si="1"/>
        <v>0</v>
      </c>
      <c r="R24" s="464" t="s">
        <v>1955</v>
      </c>
      <c r="S24" s="464" t="s">
        <v>1949</v>
      </c>
      <c r="T24" s="464" t="s">
        <v>1867</v>
      </c>
      <c r="U24" s="847" t="s">
        <v>1956</v>
      </c>
    </row>
    <row r="25" spans="1:21" ht="15.75" x14ac:dyDescent="0.25">
      <c r="A25" s="1106" t="s">
        <v>477</v>
      </c>
      <c r="B25" s="1107"/>
      <c r="C25" s="1107"/>
      <c r="D25" s="1107"/>
      <c r="E25" s="1107"/>
      <c r="F25" s="1107"/>
      <c r="G25" s="1107"/>
      <c r="H25" s="1107"/>
      <c r="I25" s="1107"/>
      <c r="J25" s="1107"/>
      <c r="K25" s="1107"/>
      <c r="L25" s="1107"/>
      <c r="M25" s="1107"/>
      <c r="N25" s="1107"/>
      <c r="O25" s="1107"/>
      <c r="P25" s="1107"/>
      <c r="Q25" s="1107"/>
      <c r="R25" s="1107"/>
      <c r="S25" s="1107"/>
      <c r="T25" s="1107"/>
      <c r="U25" s="1108"/>
    </row>
    <row r="26" spans="1:21" ht="98.25" customHeight="1" x14ac:dyDescent="0.25">
      <c r="A26" s="1102" t="s">
        <v>1392</v>
      </c>
      <c r="B26" s="1102" t="s">
        <v>1393</v>
      </c>
      <c r="C26" s="463" t="s">
        <v>1596</v>
      </c>
      <c r="D26" s="844" t="s">
        <v>3276</v>
      </c>
      <c r="E26" s="844" t="s">
        <v>3275</v>
      </c>
      <c r="F26" s="464" t="s">
        <v>2242</v>
      </c>
      <c r="G26" s="464" t="s">
        <v>1957</v>
      </c>
      <c r="H26" s="469">
        <v>0.25</v>
      </c>
      <c r="I26" s="465">
        <v>6250</v>
      </c>
      <c r="J26" s="469">
        <v>0.25</v>
      </c>
      <c r="K26" s="465"/>
      <c r="L26" s="469">
        <v>0.25</v>
      </c>
      <c r="M26" s="465"/>
      <c r="N26" s="469">
        <v>0.25</v>
      </c>
      <c r="O26" s="465"/>
      <c r="P26" s="469">
        <f t="shared" ref="P26:P30" si="2">H26+J26+L26+N26</f>
        <v>1</v>
      </c>
      <c r="Q26" s="467">
        <f t="shared" ref="Q26:Q30" si="3">I26+K26+M26+O26</f>
        <v>6250</v>
      </c>
      <c r="R26" s="464" t="s">
        <v>1958</v>
      </c>
      <c r="S26" s="464" t="s">
        <v>1766</v>
      </c>
      <c r="T26" s="464" t="s">
        <v>1959</v>
      </c>
      <c r="U26" s="474" t="s">
        <v>1960</v>
      </c>
    </row>
    <row r="27" spans="1:21" ht="126" x14ac:dyDescent="0.25">
      <c r="A27" s="1104"/>
      <c r="B27" s="1104"/>
      <c r="C27" s="608" t="s">
        <v>1596</v>
      </c>
      <c r="D27" s="608" t="s">
        <v>2423</v>
      </c>
      <c r="E27" s="608" t="s">
        <v>2424</v>
      </c>
      <c r="F27" s="608" t="s">
        <v>2927</v>
      </c>
      <c r="G27" s="608" t="s">
        <v>2425</v>
      </c>
      <c r="H27" s="608"/>
      <c r="I27" s="820"/>
      <c r="J27" s="788">
        <v>0.33</v>
      </c>
      <c r="K27" s="820"/>
      <c r="L27" s="788">
        <v>0.33</v>
      </c>
      <c r="M27" s="820"/>
      <c r="N27" s="612">
        <v>0.34</v>
      </c>
      <c r="O27" s="820"/>
      <c r="P27" s="788">
        <f t="shared" si="2"/>
        <v>1</v>
      </c>
      <c r="Q27" s="609">
        <f t="shared" si="3"/>
        <v>0</v>
      </c>
      <c r="R27" s="608" t="s">
        <v>2426</v>
      </c>
      <c r="S27" s="608" t="s">
        <v>2427</v>
      </c>
      <c r="T27" s="608" t="s">
        <v>1928</v>
      </c>
      <c r="U27" s="618" t="s">
        <v>2428</v>
      </c>
    </row>
    <row r="28" spans="1:21" ht="88.5" customHeight="1" x14ac:dyDescent="0.25">
      <c r="A28" s="1102" t="s">
        <v>1390</v>
      </c>
      <c r="B28" s="1102" t="s">
        <v>1394</v>
      </c>
      <c r="C28" s="608" t="s">
        <v>1597</v>
      </c>
      <c r="D28" s="1045" t="s">
        <v>2429</v>
      </c>
      <c r="E28" s="1045" t="s">
        <v>2430</v>
      </c>
      <c r="F28" s="608" t="s">
        <v>2928</v>
      </c>
      <c r="G28" s="608" t="s">
        <v>2436</v>
      </c>
      <c r="H28" s="788">
        <v>0.33</v>
      </c>
      <c r="I28" s="820"/>
      <c r="J28" s="788">
        <v>0.33</v>
      </c>
      <c r="K28" s="820"/>
      <c r="L28" s="788"/>
      <c r="M28" s="820"/>
      <c r="N28" s="612">
        <v>0.34</v>
      </c>
      <c r="O28" s="820"/>
      <c r="P28" s="612">
        <f t="shared" si="2"/>
        <v>1</v>
      </c>
      <c r="Q28" s="609">
        <f t="shared" si="3"/>
        <v>0</v>
      </c>
      <c r="R28" s="608" t="s">
        <v>2431</v>
      </c>
      <c r="S28" s="608" t="s">
        <v>2432</v>
      </c>
      <c r="T28" s="608" t="s">
        <v>1928</v>
      </c>
      <c r="U28" s="610" t="s">
        <v>2433</v>
      </c>
    </row>
    <row r="29" spans="1:21" ht="75" customHeight="1" x14ac:dyDescent="0.25">
      <c r="A29" s="1103"/>
      <c r="B29" s="1103"/>
      <c r="C29" s="608" t="s">
        <v>1597</v>
      </c>
      <c r="D29" s="1044"/>
      <c r="E29" s="1044"/>
      <c r="F29" s="608" t="s">
        <v>2929</v>
      </c>
      <c r="G29" s="608" t="s">
        <v>2437</v>
      </c>
      <c r="H29" s="788">
        <v>0.33</v>
      </c>
      <c r="I29" s="820"/>
      <c r="J29" s="788">
        <v>0.33</v>
      </c>
      <c r="K29" s="820"/>
      <c r="L29" s="612"/>
      <c r="M29" s="820"/>
      <c r="N29" s="612">
        <v>0.34</v>
      </c>
      <c r="O29" s="820"/>
      <c r="P29" s="612">
        <f t="shared" si="2"/>
        <v>1</v>
      </c>
      <c r="Q29" s="609">
        <f t="shared" si="3"/>
        <v>0</v>
      </c>
      <c r="R29" s="608" t="s">
        <v>2434</v>
      </c>
      <c r="S29" s="608" t="s">
        <v>2432</v>
      </c>
      <c r="T29" s="608" t="s">
        <v>2435</v>
      </c>
      <c r="U29" s="610" t="s">
        <v>2433</v>
      </c>
    </row>
    <row r="30" spans="1:21" ht="93" customHeight="1" x14ac:dyDescent="0.25">
      <c r="A30" s="1104"/>
      <c r="B30" s="1104"/>
      <c r="C30" s="734" t="s">
        <v>1596</v>
      </c>
      <c r="D30" s="826" t="s">
        <v>3277</v>
      </c>
      <c r="E30" s="826" t="s">
        <v>2833</v>
      </c>
      <c r="F30" s="826" t="s">
        <v>2834</v>
      </c>
      <c r="G30" s="826" t="s">
        <v>2835</v>
      </c>
      <c r="H30" s="826"/>
      <c r="I30" s="827"/>
      <c r="J30" s="826"/>
      <c r="K30" s="827"/>
      <c r="L30" s="828">
        <v>1</v>
      </c>
      <c r="M30" s="827">
        <v>25000</v>
      </c>
      <c r="N30" s="826"/>
      <c r="O30" s="827"/>
      <c r="P30" s="828">
        <f t="shared" si="2"/>
        <v>1</v>
      </c>
      <c r="Q30" s="735">
        <f t="shared" si="3"/>
        <v>25000</v>
      </c>
      <c r="R30" s="826" t="s">
        <v>2836</v>
      </c>
      <c r="S30" s="826" t="s">
        <v>2837</v>
      </c>
      <c r="T30" s="826" t="s">
        <v>2838</v>
      </c>
      <c r="U30" s="829" t="s">
        <v>2787</v>
      </c>
    </row>
    <row r="31" spans="1:21" ht="15.75" x14ac:dyDescent="0.25">
      <c r="A31" s="848"/>
      <c r="B31" s="830"/>
      <c r="C31" s="830"/>
      <c r="D31" s="830"/>
      <c r="E31" s="848" t="s">
        <v>1384</v>
      </c>
      <c r="F31" s="830"/>
      <c r="G31" s="849"/>
      <c r="H31" s="850">
        <f t="shared" ref="H31:Q31" si="4">SUM(H10:H30)</f>
        <v>1.6600000000000001</v>
      </c>
      <c r="I31" s="851">
        <f t="shared" si="4"/>
        <v>6250</v>
      </c>
      <c r="J31" s="850">
        <f t="shared" si="4"/>
        <v>8.48</v>
      </c>
      <c r="K31" s="851">
        <f t="shared" si="4"/>
        <v>120000</v>
      </c>
      <c r="L31" s="850">
        <f t="shared" si="4"/>
        <v>5.07</v>
      </c>
      <c r="M31" s="851">
        <f t="shared" si="4"/>
        <v>27500</v>
      </c>
      <c r="N31" s="850">
        <f t="shared" si="4"/>
        <v>7.7899999999999991</v>
      </c>
      <c r="O31" s="851">
        <f t="shared" si="4"/>
        <v>57500</v>
      </c>
      <c r="P31" s="851">
        <f t="shared" si="4"/>
        <v>23</v>
      </c>
      <c r="Q31" s="851">
        <f t="shared" si="4"/>
        <v>211250</v>
      </c>
      <c r="R31" s="852"/>
      <c r="S31" s="852"/>
      <c r="T31" s="852"/>
      <c r="U31" s="852"/>
    </row>
    <row r="33" spans="9:17" x14ac:dyDescent="0.25">
      <c r="I33" s="796"/>
      <c r="K33" s="796"/>
      <c r="M33" s="796"/>
      <c r="O33" s="796"/>
      <c r="Q33" s="853"/>
    </row>
    <row r="34" spans="9:17" x14ac:dyDescent="0.25">
      <c r="I34" s="796"/>
      <c r="K34" s="796"/>
      <c r="M34" s="796"/>
      <c r="O34" s="796"/>
      <c r="Q34" s="853"/>
    </row>
    <row r="35" spans="9:17" x14ac:dyDescent="0.25">
      <c r="I35" s="796"/>
      <c r="K35" s="796"/>
      <c r="M35" s="796"/>
      <c r="O35" s="796"/>
      <c r="Q35" s="853"/>
    </row>
    <row r="36" spans="9:17" x14ac:dyDescent="0.25">
      <c r="I36" s="796"/>
      <c r="K36" s="796"/>
      <c r="M36" s="796"/>
      <c r="O36" s="796"/>
      <c r="Q36" s="853"/>
    </row>
    <row r="37" spans="9:17" x14ac:dyDescent="0.25">
      <c r="I37" s="796"/>
      <c r="K37" s="796"/>
      <c r="M37" s="796"/>
      <c r="O37" s="796"/>
      <c r="Q37" s="853"/>
    </row>
    <row r="38" spans="9:17" x14ac:dyDescent="0.25">
      <c r="I38" s="796"/>
      <c r="K38" s="796"/>
      <c r="M38" s="796"/>
      <c r="O38" s="796"/>
      <c r="Q38" s="853"/>
    </row>
    <row r="39" spans="9:17" x14ac:dyDescent="0.25">
      <c r="I39" s="796"/>
      <c r="K39" s="796"/>
      <c r="M39" s="796"/>
      <c r="O39" s="796"/>
      <c r="Q39" s="853"/>
    </row>
    <row r="40" spans="9:17" x14ac:dyDescent="0.25">
      <c r="I40" s="796"/>
      <c r="K40" s="796"/>
      <c r="M40" s="796"/>
      <c r="O40" s="796"/>
      <c r="Q40" s="853"/>
    </row>
    <row r="41" spans="9:17" x14ac:dyDescent="0.25">
      <c r="I41" s="796"/>
      <c r="K41" s="796"/>
      <c r="M41" s="796"/>
      <c r="O41" s="796"/>
      <c r="Q41" s="853"/>
    </row>
    <row r="42" spans="9:17" x14ac:dyDescent="0.25">
      <c r="I42" s="796"/>
      <c r="K42" s="796"/>
      <c r="M42" s="796"/>
      <c r="O42" s="796"/>
      <c r="Q42" s="853"/>
    </row>
    <row r="43" spans="9:17" x14ac:dyDescent="0.25">
      <c r="I43" s="796"/>
      <c r="K43" s="796"/>
      <c r="M43" s="796"/>
      <c r="O43" s="796"/>
      <c r="Q43" s="853"/>
    </row>
    <row r="44" spans="9:17" x14ac:dyDescent="0.25">
      <c r="I44" s="796"/>
      <c r="K44" s="796"/>
      <c r="M44" s="796"/>
      <c r="O44" s="796"/>
      <c r="Q44" s="853"/>
    </row>
    <row r="45" spans="9:17" x14ac:dyDescent="0.25">
      <c r="I45" s="796"/>
      <c r="K45" s="796"/>
      <c r="M45" s="796"/>
      <c r="O45" s="796"/>
      <c r="Q45" s="853"/>
    </row>
    <row r="46" spans="9:17" x14ac:dyDescent="0.25">
      <c r="I46" s="796"/>
      <c r="K46" s="796"/>
      <c r="M46" s="796"/>
      <c r="O46" s="796"/>
      <c r="Q46" s="853"/>
    </row>
    <row r="47" spans="9:17" x14ac:dyDescent="0.25">
      <c r="I47" s="796"/>
      <c r="K47" s="796"/>
      <c r="M47" s="796"/>
      <c r="O47" s="796"/>
      <c r="Q47" s="853"/>
    </row>
    <row r="48" spans="9:17" x14ac:dyDescent="0.25">
      <c r="I48" s="796"/>
      <c r="K48" s="796"/>
      <c r="M48" s="796"/>
      <c r="O48" s="796"/>
      <c r="Q48" s="853"/>
    </row>
    <row r="49" spans="9:17" x14ac:dyDescent="0.25">
      <c r="I49" s="796"/>
      <c r="K49" s="796"/>
      <c r="M49" s="796"/>
      <c r="O49" s="796"/>
      <c r="Q49" s="853"/>
    </row>
    <row r="50" spans="9:17" x14ac:dyDescent="0.25">
      <c r="I50" s="796"/>
      <c r="K50" s="796"/>
      <c r="M50" s="796"/>
      <c r="O50" s="796"/>
      <c r="Q50" s="853"/>
    </row>
  </sheetData>
  <mergeCells count="35">
    <mergeCell ref="A26:A27"/>
    <mergeCell ref="T11:T13"/>
    <mergeCell ref="U11:U13"/>
    <mergeCell ref="D11:D13"/>
    <mergeCell ref="C11:C13"/>
    <mergeCell ref="H6:O6"/>
    <mergeCell ref="B10:B14"/>
    <mergeCell ref="U6:U8"/>
    <mergeCell ref="H7:I7"/>
    <mergeCell ref="J7:K7"/>
    <mergeCell ref="P6:Q7"/>
    <mergeCell ref="R6:R8"/>
    <mergeCell ref="S6:S8"/>
    <mergeCell ref="T6:T8"/>
    <mergeCell ref="L7:M7"/>
    <mergeCell ref="N7:O7"/>
    <mergeCell ref="F6:F8"/>
    <mergeCell ref="R11:R13"/>
    <mergeCell ref="S11:S13"/>
    <mergeCell ref="A6:A8"/>
    <mergeCell ref="B28:B30"/>
    <mergeCell ref="A28:A30"/>
    <mergeCell ref="G6:G8"/>
    <mergeCell ref="B6:B8"/>
    <mergeCell ref="C6:C8"/>
    <mergeCell ref="E6:E8"/>
    <mergeCell ref="D6:D8"/>
    <mergeCell ref="B15:B16"/>
    <mergeCell ref="A10:A24"/>
    <mergeCell ref="B26:B27"/>
    <mergeCell ref="D28:D29"/>
    <mergeCell ref="E28:E29"/>
    <mergeCell ref="B17:B21"/>
    <mergeCell ref="B22:B24"/>
    <mergeCell ref="A25:U25"/>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D6 C6:C8"/>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1 C14:C24">
      <formula1>$M$1:$AG$1</formula1>
    </dataValidation>
    <dataValidation type="list" allowBlank="1" showInputMessage="1" showErrorMessage="1" sqref="C26:C30">
      <formula1>$C$1:$D$1</formula1>
    </dataValidation>
  </dataValidations>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7"/>
  <sheetViews>
    <sheetView topLeftCell="J6" zoomScale="60" zoomScaleNormal="60" workbookViewId="0">
      <selection activeCell="U8" sqref="U8:U14"/>
    </sheetView>
  </sheetViews>
  <sheetFormatPr baseColWidth="10" defaultRowHeight="15" x14ac:dyDescent="0.25"/>
  <cols>
    <col min="1" max="1" width="41" style="558" customWidth="1"/>
    <col min="2" max="2" width="42.85546875" style="558" customWidth="1"/>
    <col min="3" max="3" width="36.85546875" style="558" customWidth="1"/>
    <col min="4" max="4" width="27.42578125" style="558" customWidth="1"/>
    <col min="5" max="5" width="31.28515625" style="558" customWidth="1"/>
    <col min="6" max="6" width="27.42578125" style="558" customWidth="1"/>
    <col min="7" max="7" width="36.140625" style="558" customWidth="1"/>
    <col min="8" max="8" width="15.28515625" style="558" customWidth="1"/>
    <col min="9" max="9" width="15.7109375" style="865" customWidth="1"/>
    <col min="10" max="10" width="15.28515625" style="558" customWidth="1"/>
    <col min="11" max="11" width="15.28515625" style="865" customWidth="1"/>
    <col min="12" max="12" width="15.28515625" style="558" customWidth="1"/>
    <col min="13" max="13" width="14.5703125" style="865" customWidth="1"/>
    <col min="14" max="14" width="15.28515625" style="558" customWidth="1"/>
    <col min="15" max="15" width="13.140625" style="865" customWidth="1"/>
    <col min="16" max="16" width="15.28515625" style="558" customWidth="1"/>
    <col min="17" max="17" width="15.7109375" style="865" customWidth="1"/>
    <col min="18" max="18" width="23" style="558" customWidth="1"/>
    <col min="19" max="20" width="14.28515625" style="558" customWidth="1"/>
    <col min="21" max="21" width="17" style="558" customWidth="1"/>
    <col min="22" max="16384" width="11.42578125" style="558"/>
  </cols>
  <sheetData>
    <row r="1" spans="1:21" s="437" customFormat="1" ht="18" customHeight="1" x14ac:dyDescent="0.25">
      <c r="B1" s="555"/>
      <c r="C1" s="857" t="s">
        <v>1598</v>
      </c>
      <c r="D1" s="857" t="s">
        <v>1599</v>
      </c>
      <c r="E1" s="857" t="s">
        <v>1600</v>
      </c>
      <c r="F1" s="555"/>
      <c r="G1" s="555"/>
      <c r="H1" s="555" t="s">
        <v>114</v>
      </c>
      <c r="J1" s="555"/>
      <c r="K1" s="555"/>
      <c r="L1" s="555"/>
      <c r="M1" s="555"/>
      <c r="N1" s="555"/>
      <c r="O1" s="555"/>
      <c r="P1" s="555"/>
      <c r="Q1" s="555"/>
      <c r="R1" s="555"/>
      <c r="S1" s="555"/>
      <c r="T1" s="555"/>
      <c r="U1" s="555"/>
    </row>
    <row r="2" spans="1:21" s="437" customFormat="1" ht="18" customHeight="1" x14ac:dyDescent="0.25">
      <c r="A2" s="858" t="s">
        <v>1349</v>
      </c>
      <c r="B2" s="555"/>
      <c r="C2" s="555"/>
      <c r="D2" s="555"/>
      <c r="E2" s="555"/>
      <c r="F2" s="555"/>
      <c r="G2" s="555"/>
      <c r="H2" s="555"/>
      <c r="J2" s="555"/>
      <c r="K2" s="555"/>
      <c r="L2" s="555"/>
      <c r="M2" s="555"/>
      <c r="N2" s="555"/>
      <c r="O2" s="555"/>
      <c r="P2" s="555"/>
      <c r="Q2" s="555"/>
      <c r="R2" s="555"/>
      <c r="S2" s="555"/>
      <c r="T2" s="555"/>
      <c r="U2" s="555"/>
    </row>
    <row r="3" spans="1:21" s="437" customFormat="1" ht="18.75" x14ac:dyDescent="0.25">
      <c r="A3" s="562" t="s">
        <v>1395</v>
      </c>
      <c r="B3" s="555"/>
      <c r="C3" s="555"/>
      <c r="D3" s="555"/>
      <c r="E3" s="555"/>
      <c r="F3" s="555"/>
      <c r="G3" s="555"/>
      <c r="H3" s="555"/>
      <c r="J3" s="555"/>
      <c r="K3" s="555"/>
      <c r="L3" s="555"/>
      <c r="M3" s="555"/>
      <c r="N3" s="555"/>
      <c r="O3" s="555"/>
      <c r="P3" s="555"/>
      <c r="Q3" s="555"/>
      <c r="R3" s="555"/>
      <c r="S3" s="555"/>
      <c r="T3" s="555"/>
      <c r="U3" s="555"/>
    </row>
    <row r="4" spans="1:21" s="859" customFormat="1" ht="15.75" customHeight="1" x14ac:dyDescent="0.25">
      <c r="A4" s="1055" t="s">
        <v>96</v>
      </c>
      <c r="B4" s="1057" t="s">
        <v>110</v>
      </c>
      <c r="C4" s="1049" t="s">
        <v>1532</v>
      </c>
      <c r="D4" s="1049" t="s">
        <v>1533</v>
      </c>
      <c r="E4" s="1049" t="s">
        <v>86</v>
      </c>
      <c r="F4" s="1049" t="s">
        <v>391</v>
      </c>
      <c r="G4" s="1049" t="s">
        <v>87</v>
      </c>
      <c r="H4" s="1058" t="s">
        <v>99</v>
      </c>
      <c r="I4" s="1063"/>
      <c r="J4" s="1063"/>
      <c r="K4" s="1063"/>
      <c r="L4" s="1063"/>
      <c r="M4" s="1063"/>
      <c r="N4" s="1063"/>
      <c r="O4" s="1059"/>
      <c r="P4" s="1064" t="s">
        <v>100</v>
      </c>
      <c r="Q4" s="1065"/>
      <c r="R4" s="1057" t="s">
        <v>102</v>
      </c>
      <c r="S4" s="1057" t="s">
        <v>109</v>
      </c>
      <c r="T4" s="1057" t="s">
        <v>108</v>
      </c>
      <c r="U4" s="1060" t="s">
        <v>88</v>
      </c>
    </row>
    <row r="5" spans="1:21" s="859" customFormat="1" ht="15" customHeight="1" x14ac:dyDescent="0.25">
      <c r="A5" s="1055"/>
      <c r="B5" s="1055"/>
      <c r="C5" s="1050"/>
      <c r="D5" s="1050"/>
      <c r="E5" s="1050"/>
      <c r="F5" s="1050"/>
      <c r="G5" s="1050"/>
      <c r="H5" s="1058" t="s">
        <v>103</v>
      </c>
      <c r="I5" s="1059"/>
      <c r="J5" s="1058" t="s">
        <v>104</v>
      </c>
      <c r="K5" s="1059"/>
      <c r="L5" s="1058" t="s">
        <v>105</v>
      </c>
      <c r="M5" s="1059"/>
      <c r="N5" s="1058" t="s">
        <v>106</v>
      </c>
      <c r="O5" s="1059"/>
      <c r="P5" s="1066"/>
      <c r="Q5" s="1067"/>
      <c r="R5" s="1055"/>
      <c r="S5" s="1055"/>
      <c r="T5" s="1055"/>
      <c r="U5" s="1061"/>
    </row>
    <row r="6" spans="1:21" s="859" customFormat="1" ht="25.5" x14ac:dyDescent="0.25">
      <c r="A6" s="1056"/>
      <c r="B6" s="1056"/>
      <c r="C6" s="1051"/>
      <c r="D6" s="1051"/>
      <c r="E6" s="1051"/>
      <c r="F6" s="1051"/>
      <c r="G6" s="1051"/>
      <c r="H6" s="355" t="s">
        <v>107</v>
      </c>
      <c r="I6" s="355" t="s">
        <v>12</v>
      </c>
      <c r="J6" s="355" t="s">
        <v>107</v>
      </c>
      <c r="K6" s="355" t="s">
        <v>12</v>
      </c>
      <c r="L6" s="355" t="s">
        <v>107</v>
      </c>
      <c r="M6" s="355" t="s">
        <v>12</v>
      </c>
      <c r="N6" s="355" t="s">
        <v>107</v>
      </c>
      <c r="O6" s="355" t="s">
        <v>12</v>
      </c>
      <c r="P6" s="355" t="s">
        <v>107</v>
      </c>
      <c r="Q6" s="355" t="s">
        <v>12</v>
      </c>
      <c r="R6" s="1056"/>
      <c r="S6" s="1056"/>
      <c r="T6" s="1056"/>
      <c r="U6" s="1062"/>
    </row>
    <row r="7" spans="1:21" s="859" customFormat="1" ht="15.75" x14ac:dyDescent="0.25">
      <c r="A7" s="356"/>
      <c r="B7" s="357"/>
      <c r="C7" s="358"/>
      <c r="D7" s="358"/>
      <c r="E7" s="358"/>
      <c r="F7" s="359"/>
      <c r="G7" s="358"/>
      <c r="H7" s="360"/>
      <c r="I7" s="360"/>
      <c r="J7" s="360"/>
      <c r="K7" s="360"/>
      <c r="L7" s="360"/>
      <c r="M7" s="360"/>
      <c r="N7" s="360"/>
      <c r="O7" s="360"/>
      <c r="P7" s="360"/>
      <c r="Q7" s="360"/>
      <c r="R7" s="361"/>
      <c r="S7" s="361"/>
      <c r="T7" s="361"/>
      <c r="U7" s="362"/>
    </row>
    <row r="8" spans="1:21" ht="94.5" x14ac:dyDescent="0.25">
      <c r="A8" s="1118" t="s">
        <v>1396</v>
      </c>
      <c r="B8" s="1118" t="s">
        <v>111</v>
      </c>
      <c r="C8" s="549" t="s">
        <v>1598</v>
      </c>
      <c r="D8" s="549" t="s">
        <v>2131</v>
      </c>
      <c r="E8" s="549" t="s">
        <v>2132</v>
      </c>
      <c r="F8" s="549" t="s">
        <v>2243</v>
      </c>
      <c r="G8" s="549" t="s">
        <v>2133</v>
      </c>
      <c r="H8" s="866">
        <v>2</v>
      </c>
      <c r="I8" s="867">
        <v>8750</v>
      </c>
      <c r="J8" s="866">
        <v>2</v>
      </c>
      <c r="K8" s="867">
        <v>8750</v>
      </c>
      <c r="L8" s="866">
        <v>2</v>
      </c>
      <c r="M8" s="868">
        <v>8750</v>
      </c>
      <c r="N8" s="866">
        <v>2</v>
      </c>
      <c r="O8" s="868"/>
      <c r="P8" s="548">
        <f>H8+J8+L8+N8</f>
        <v>8</v>
      </c>
      <c r="Q8" s="547">
        <f>I8+K8+M8+O8</f>
        <v>26250</v>
      </c>
      <c r="R8" s="523" t="s">
        <v>2134</v>
      </c>
      <c r="S8" s="523" t="s">
        <v>2135</v>
      </c>
      <c r="T8" s="523" t="s">
        <v>1792</v>
      </c>
      <c r="U8" s="523" t="s">
        <v>2136</v>
      </c>
    </row>
    <row r="9" spans="1:21" ht="110.25" x14ac:dyDescent="0.25">
      <c r="A9" s="1118"/>
      <c r="B9" s="1118"/>
      <c r="C9" s="615" t="s">
        <v>1598</v>
      </c>
      <c r="D9" s="615" t="s">
        <v>2438</v>
      </c>
      <c r="E9" s="615" t="s">
        <v>2443</v>
      </c>
      <c r="F9" s="615" t="s">
        <v>2930</v>
      </c>
      <c r="G9" s="615" t="s">
        <v>2444</v>
      </c>
      <c r="H9" s="869">
        <v>0.25</v>
      </c>
      <c r="I9" s="870"/>
      <c r="J9" s="869">
        <v>0.25</v>
      </c>
      <c r="K9" s="870"/>
      <c r="L9" s="869">
        <v>0.25</v>
      </c>
      <c r="M9" s="870"/>
      <c r="N9" s="869">
        <v>0.25</v>
      </c>
      <c r="O9" s="870"/>
      <c r="P9" s="869">
        <f t="shared" ref="P9:P14" si="0">H9+J9+L9+N9</f>
        <v>1</v>
      </c>
      <c r="Q9" s="617">
        <f t="shared" ref="Q9:Q14" si="1">I9+K9+M9+O9</f>
        <v>0</v>
      </c>
      <c r="R9" s="569" t="s">
        <v>2439</v>
      </c>
      <c r="S9" s="569" t="s">
        <v>2440</v>
      </c>
      <c r="T9" s="569" t="s">
        <v>2441</v>
      </c>
      <c r="U9" s="569" t="s">
        <v>2442</v>
      </c>
    </row>
    <row r="10" spans="1:21" ht="106.5" customHeight="1" x14ac:dyDescent="0.25">
      <c r="A10" s="1118"/>
      <c r="B10" s="629" t="s">
        <v>112</v>
      </c>
      <c r="C10" s="615" t="s">
        <v>1598</v>
      </c>
      <c r="D10" s="615" t="s">
        <v>3278</v>
      </c>
      <c r="E10" s="871" t="s">
        <v>2445</v>
      </c>
      <c r="F10" s="615" t="s">
        <v>2931</v>
      </c>
      <c r="G10" s="615" t="s">
        <v>2452</v>
      </c>
      <c r="H10" s="869">
        <v>0.25</v>
      </c>
      <c r="I10" s="870"/>
      <c r="J10" s="869">
        <v>0.25</v>
      </c>
      <c r="K10" s="870"/>
      <c r="L10" s="869">
        <v>0.25</v>
      </c>
      <c r="M10" s="870"/>
      <c r="N10" s="869">
        <v>0.25</v>
      </c>
      <c r="O10" s="870"/>
      <c r="P10" s="869">
        <f t="shared" si="0"/>
        <v>1</v>
      </c>
      <c r="Q10" s="617">
        <f t="shared" si="1"/>
        <v>0</v>
      </c>
      <c r="R10" s="569" t="s">
        <v>2446</v>
      </c>
      <c r="S10" s="569" t="s">
        <v>2447</v>
      </c>
      <c r="T10" s="569" t="s">
        <v>2448</v>
      </c>
      <c r="U10" s="569" t="s">
        <v>2449</v>
      </c>
    </row>
    <row r="11" spans="1:21" ht="94.5" x14ac:dyDescent="0.25">
      <c r="A11" s="1118"/>
      <c r="B11" s="1118" t="s">
        <v>1397</v>
      </c>
      <c r="C11" s="476" t="s">
        <v>1598</v>
      </c>
      <c r="D11" s="557" t="s">
        <v>1789</v>
      </c>
      <c r="E11" s="557" t="s">
        <v>1788</v>
      </c>
      <c r="F11" s="557" t="s">
        <v>2244</v>
      </c>
      <c r="G11" s="557" t="s">
        <v>1787</v>
      </c>
      <c r="H11" s="478">
        <v>1</v>
      </c>
      <c r="I11" s="479">
        <v>12500</v>
      </c>
      <c r="J11" s="478">
        <v>1</v>
      </c>
      <c r="K11" s="479">
        <v>12500</v>
      </c>
      <c r="L11" s="478">
        <v>1</v>
      </c>
      <c r="M11" s="479">
        <v>12500</v>
      </c>
      <c r="N11" s="478">
        <v>1</v>
      </c>
      <c r="O11" s="479">
        <v>12500</v>
      </c>
      <c r="P11" s="480">
        <f t="shared" si="0"/>
        <v>4</v>
      </c>
      <c r="Q11" s="481">
        <f t="shared" si="1"/>
        <v>50000</v>
      </c>
      <c r="R11" s="234" t="s">
        <v>2933</v>
      </c>
      <c r="S11" s="234" t="s">
        <v>1791</v>
      </c>
      <c r="T11" s="234" t="s">
        <v>1792</v>
      </c>
      <c r="U11" s="234" t="s">
        <v>1790</v>
      </c>
    </row>
    <row r="12" spans="1:21" ht="110.25" x14ac:dyDescent="0.25">
      <c r="A12" s="1118"/>
      <c r="B12" s="1118"/>
      <c r="C12" s="482" t="s">
        <v>1598</v>
      </c>
      <c r="D12" s="860" t="s">
        <v>1961</v>
      </c>
      <c r="E12" s="860" t="s">
        <v>1788</v>
      </c>
      <c r="F12" s="482" t="s">
        <v>2245</v>
      </c>
      <c r="G12" s="860" t="s">
        <v>1962</v>
      </c>
      <c r="H12" s="483"/>
      <c r="I12" s="484"/>
      <c r="J12" s="483">
        <v>1</v>
      </c>
      <c r="K12" s="484">
        <v>6250</v>
      </c>
      <c r="L12" s="483">
        <v>1</v>
      </c>
      <c r="M12" s="484">
        <v>6250</v>
      </c>
      <c r="N12" s="483">
        <v>1</v>
      </c>
      <c r="O12" s="484">
        <v>6250</v>
      </c>
      <c r="P12" s="485">
        <f t="shared" si="0"/>
        <v>3</v>
      </c>
      <c r="Q12" s="486">
        <f t="shared" si="1"/>
        <v>18750</v>
      </c>
      <c r="R12" s="860" t="s">
        <v>1966</v>
      </c>
      <c r="S12" s="860" t="s">
        <v>1967</v>
      </c>
      <c r="T12" s="860" t="s">
        <v>1968</v>
      </c>
      <c r="U12" s="860" t="s">
        <v>1969</v>
      </c>
    </row>
    <row r="13" spans="1:21" ht="110.25" x14ac:dyDescent="0.25">
      <c r="A13" s="1118"/>
      <c r="B13" s="1118"/>
      <c r="C13" s="482" t="s">
        <v>1598</v>
      </c>
      <c r="D13" s="860" t="s">
        <v>1963</v>
      </c>
      <c r="E13" s="860" t="s">
        <v>1964</v>
      </c>
      <c r="F13" s="482" t="s">
        <v>2246</v>
      </c>
      <c r="G13" s="860" t="s">
        <v>1965</v>
      </c>
      <c r="H13" s="483"/>
      <c r="I13" s="484"/>
      <c r="J13" s="487">
        <v>0.33</v>
      </c>
      <c r="K13" s="484">
        <v>6250</v>
      </c>
      <c r="L13" s="487">
        <v>0.33</v>
      </c>
      <c r="M13" s="484">
        <v>6250</v>
      </c>
      <c r="N13" s="487">
        <v>0.34</v>
      </c>
      <c r="O13" s="484">
        <v>6250</v>
      </c>
      <c r="P13" s="487">
        <f t="shared" si="0"/>
        <v>1</v>
      </c>
      <c r="Q13" s="486">
        <f t="shared" si="1"/>
        <v>18750</v>
      </c>
      <c r="R13" s="860" t="s">
        <v>1966</v>
      </c>
      <c r="S13" s="860" t="s">
        <v>1967</v>
      </c>
      <c r="T13" s="860" t="s">
        <v>1968</v>
      </c>
      <c r="U13" s="860" t="s">
        <v>1969</v>
      </c>
    </row>
    <row r="14" spans="1:21" ht="161.25" customHeight="1" x14ac:dyDescent="0.25">
      <c r="A14" s="1118"/>
      <c r="B14" s="1118"/>
      <c r="C14" s="615" t="s">
        <v>1598</v>
      </c>
      <c r="D14" s="669" t="s">
        <v>2450</v>
      </c>
      <c r="E14" s="615" t="s">
        <v>3279</v>
      </c>
      <c r="F14" s="615" t="s">
        <v>2932</v>
      </c>
      <c r="G14" s="872" t="s">
        <v>2451</v>
      </c>
      <c r="H14" s="873"/>
      <c r="I14" s="870"/>
      <c r="J14" s="869">
        <v>0.5</v>
      </c>
      <c r="K14" s="870">
        <v>12375</v>
      </c>
      <c r="L14" s="869">
        <v>0.5</v>
      </c>
      <c r="M14" s="870">
        <v>12375</v>
      </c>
      <c r="N14" s="874"/>
      <c r="O14" s="870"/>
      <c r="P14" s="616">
        <f t="shared" si="0"/>
        <v>1</v>
      </c>
      <c r="Q14" s="617">
        <f t="shared" si="1"/>
        <v>24750</v>
      </c>
      <c r="R14" s="569" t="s">
        <v>2453</v>
      </c>
      <c r="S14" s="569" t="s">
        <v>2454</v>
      </c>
      <c r="T14" s="569" t="s">
        <v>2455</v>
      </c>
      <c r="U14" s="569" t="s">
        <v>2456</v>
      </c>
    </row>
    <row r="15" spans="1:21" s="245" customFormat="1" ht="15.75" x14ac:dyDescent="0.25">
      <c r="A15" s="861"/>
      <c r="B15" s="556"/>
      <c r="C15" s="861" t="s">
        <v>113</v>
      </c>
      <c r="D15" s="556"/>
      <c r="E15" s="556"/>
      <c r="F15" s="556"/>
      <c r="G15" s="862"/>
      <c r="H15" s="863">
        <f t="shared" ref="H15:Q15" si="2">SUM(H8:H14)</f>
        <v>3.5</v>
      </c>
      <c r="I15" s="864">
        <f t="shared" si="2"/>
        <v>21250</v>
      </c>
      <c r="J15" s="863">
        <f t="shared" si="2"/>
        <v>5.33</v>
      </c>
      <c r="K15" s="864">
        <f t="shared" si="2"/>
        <v>46125</v>
      </c>
      <c r="L15" s="863">
        <f t="shared" si="2"/>
        <v>5.33</v>
      </c>
      <c r="M15" s="864">
        <f t="shared" si="2"/>
        <v>46125</v>
      </c>
      <c r="N15" s="863">
        <f t="shared" si="2"/>
        <v>4.84</v>
      </c>
      <c r="O15" s="864">
        <f t="shared" si="2"/>
        <v>25000</v>
      </c>
      <c r="P15" s="864">
        <f t="shared" si="2"/>
        <v>19</v>
      </c>
      <c r="Q15" s="864">
        <f t="shared" si="2"/>
        <v>138500</v>
      </c>
      <c r="R15" s="863"/>
      <c r="S15" s="863"/>
      <c r="T15" s="863"/>
      <c r="U15" s="863"/>
    </row>
    <row r="16" spans="1:21" x14ac:dyDescent="0.25">
      <c r="I16" s="558"/>
      <c r="K16" s="558"/>
      <c r="M16" s="558"/>
      <c r="O16" s="558"/>
      <c r="Q16" s="558"/>
    </row>
    <row r="17" spans="9:17" x14ac:dyDescent="0.25">
      <c r="I17" s="558"/>
      <c r="K17" s="558"/>
      <c r="M17" s="558"/>
      <c r="O17" s="558"/>
      <c r="Q17" s="558"/>
    </row>
    <row r="18" spans="9:17" x14ac:dyDescent="0.25">
      <c r="I18" s="558"/>
      <c r="K18" s="558"/>
      <c r="M18" s="558"/>
      <c r="O18" s="558"/>
      <c r="Q18" s="558"/>
    </row>
    <row r="19" spans="9:17" x14ac:dyDescent="0.25">
      <c r="I19" s="558"/>
      <c r="K19" s="558"/>
      <c r="M19" s="558"/>
      <c r="O19" s="558"/>
      <c r="Q19" s="558"/>
    </row>
    <row r="20" spans="9:17" x14ac:dyDescent="0.25">
      <c r="I20" s="558"/>
      <c r="K20" s="558"/>
      <c r="M20" s="558"/>
      <c r="O20" s="558"/>
      <c r="Q20" s="558"/>
    </row>
    <row r="21" spans="9:17" x14ac:dyDescent="0.25">
      <c r="I21" s="558"/>
      <c r="K21" s="558"/>
      <c r="M21" s="558"/>
      <c r="O21" s="558"/>
      <c r="Q21" s="558"/>
    </row>
    <row r="22" spans="9:17" x14ac:dyDescent="0.25">
      <c r="I22" s="558"/>
      <c r="K22" s="558"/>
      <c r="M22" s="558"/>
      <c r="O22" s="558"/>
      <c r="Q22" s="558"/>
    </row>
    <row r="23" spans="9:17" x14ac:dyDescent="0.25">
      <c r="I23" s="558"/>
      <c r="K23" s="558"/>
      <c r="M23" s="558"/>
      <c r="O23" s="558"/>
      <c r="Q23" s="558"/>
    </row>
    <row r="24" spans="9:17" x14ac:dyDescent="0.25">
      <c r="I24" s="558"/>
      <c r="K24" s="558"/>
      <c r="M24" s="558"/>
      <c r="O24" s="558"/>
      <c r="Q24" s="558"/>
    </row>
    <row r="25" spans="9:17" x14ac:dyDescent="0.25">
      <c r="I25" s="558"/>
      <c r="K25" s="558"/>
      <c r="M25" s="558"/>
      <c r="O25" s="558"/>
      <c r="Q25" s="558"/>
    </row>
    <row r="26" spans="9:17" x14ac:dyDescent="0.25">
      <c r="I26" s="558"/>
      <c r="K26" s="558"/>
      <c r="M26" s="558"/>
      <c r="O26" s="558"/>
      <c r="Q26" s="558"/>
    </row>
    <row r="27" spans="9:17" x14ac:dyDescent="0.25">
      <c r="I27" s="558"/>
      <c r="K27" s="558"/>
      <c r="M27" s="558"/>
      <c r="O27" s="558"/>
      <c r="Q27" s="558"/>
    </row>
    <row r="28" spans="9:17" x14ac:dyDescent="0.25">
      <c r="I28" s="558"/>
      <c r="K28" s="558"/>
      <c r="M28" s="558"/>
      <c r="O28" s="558"/>
      <c r="Q28" s="558"/>
    </row>
    <row r="29" spans="9:17" x14ac:dyDescent="0.25">
      <c r="I29" s="558"/>
      <c r="K29" s="558"/>
      <c r="M29" s="558"/>
      <c r="O29" s="558"/>
      <c r="Q29" s="558"/>
    </row>
    <row r="30" spans="9:17" x14ac:dyDescent="0.25">
      <c r="I30" s="558"/>
      <c r="K30" s="558"/>
      <c r="M30" s="558"/>
      <c r="O30" s="558"/>
      <c r="Q30" s="558"/>
    </row>
    <row r="31" spans="9:17" x14ac:dyDescent="0.25">
      <c r="I31" s="558"/>
      <c r="K31" s="558"/>
      <c r="M31" s="558"/>
      <c r="O31" s="558"/>
      <c r="Q31" s="558"/>
    </row>
    <row r="32" spans="9:17" x14ac:dyDescent="0.25">
      <c r="I32" s="558"/>
      <c r="K32" s="558"/>
      <c r="M32" s="558"/>
      <c r="O32" s="558"/>
      <c r="Q32" s="558"/>
    </row>
    <row r="33" spans="9:17" x14ac:dyDescent="0.25">
      <c r="I33" s="558"/>
      <c r="K33" s="558"/>
      <c r="M33" s="558"/>
      <c r="O33" s="558"/>
      <c r="Q33" s="558"/>
    </row>
    <row r="34" spans="9:17" x14ac:dyDescent="0.25">
      <c r="I34" s="558"/>
      <c r="K34" s="558"/>
      <c r="M34" s="558"/>
      <c r="O34" s="558"/>
      <c r="Q34" s="558"/>
    </row>
    <row r="35" spans="9:17" x14ac:dyDescent="0.25">
      <c r="I35" s="558"/>
      <c r="K35" s="558"/>
      <c r="M35" s="558"/>
      <c r="O35" s="558"/>
      <c r="Q35" s="558"/>
    </row>
    <row r="36" spans="9:17" x14ac:dyDescent="0.25">
      <c r="I36" s="558"/>
      <c r="K36" s="558"/>
      <c r="M36" s="558"/>
      <c r="O36" s="558"/>
      <c r="Q36" s="558"/>
    </row>
    <row r="37" spans="9:17" x14ac:dyDescent="0.25">
      <c r="I37" s="558"/>
      <c r="K37" s="558"/>
      <c r="M37" s="558"/>
      <c r="O37" s="558"/>
      <c r="Q37" s="558"/>
    </row>
    <row r="38" spans="9:17" x14ac:dyDescent="0.25">
      <c r="I38" s="558"/>
      <c r="K38" s="558"/>
      <c r="M38" s="558"/>
      <c r="O38" s="558"/>
      <c r="Q38" s="558"/>
    </row>
    <row r="39" spans="9:17" x14ac:dyDescent="0.25">
      <c r="I39" s="558"/>
      <c r="K39" s="558"/>
      <c r="M39" s="558"/>
      <c r="O39" s="558"/>
      <c r="Q39" s="558"/>
    </row>
    <row r="40" spans="9:17" x14ac:dyDescent="0.25">
      <c r="I40" s="558"/>
      <c r="K40" s="558"/>
      <c r="M40" s="558"/>
      <c r="O40" s="558"/>
      <c r="Q40" s="558"/>
    </row>
    <row r="41" spans="9:17" x14ac:dyDescent="0.25">
      <c r="I41" s="558"/>
      <c r="K41" s="558"/>
      <c r="M41" s="558"/>
      <c r="O41" s="558"/>
      <c r="Q41" s="558"/>
    </row>
    <row r="42" spans="9:17" x14ac:dyDescent="0.25">
      <c r="I42" s="558"/>
      <c r="K42" s="558"/>
      <c r="M42" s="558"/>
      <c r="O42" s="558"/>
      <c r="Q42" s="558"/>
    </row>
    <row r="43" spans="9:17" x14ac:dyDescent="0.25">
      <c r="I43" s="558"/>
      <c r="K43" s="558"/>
      <c r="M43" s="558"/>
      <c r="O43" s="558"/>
      <c r="Q43" s="558"/>
    </row>
    <row r="44" spans="9:17" x14ac:dyDescent="0.25">
      <c r="I44" s="558"/>
      <c r="K44" s="558"/>
      <c r="M44" s="558"/>
      <c r="O44" s="558"/>
      <c r="Q44" s="558"/>
    </row>
    <row r="45" spans="9:17" x14ac:dyDescent="0.25">
      <c r="I45" s="558"/>
      <c r="K45" s="558"/>
      <c r="M45" s="558"/>
      <c r="O45" s="558"/>
      <c r="Q45" s="558"/>
    </row>
    <row r="46" spans="9:17" x14ac:dyDescent="0.25">
      <c r="I46" s="558"/>
      <c r="K46" s="558"/>
      <c r="M46" s="558"/>
      <c r="O46" s="558"/>
      <c r="Q46" s="558"/>
    </row>
    <row r="47" spans="9:17" x14ac:dyDescent="0.25">
      <c r="I47" s="558"/>
      <c r="K47" s="558"/>
      <c r="M47" s="558"/>
      <c r="O47" s="558"/>
      <c r="Q47" s="558"/>
    </row>
    <row r="48" spans="9:17" x14ac:dyDescent="0.25">
      <c r="I48" s="558"/>
      <c r="K48" s="558"/>
      <c r="M48" s="558"/>
      <c r="O48" s="558"/>
      <c r="Q48" s="558"/>
    </row>
    <row r="49" spans="9:17" x14ac:dyDescent="0.25">
      <c r="I49" s="558"/>
      <c r="K49" s="558"/>
      <c r="M49" s="558"/>
      <c r="O49" s="558"/>
      <c r="Q49" s="558"/>
    </row>
    <row r="50" spans="9:17" x14ac:dyDescent="0.25">
      <c r="I50" s="558"/>
      <c r="K50" s="558"/>
      <c r="M50" s="558"/>
      <c r="O50" s="558"/>
      <c r="Q50" s="558"/>
    </row>
    <row r="51" spans="9:17" x14ac:dyDescent="0.25">
      <c r="I51" s="558"/>
      <c r="K51" s="558"/>
      <c r="M51" s="558"/>
      <c r="O51" s="558"/>
      <c r="Q51" s="558"/>
    </row>
    <row r="52" spans="9:17" x14ac:dyDescent="0.25">
      <c r="I52" s="558"/>
      <c r="K52" s="558"/>
      <c r="M52" s="558"/>
      <c r="O52" s="558"/>
      <c r="Q52" s="558"/>
    </row>
    <row r="53" spans="9:17" x14ac:dyDescent="0.25">
      <c r="I53" s="558"/>
      <c r="K53" s="558"/>
      <c r="M53" s="558"/>
      <c r="O53" s="558"/>
      <c r="Q53" s="558"/>
    </row>
    <row r="54" spans="9:17" x14ac:dyDescent="0.25">
      <c r="I54" s="558"/>
      <c r="K54" s="558"/>
      <c r="M54" s="558"/>
      <c r="O54" s="558"/>
      <c r="Q54" s="558"/>
    </row>
    <row r="55" spans="9:17" x14ac:dyDescent="0.25">
      <c r="I55" s="558"/>
      <c r="K55" s="558"/>
      <c r="M55" s="558"/>
      <c r="O55" s="558"/>
      <c r="Q55" s="558"/>
    </row>
    <row r="56" spans="9:17" x14ac:dyDescent="0.25">
      <c r="I56" s="558"/>
      <c r="K56" s="558"/>
      <c r="M56" s="558"/>
      <c r="O56" s="558"/>
      <c r="Q56" s="558"/>
    </row>
    <row r="57" spans="9:17" x14ac:dyDescent="0.25">
      <c r="I57" s="558"/>
      <c r="K57" s="558"/>
      <c r="M57" s="558"/>
      <c r="O57" s="558"/>
      <c r="Q57" s="558"/>
    </row>
    <row r="58" spans="9:17" x14ac:dyDescent="0.25">
      <c r="I58" s="558"/>
      <c r="K58" s="558"/>
      <c r="M58" s="558"/>
      <c r="O58" s="558"/>
      <c r="Q58" s="558"/>
    </row>
    <row r="59" spans="9:17" x14ac:dyDescent="0.25">
      <c r="I59" s="558"/>
      <c r="K59" s="558"/>
      <c r="M59" s="558"/>
      <c r="O59" s="558"/>
      <c r="Q59" s="558"/>
    </row>
    <row r="60" spans="9:17" x14ac:dyDescent="0.25">
      <c r="I60" s="558"/>
      <c r="K60" s="558"/>
      <c r="M60" s="558"/>
      <c r="O60" s="558"/>
      <c r="Q60" s="558"/>
    </row>
    <row r="61" spans="9:17" x14ac:dyDescent="0.25">
      <c r="I61" s="558"/>
      <c r="K61" s="558"/>
      <c r="M61" s="558"/>
      <c r="O61" s="558"/>
      <c r="Q61" s="558"/>
    </row>
    <row r="62" spans="9:17" x14ac:dyDescent="0.25">
      <c r="I62" s="558"/>
      <c r="K62" s="558"/>
      <c r="M62" s="558"/>
      <c r="O62" s="558"/>
      <c r="Q62" s="558"/>
    </row>
    <row r="63" spans="9:17" x14ac:dyDescent="0.25">
      <c r="I63" s="558"/>
      <c r="K63" s="558"/>
      <c r="M63" s="558"/>
      <c r="O63" s="558"/>
      <c r="Q63" s="558"/>
    </row>
    <row r="64" spans="9:17" x14ac:dyDescent="0.25">
      <c r="I64" s="558"/>
      <c r="K64" s="558"/>
      <c r="M64" s="558"/>
      <c r="O64" s="558"/>
      <c r="Q64" s="558"/>
    </row>
    <row r="65" spans="9:17" x14ac:dyDescent="0.25">
      <c r="I65" s="558"/>
      <c r="K65" s="558"/>
      <c r="M65" s="558"/>
      <c r="O65" s="558"/>
      <c r="Q65" s="558"/>
    </row>
    <row r="66" spans="9:17" x14ac:dyDescent="0.25">
      <c r="I66" s="558"/>
      <c r="K66" s="558"/>
      <c r="M66" s="558"/>
      <c r="O66" s="558"/>
      <c r="Q66" s="558"/>
    </row>
    <row r="67" spans="9:17" x14ac:dyDescent="0.25">
      <c r="I67" s="558"/>
      <c r="K67" s="558"/>
      <c r="M67" s="558"/>
      <c r="O67" s="558"/>
      <c r="Q67" s="558"/>
    </row>
    <row r="68" spans="9:17" x14ac:dyDescent="0.25">
      <c r="I68" s="558"/>
      <c r="K68" s="558"/>
      <c r="M68" s="558"/>
      <c r="O68" s="558"/>
      <c r="Q68" s="558"/>
    </row>
    <row r="69" spans="9:17" x14ac:dyDescent="0.25">
      <c r="I69" s="558"/>
      <c r="K69" s="558"/>
      <c r="M69" s="558"/>
      <c r="O69" s="558"/>
      <c r="Q69" s="558"/>
    </row>
    <row r="70" spans="9:17" x14ac:dyDescent="0.25">
      <c r="I70" s="558"/>
      <c r="K70" s="558"/>
      <c r="M70" s="558"/>
      <c r="O70" s="558"/>
      <c r="Q70" s="558"/>
    </row>
    <row r="71" spans="9:17" x14ac:dyDescent="0.25">
      <c r="I71" s="558"/>
      <c r="K71" s="558"/>
      <c r="M71" s="558"/>
      <c r="O71" s="558"/>
      <c r="Q71" s="558"/>
    </row>
    <row r="72" spans="9:17" x14ac:dyDescent="0.25">
      <c r="I72" s="558"/>
      <c r="K72" s="558"/>
      <c r="M72" s="558"/>
      <c r="O72" s="558"/>
      <c r="Q72" s="558"/>
    </row>
    <row r="73" spans="9:17" x14ac:dyDescent="0.25">
      <c r="I73" s="558"/>
      <c r="K73" s="558"/>
      <c r="M73" s="558"/>
      <c r="O73" s="558"/>
      <c r="Q73" s="558"/>
    </row>
    <row r="74" spans="9:17" x14ac:dyDescent="0.25">
      <c r="I74" s="558"/>
      <c r="K74" s="558"/>
      <c r="M74" s="558"/>
      <c r="O74" s="558"/>
      <c r="Q74" s="558"/>
    </row>
    <row r="75" spans="9:17" x14ac:dyDescent="0.25">
      <c r="I75" s="558"/>
      <c r="K75" s="558"/>
      <c r="M75" s="558"/>
      <c r="O75" s="558"/>
      <c r="Q75" s="558"/>
    </row>
    <row r="76" spans="9:17" x14ac:dyDescent="0.25">
      <c r="I76" s="558"/>
      <c r="K76" s="558"/>
      <c r="M76" s="558"/>
      <c r="O76" s="558"/>
      <c r="Q76" s="558"/>
    </row>
    <row r="77" spans="9:17" x14ac:dyDescent="0.25">
      <c r="I77" s="558"/>
      <c r="K77" s="558"/>
      <c r="M77" s="558"/>
      <c r="O77" s="558"/>
      <c r="Q77" s="558"/>
    </row>
    <row r="78" spans="9:17" x14ac:dyDescent="0.25">
      <c r="I78" s="558"/>
      <c r="K78" s="558"/>
      <c r="M78" s="558"/>
      <c r="O78" s="558"/>
      <c r="Q78" s="558"/>
    </row>
    <row r="79" spans="9:17" x14ac:dyDescent="0.25">
      <c r="I79" s="558"/>
      <c r="K79" s="558"/>
      <c r="M79" s="558"/>
      <c r="O79" s="558"/>
      <c r="Q79" s="558"/>
    </row>
    <row r="80" spans="9:17" x14ac:dyDescent="0.25">
      <c r="I80" s="558"/>
      <c r="K80" s="558"/>
      <c r="M80" s="558"/>
      <c r="O80" s="558"/>
      <c r="Q80" s="558"/>
    </row>
    <row r="81" spans="9:17" x14ac:dyDescent="0.25">
      <c r="I81" s="558"/>
      <c r="K81" s="558"/>
      <c r="M81" s="558"/>
      <c r="O81" s="558"/>
      <c r="Q81" s="558"/>
    </row>
    <row r="82" spans="9:17" x14ac:dyDescent="0.25">
      <c r="I82" s="558"/>
      <c r="K82" s="558"/>
      <c r="M82" s="558"/>
      <c r="O82" s="558"/>
      <c r="Q82" s="558"/>
    </row>
    <row r="83" spans="9:17" x14ac:dyDescent="0.25">
      <c r="I83" s="558"/>
      <c r="K83" s="558"/>
      <c r="M83" s="558"/>
      <c r="O83" s="558"/>
      <c r="Q83" s="558"/>
    </row>
    <row r="84" spans="9:17" x14ac:dyDescent="0.25">
      <c r="I84" s="558"/>
      <c r="K84" s="558"/>
      <c r="M84" s="558"/>
      <c r="O84" s="558"/>
      <c r="Q84" s="558"/>
    </row>
    <row r="85" spans="9:17" x14ac:dyDescent="0.25">
      <c r="I85" s="558"/>
      <c r="K85" s="558"/>
      <c r="M85" s="558"/>
      <c r="O85" s="558"/>
      <c r="Q85" s="558"/>
    </row>
    <row r="86" spans="9:17" x14ac:dyDescent="0.25">
      <c r="I86" s="558"/>
      <c r="K86" s="558"/>
      <c r="M86" s="558"/>
      <c r="O86" s="558"/>
      <c r="Q86" s="558"/>
    </row>
    <row r="87" spans="9:17" x14ac:dyDescent="0.25">
      <c r="I87" s="558"/>
      <c r="K87" s="558"/>
      <c r="M87" s="558"/>
      <c r="O87" s="558"/>
      <c r="Q87" s="558"/>
    </row>
    <row r="88" spans="9:17" x14ac:dyDescent="0.25">
      <c r="I88" s="558"/>
      <c r="K88" s="558"/>
      <c r="M88" s="558"/>
      <c r="O88" s="558"/>
      <c r="Q88" s="558"/>
    </row>
    <row r="89" spans="9:17" x14ac:dyDescent="0.25">
      <c r="I89" s="558"/>
      <c r="K89" s="558"/>
      <c r="M89" s="558"/>
      <c r="O89" s="558"/>
      <c r="Q89" s="558"/>
    </row>
    <row r="90" spans="9:17" x14ac:dyDescent="0.25">
      <c r="I90" s="558"/>
      <c r="K90" s="558"/>
      <c r="M90" s="558"/>
      <c r="O90" s="558"/>
      <c r="Q90" s="558"/>
    </row>
    <row r="91" spans="9:17" x14ac:dyDescent="0.25">
      <c r="I91" s="558"/>
      <c r="K91" s="558"/>
      <c r="M91" s="558"/>
      <c r="O91" s="558"/>
      <c r="Q91" s="558"/>
    </row>
    <row r="92" spans="9:17" x14ac:dyDescent="0.25">
      <c r="I92" s="558"/>
      <c r="K92" s="558"/>
      <c r="M92" s="558"/>
      <c r="O92" s="558"/>
      <c r="Q92" s="558"/>
    </row>
    <row r="93" spans="9:17" x14ac:dyDescent="0.25">
      <c r="I93" s="558"/>
      <c r="K93" s="558"/>
      <c r="M93" s="558"/>
      <c r="O93" s="558"/>
      <c r="Q93" s="558"/>
    </row>
    <row r="94" spans="9:17" x14ac:dyDescent="0.25">
      <c r="I94" s="558"/>
      <c r="K94" s="558"/>
      <c r="M94" s="558"/>
      <c r="O94" s="558"/>
      <c r="Q94" s="558"/>
    </row>
    <row r="95" spans="9:17" x14ac:dyDescent="0.25">
      <c r="I95" s="558"/>
      <c r="K95" s="558"/>
      <c r="M95" s="558"/>
      <c r="O95" s="558"/>
      <c r="Q95" s="558"/>
    </row>
    <row r="96" spans="9:17" x14ac:dyDescent="0.25">
      <c r="I96" s="558"/>
      <c r="K96" s="558"/>
      <c r="M96" s="558"/>
      <c r="O96" s="558"/>
      <c r="Q96" s="558"/>
    </row>
    <row r="97" spans="9:17" x14ac:dyDescent="0.25">
      <c r="I97" s="558"/>
      <c r="K97" s="558"/>
      <c r="M97" s="558"/>
      <c r="O97" s="558"/>
      <c r="Q97" s="558"/>
    </row>
    <row r="98" spans="9:17" x14ac:dyDescent="0.25">
      <c r="I98" s="558"/>
      <c r="K98" s="558"/>
      <c r="M98" s="558"/>
      <c r="O98" s="558"/>
      <c r="Q98" s="558"/>
    </row>
    <row r="99" spans="9:17" x14ac:dyDescent="0.25">
      <c r="I99" s="558"/>
      <c r="K99" s="558"/>
      <c r="M99" s="558"/>
      <c r="O99" s="558"/>
      <c r="Q99" s="558"/>
    </row>
    <row r="100" spans="9:17" x14ac:dyDescent="0.25">
      <c r="I100" s="558"/>
      <c r="K100" s="558"/>
      <c r="M100" s="558"/>
      <c r="O100" s="558"/>
      <c r="Q100" s="558"/>
    </row>
    <row r="101" spans="9:17" x14ac:dyDescent="0.25">
      <c r="I101" s="558"/>
      <c r="K101" s="558"/>
      <c r="M101" s="558"/>
      <c r="O101" s="558"/>
      <c r="Q101" s="558"/>
    </row>
    <row r="102" spans="9:17" x14ac:dyDescent="0.25">
      <c r="I102" s="558"/>
      <c r="K102" s="558"/>
      <c r="M102" s="558"/>
      <c r="O102" s="558"/>
      <c r="Q102" s="558"/>
    </row>
    <row r="103" spans="9:17" x14ac:dyDescent="0.25">
      <c r="I103" s="558"/>
      <c r="K103" s="558"/>
      <c r="M103" s="558"/>
      <c r="O103" s="558"/>
      <c r="Q103" s="558"/>
    </row>
    <row r="104" spans="9:17" x14ac:dyDescent="0.25">
      <c r="I104" s="558"/>
      <c r="K104" s="558"/>
      <c r="M104" s="558"/>
      <c r="O104" s="558"/>
      <c r="Q104" s="558"/>
    </row>
    <row r="105" spans="9:17" x14ac:dyDescent="0.25">
      <c r="I105" s="558"/>
      <c r="K105" s="558"/>
      <c r="M105" s="558"/>
      <c r="O105" s="558"/>
      <c r="Q105" s="558"/>
    </row>
    <row r="106" spans="9:17" x14ac:dyDescent="0.25">
      <c r="I106" s="558"/>
      <c r="K106" s="558"/>
      <c r="M106" s="558"/>
      <c r="O106" s="558"/>
      <c r="Q106" s="558"/>
    </row>
    <row r="107" spans="9:17" x14ac:dyDescent="0.25">
      <c r="I107" s="558"/>
      <c r="K107" s="558"/>
      <c r="M107" s="558"/>
      <c r="O107" s="558"/>
      <c r="Q107" s="558"/>
    </row>
    <row r="108" spans="9:17" x14ac:dyDescent="0.25">
      <c r="I108" s="558"/>
      <c r="K108" s="558"/>
      <c r="M108" s="558"/>
      <c r="O108" s="558"/>
      <c r="Q108" s="558"/>
    </row>
    <row r="109" spans="9:17" x14ac:dyDescent="0.25">
      <c r="I109" s="558"/>
      <c r="K109" s="558"/>
      <c r="M109" s="558"/>
      <c r="O109" s="558"/>
      <c r="Q109" s="558"/>
    </row>
    <row r="110" spans="9:17" x14ac:dyDescent="0.25">
      <c r="I110" s="558"/>
      <c r="K110" s="558"/>
      <c r="M110" s="558"/>
      <c r="O110" s="558"/>
      <c r="Q110" s="558"/>
    </row>
    <row r="111" spans="9:17" x14ac:dyDescent="0.25">
      <c r="I111" s="558"/>
      <c r="K111" s="558"/>
      <c r="M111" s="558"/>
      <c r="O111" s="558"/>
      <c r="Q111" s="558"/>
    </row>
    <row r="112" spans="9:17" x14ac:dyDescent="0.25">
      <c r="I112" s="558"/>
      <c r="K112" s="558"/>
      <c r="M112" s="558"/>
      <c r="O112" s="558"/>
      <c r="Q112" s="558"/>
    </row>
    <row r="113" spans="9:17" x14ac:dyDescent="0.25">
      <c r="I113" s="558"/>
      <c r="K113" s="558"/>
      <c r="M113" s="558"/>
      <c r="O113" s="558"/>
      <c r="Q113" s="558"/>
    </row>
    <row r="114" spans="9:17" x14ac:dyDescent="0.25">
      <c r="I114" s="558"/>
      <c r="K114" s="558"/>
      <c r="M114" s="558"/>
      <c r="O114" s="558"/>
      <c r="Q114" s="558"/>
    </row>
    <row r="115" spans="9:17" x14ac:dyDescent="0.25">
      <c r="I115" s="558"/>
      <c r="K115" s="558"/>
      <c r="M115" s="558"/>
      <c r="O115" s="558"/>
      <c r="Q115" s="558"/>
    </row>
    <row r="116" spans="9:17" x14ac:dyDescent="0.25">
      <c r="I116" s="558"/>
      <c r="K116" s="558"/>
      <c r="M116" s="558"/>
      <c r="O116" s="558"/>
      <c r="Q116" s="558"/>
    </row>
    <row r="117" spans="9:17" x14ac:dyDescent="0.25">
      <c r="I117" s="558"/>
      <c r="K117" s="558"/>
      <c r="M117" s="558"/>
      <c r="O117" s="558"/>
      <c r="Q117" s="558"/>
    </row>
    <row r="118" spans="9:17" x14ac:dyDescent="0.25">
      <c r="I118" s="558"/>
      <c r="K118" s="558"/>
      <c r="M118" s="558"/>
      <c r="O118" s="558"/>
      <c r="Q118" s="558"/>
    </row>
    <row r="119" spans="9:17" x14ac:dyDescent="0.25">
      <c r="I119" s="558"/>
      <c r="K119" s="558"/>
      <c r="M119" s="558"/>
      <c r="O119" s="558"/>
      <c r="Q119" s="558"/>
    </row>
    <row r="120" spans="9:17" x14ac:dyDescent="0.25">
      <c r="I120" s="558"/>
      <c r="K120" s="558"/>
      <c r="M120" s="558"/>
      <c r="O120" s="558"/>
      <c r="Q120" s="558"/>
    </row>
    <row r="121" spans="9:17" x14ac:dyDescent="0.25">
      <c r="I121" s="558"/>
      <c r="K121" s="558"/>
      <c r="M121" s="558"/>
      <c r="O121" s="558"/>
      <c r="Q121" s="558"/>
    </row>
    <row r="122" spans="9:17" x14ac:dyDescent="0.25">
      <c r="I122" s="558"/>
      <c r="K122" s="558"/>
      <c r="M122" s="558"/>
      <c r="O122" s="558"/>
      <c r="Q122" s="558"/>
    </row>
    <row r="123" spans="9:17" x14ac:dyDescent="0.25">
      <c r="I123" s="558"/>
      <c r="K123" s="558"/>
      <c r="M123" s="558"/>
      <c r="O123" s="558"/>
      <c r="Q123" s="558"/>
    </row>
    <row r="124" spans="9:17" x14ac:dyDescent="0.25">
      <c r="I124" s="558"/>
      <c r="K124" s="558"/>
      <c r="M124" s="558"/>
      <c r="O124" s="558"/>
      <c r="Q124" s="558"/>
    </row>
    <row r="125" spans="9:17" x14ac:dyDescent="0.25">
      <c r="I125" s="558"/>
      <c r="K125" s="558"/>
      <c r="M125" s="558"/>
      <c r="O125" s="558"/>
      <c r="Q125" s="558"/>
    </row>
    <row r="126" spans="9:17" x14ac:dyDescent="0.25">
      <c r="I126" s="558"/>
      <c r="K126" s="558"/>
      <c r="M126" s="558"/>
      <c r="O126" s="558"/>
      <c r="Q126" s="558"/>
    </row>
    <row r="127" spans="9:17" x14ac:dyDescent="0.25">
      <c r="I127" s="558"/>
      <c r="K127" s="558"/>
      <c r="M127" s="558"/>
      <c r="O127" s="558"/>
      <c r="Q127" s="558"/>
    </row>
    <row r="128" spans="9:17" x14ac:dyDescent="0.25">
      <c r="I128" s="558"/>
      <c r="K128" s="558"/>
      <c r="M128" s="558"/>
      <c r="O128" s="558"/>
      <c r="Q128" s="558"/>
    </row>
    <row r="129" spans="9:17" x14ac:dyDescent="0.25">
      <c r="I129" s="558"/>
      <c r="K129" s="558"/>
      <c r="M129" s="558"/>
      <c r="O129" s="558"/>
      <c r="Q129" s="558"/>
    </row>
    <row r="130" spans="9:17" x14ac:dyDescent="0.25">
      <c r="I130" s="558"/>
      <c r="K130" s="558"/>
      <c r="M130" s="558"/>
      <c r="O130" s="558"/>
      <c r="Q130" s="558"/>
    </row>
    <row r="131" spans="9:17" x14ac:dyDescent="0.25">
      <c r="I131" s="558"/>
      <c r="K131" s="558"/>
      <c r="M131" s="558"/>
      <c r="O131" s="558"/>
      <c r="Q131" s="558"/>
    </row>
    <row r="132" spans="9:17" x14ac:dyDescent="0.25">
      <c r="I132" s="558"/>
      <c r="K132" s="558"/>
      <c r="M132" s="558"/>
      <c r="O132" s="558"/>
      <c r="Q132" s="558"/>
    </row>
    <row r="133" spans="9:17" x14ac:dyDescent="0.25">
      <c r="I133" s="558"/>
      <c r="K133" s="558"/>
      <c r="M133" s="558"/>
      <c r="O133" s="558"/>
      <c r="Q133" s="558"/>
    </row>
    <row r="134" spans="9:17" x14ac:dyDescent="0.25">
      <c r="I134" s="558"/>
      <c r="K134" s="558"/>
      <c r="M134" s="558"/>
      <c r="O134" s="558"/>
      <c r="Q134" s="558"/>
    </row>
    <row r="135" spans="9:17" x14ac:dyDescent="0.25">
      <c r="I135" s="558"/>
      <c r="K135" s="558"/>
      <c r="M135" s="558"/>
      <c r="O135" s="558"/>
      <c r="Q135" s="558"/>
    </row>
    <row r="136" spans="9:17" x14ac:dyDescent="0.25">
      <c r="I136" s="558"/>
      <c r="K136" s="558"/>
      <c r="M136" s="558"/>
      <c r="O136" s="558"/>
      <c r="Q136" s="558"/>
    </row>
    <row r="137" spans="9:17" x14ac:dyDescent="0.25">
      <c r="I137" s="558"/>
      <c r="K137" s="558"/>
      <c r="M137" s="558"/>
      <c r="O137" s="558"/>
      <c r="Q137" s="558"/>
    </row>
    <row r="138" spans="9:17" x14ac:dyDescent="0.25">
      <c r="I138" s="558"/>
      <c r="K138" s="558"/>
      <c r="M138" s="558"/>
      <c r="O138" s="558"/>
      <c r="Q138" s="558"/>
    </row>
    <row r="139" spans="9:17" x14ac:dyDescent="0.25">
      <c r="I139" s="558"/>
      <c r="K139" s="558"/>
      <c r="M139" s="558"/>
      <c r="O139" s="558"/>
      <c r="Q139" s="558"/>
    </row>
    <row r="140" spans="9:17" x14ac:dyDescent="0.25">
      <c r="I140" s="558"/>
      <c r="K140" s="558"/>
      <c r="M140" s="558"/>
      <c r="O140" s="558"/>
      <c r="Q140" s="558"/>
    </row>
    <row r="141" spans="9:17" x14ac:dyDescent="0.25">
      <c r="I141" s="558"/>
      <c r="K141" s="558"/>
      <c r="M141" s="558"/>
      <c r="O141" s="558"/>
      <c r="Q141" s="558"/>
    </row>
    <row r="142" spans="9:17" x14ac:dyDescent="0.25">
      <c r="I142" s="558"/>
      <c r="K142" s="558"/>
      <c r="M142" s="558"/>
      <c r="O142" s="558"/>
      <c r="Q142" s="558"/>
    </row>
    <row r="143" spans="9:17" x14ac:dyDescent="0.25">
      <c r="I143" s="558"/>
      <c r="K143" s="558"/>
      <c r="M143" s="558"/>
      <c r="O143" s="558"/>
      <c r="Q143" s="558"/>
    </row>
    <row r="144" spans="9:17" x14ac:dyDescent="0.25">
      <c r="I144" s="558"/>
      <c r="K144" s="558"/>
      <c r="M144" s="558"/>
      <c r="O144" s="558"/>
      <c r="Q144" s="558"/>
    </row>
    <row r="145" spans="9:17" x14ac:dyDescent="0.25">
      <c r="I145" s="558"/>
      <c r="K145" s="558"/>
      <c r="M145" s="558"/>
      <c r="O145" s="558"/>
      <c r="Q145" s="558"/>
    </row>
    <row r="146" spans="9:17" x14ac:dyDescent="0.25">
      <c r="I146" s="558"/>
      <c r="K146" s="558"/>
      <c r="M146" s="558"/>
      <c r="O146" s="558"/>
      <c r="Q146" s="558"/>
    </row>
    <row r="147" spans="9:17" x14ac:dyDescent="0.25">
      <c r="I147" s="558"/>
      <c r="K147" s="558"/>
      <c r="M147" s="558"/>
      <c r="O147" s="558"/>
      <c r="Q147" s="558"/>
    </row>
    <row r="148" spans="9:17" x14ac:dyDescent="0.25">
      <c r="I148" s="558"/>
      <c r="K148" s="558"/>
      <c r="M148" s="558"/>
      <c r="O148" s="558"/>
      <c r="Q148" s="558"/>
    </row>
    <row r="149" spans="9:17" x14ac:dyDescent="0.25">
      <c r="I149" s="558"/>
      <c r="K149" s="558"/>
      <c r="M149" s="558"/>
      <c r="O149" s="558"/>
      <c r="Q149" s="558"/>
    </row>
    <row r="150" spans="9:17" x14ac:dyDescent="0.25">
      <c r="I150" s="558"/>
      <c r="K150" s="558"/>
      <c r="M150" s="558"/>
      <c r="O150" s="558"/>
      <c r="Q150" s="558"/>
    </row>
    <row r="151" spans="9:17" x14ac:dyDescent="0.25">
      <c r="I151" s="558"/>
      <c r="K151" s="558"/>
      <c r="M151" s="558"/>
      <c r="O151" s="558"/>
      <c r="Q151" s="558"/>
    </row>
    <row r="152" spans="9:17" x14ac:dyDescent="0.25">
      <c r="I152" s="558"/>
      <c r="K152" s="558"/>
      <c r="M152" s="558"/>
      <c r="O152" s="558"/>
      <c r="Q152" s="558"/>
    </row>
    <row r="153" spans="9:17" x14ac:dyDescent="0.25">
      <c r="I153" s="558"/>
      <c r="K153" s="558"/>
      <c r="M153" s="558"/>
      <c r="O153" s="558"/>
      <c r="Q153" s="558"/>
    </row>
    <row r="154" spans="9:17" x14ac:dyDescent="0.25">
      <c r="I154" s="558"/>
      <c r="K154" s="558"/>
      <c r="M154" s="558"/>
      <c r="O154" s="558"/>
      <c r="Q154" s="558"/>
    </row>
    <row r="155" spans="9:17" x14ac:dyDescent="0.25">
      <c r="I155" s="558"/>
      <c r="K155" s="558"/>
      <c r="M155" s="558"/>
      <c r="O155" s="558"/>
      <c r="Q155" s="558"/>
    </row>
    <row r="156" spans="9:17" x14ac:dyDescent="0.25">
      <c r="I156" s="558"/>
      <c r="K156" s="558"/>
      <c r="M156" s="558"/>
      <c r="O156" s="558"/>
      <c r="Q156" s="558"/>
    </row>
    <row r="157" spans="9:17" x14ac:dyDescent="0.25">
      <c r="I157" s="558"/>
      <c r="K157" s="558"/>
      <c r="M157" s="558"/>
      <c r="O157" s="558"/>
      <c r="Q157" s="558"/>
    </row>
    <row r="158" spans="9:17" x14ac:dyDescent="0.25">
      <c r="I158" s="558"/>
      <c r="K158" s="558"/>
      <c r="M158" s="558"/>
      <c r="O158" s="558"/>
      <c r="Q158" s="558"/>
    </row>
    <row r="159" spans="9:17" x14ac:dyDescent="0.25">
      <c r="I159" s="558"/>
      <c r="K159" s="558"/>
      <c r="M159" s="558"/>
      <c r="O159" s="558"/>
      <c r="Q159" s="558"/>
    </row>
    <row r="160" spans="9:17" x14ac:dyDescent="0.25">
      <c r="I160" s="558"/>
      <c r="K160" s="558"/>
      <c r="M160" s="558"/>
      <c r="O160" s="558"/>
      <c r="Q160" s="558"/>
    </row>
    <row r="161" spans="9:17" x14ac:dyDescent="0.25">
      <c r="I161" s="558"/>
      <c r="K161" s="558"/>
      <c r="M161" s="558"/>
      <c r="O161" s="558"/>
      <c r="Q161" s="558"/>
    </row>
    <row r="162" spans="9:17" x14ac:dyDescent="0.25">
      <c r="I162" s="558"/>
      <c r="K162" s="558"/>
      <c r="M162" s="558"/>
      <c r="O162" s="558"/>
      <c r="Q162" s="558"/>
    </row>
    <row r="163" spans="9:17" x14ac:dyDescent="0.25">
      <c r="I163" s="558"/>
      <c r="K163" s="558"/>
      <c r="M163" s="558"/>
      <c r="O163" s="558"/>
      <c r="Q163" s="558"/>
    </row>
    <row r="164" spans="9:17" x14ac:dyDescent="0.25">
      <c r="I164" s="558"/>
      <c r="K164" s="558"/>
      <c r="M164" s="558"/>
      <c r="O164" s="558"/>
      <c r="Q164" s="558"/>
    </row>
    <row r="165" spans="9:17" x14ac:dyDescent="0.25">
      <c r="I165" s="558"/>
      <c r="K165" s="558"/>
      <c r="M165" s="558"/>
      <c r="O165" s="558"/>
      <c r="Q165" s="558"/>
    </row>
    <row r="166" spans="9:17" x14ac:dyDescent="0.25">
      <c r="I166" s="558"/>
      <c r="K166" s="558"/>
      <c r="M166" s="558"/>
      <c r="O166" s="558"/>
      <c r="Q166" s="558"/>
    </row>
    <row r="167" spans="9:17" x14ac:dyDescent="0.25">
      <c r="I167" s="558"/>
      <c r="K167" s="558"/>
      <c r="M167" s="558"/>
      <c r="O167" s="558"/>
      <c r="Q167" s="558"/>
    </row>
    <row r="168" spans="9:17" x14ac:dyDescent="0.25">
      <c r="I168" s="558"/>
      <c r="K168" s="558"/>
      <c r="M168" s="558"/>
      <c r="O168" s="558"/>
      <c r="Q168" s="558"/>
    </row>
    <row r="169" spans="9:17" x14ac:dyDescent="0.25">
      <c r="I169" s="558"/>
      <c r="K169" s="558"/>
      <c r="M169" s="558"/>
      <c r="O169" s="558"/>
      <c r="Q169" s="558"/>
    </row>
    <row r="170" spans="9:17" x14ac:dyDescent="0.25">
      <c r="I170" s="558"/>
      <c r="K170" s="558"/>
      <c r="M170" s="558"/>
      <c r="O170" s="558"/>
      <c r="Q170" s="558"/>
    </row>
    <row r="171" spans="9:17" x14ac:dyDescent="0.25">
      <c r="I171" s="558"/>
      <c r="K171" s="558"/>
      <c r="M171" s="558"/>
      <c r="O171" s="558"/>
      <c r="Q171" s="558"/>
    </row>
    <row r="172" spans="9:17" x14ac:dyDescent="0.25">
      <c r="I172" s="558"/>
      <c r="K172" s="558"/>
      <c r="M172" s="558"/>
      <c r="O172" s="558"/>
      <c r="Q172" s="558"/>
    </row>
    <row r="173" spans="9:17" x14ac:dyDescent="0.25">
      <c r="I173" s="558"/>
      <c r="K173" s="558"/>
      <c r="M173" s="558"/>
      <c r="O173" s="558"/>
      <c r="Q173" s="558"/>
    </row>
    <row r="174" spans="9:17" x14ac:dyDescent="0.25">
      <c r="I174" s="558"/>
      <c r="K174" s="558"/>
      <c r="M174" s="558"/>
      <c r="O174" s="558"/>
      <c r="Q174" s="558"/>
    </row>
    <row r="175" spans="9:17" x14ac:dyDescent="0.25">
      <c r="I175" s="558"/>
      <c r="K175" s="558"/>
      <c r="M175" s="558"/>
      <c r="O175" s="558"/>
      <c r="Q175" s="558"/>
    </row>
    <row r="176" spans="9:17" x14ac:dyDescent="0.25">
      <c r="I176" s="558"/>
      <c r="K176" s="558"/>
      <c r="M176" s="558"/>
      <c r="O176" s="558"/>
      <c r="Q176" s="558"/>
    </row>
    <row r="177" spans="9:17" x14ac:dyDescent="0.25">
      <c r="I177" s="558"/>
      <c r="K177" s="558"/>
      <c r="M177" s="558"/>
      <c r="O177" s="558"/>
      <c r="Q177" s="558"/>
    </row>
    <row r="178" spans="9:17" x14ac:dyDescent="0.25">
      <c r="I178" s="558"/>
      <c r="K178" s="558"/>
      <c r="M178" s="558"/>
      <c r="O178" s="558"/>
      <c r="Q178" s="558"/>
    </row>
    <row r="179" spans="9:17" x14ac:dyDescent="0.25">
      <c r="I179" s="558"/>
      <c r="K179" s="558"/>
      <c r="M179" s="558"/>
      <c r="O179" s="558"/>
      <c r="Q179" s="558"/>
    </row>
    <row r="180" spans="9:17" x14ac:dyDescent="0.25">
      <c r="I180" s="558"/>
      <c r="K180" s="558"/>
      <c r="M180" s="558"/>
      <c r="O180" s="558"/>
      <c r="Q180" s="558"/>
    </row>
    <row r="181" spans="9:17" x14ac:dyDescent="0.25">
      <c r="I181" s="558"/>
      <c r="K181" s="558"/>
      <c r="M181" s="558"/>
      <c r="O181" s="558"/>
      <c r="Q181" s="558"/>
    </row>
    <row r="182" spans="9:17" x14ac:dyDescent="0.25">
      <c r="I182" s="558"/>
      <c r="K182" s="558"/>
      <c r="M182" s="558"/>
      <c r="O182" s="558"/>
      <c r="Q182" s="558"/>
    </row>
    <row r="183" spans="9:17" x14ac:dyDescent="0.25">
      <c r="I183" s="558"/>
      <c r="K183" s="558"/>
      <c r="M183" s="558"/>
      <c r="O183" s="558"/>
      <c r="Q183" s="558"/>
    </row>
    <row r="184" spans="9:17" x14ac:dyDescent="0.25">
      <c r="I184" s="558"/>
      <c r="K184" s="558"/>
      <c r="M184" s="558"/>
      <c r="O184" s="558"/>
      <c r="Q184" s="558"/>
    </row>
    <row r="185" spans="9:17" x14ac:dyDescent="0.25">
      <c r="I185" s="558"/>
      <c r="K185" s="558"/>
      <c r="M185" s="558"/>
      <c r="O185" s="558"/>
      <c r="Q185" s="558"/>
    </row>
    <row r="186" spans="9:17" x14ac:dyDescent="0.25">
      <c r="I186" s="558"/>
      <c r="K186" s="558"/>
      <c r="M186" s="558"/>
      <c r="O186" s="558"/>
      <c r="Q186" s="558"/>
    </row>
    <row r="187" spans="9:17" x14ac:dyDescent="0.25">
      <c r="I187" s="558"/>
      <c r="K187" s="558"/>
      <c r="M187" s="558"/>
      <c r="O187" s="558"/>
      <c r="Q187" s="558"/>
    </row>
    <row r="188" spans="9:17" x14ac:dyDescent="0.25">
      <c r="I188" s="558"/>
      <c r="K188" s="558"/>
      <c r="M188" s="558"/>
      <c r="O188" s="558"/>
      <c r="Q188" s="558"/>
    </row>
    <row r="189" spans="9:17" x14ac:dyDescent="0.25">
      <c r="I189" s="558"/>
      <c r="K189" s="558"/>
      <c r="M189" s="558"/>
      <c r="O189" s="558"/>
      <c r="Q189" s="558"/>
    </row>
    <row r="190" spans="9:17" x14ac:dyDescent="0.25">
      <c r="I190" s="558"/>
      <c r="K190" s="558"/>
      <c r="M190" s="558"/>
      <c r="O190" s="558"/>
      <c r="Q190" s="558"/>
    </row>
    <row r="191" spans="9:17" x14ac:dyDescent="0.25">
      <c r="I191" s="558"/>
      <c r="K191" s="558"/>
      <c r="M191" s="558"/>
      <c r="O191" s="558"/>
      <c r="Q191" s="558"/>
    </row>
    <row r="192" spans="9:17" x14ac:dyDescent="0.25">
      <c r="I192" s="558"/>
      <c r="K192" s="558"/>
      <c r="M192" s="558"/>
      <c r="O192" s="558"/>
      <c r="Q192" s="558"/>
    </row>
    <row r="193" spans="9:17" x14ac:dyDescent="0.25">
      <c r="I193" s="558"/>
      <c r="K193" s="558"/>
      <c r="M193" s="558"/>
      <c r="O193" s="558"/>
      <c r="Q193" s="558"/>
    </row>
    <row r="194" spans="9:17" x14ac:dyDescent="0.25">
      <c r="I194" s="558"/>
      <c r="K194" s="558"/>
      <c r="M194" s="558"/>
      <c r="O194" s="558"/>
      <c r="Q194" s="558"/>
    </row>
    <row r="195" spans="9:17" x14ac:dyDescent="0.25">
      <c r="I195" s="558"/>
      <c r="K195" s="558"/>
      <c r="M195" s="558"/>
      <c r="O195" s="558"/>
      <c r="Q195" s="558"/>
    </row>
    <row r="196" spans="9:17" x14ac:dyDescent="0.25">
      <c r="I196" s="558"/>
      <c r="K196" s="558"/>
      <c r="M196" s="558"/>
      <c r="O196" s="558"/>
      <c r="Q196" s="558"/>
    </row>
    <row r="197" spans="9:17" x14ac:dyDescent="0.25">
      <c r="I197" s="558"/>
      <c r="K197" s="558"/>
      <c r="M197" s="558"/>
      <c r="O197" s="558"/>
      <c r="Q197" s="558"/>
    </row>
    <row r="198" spans="9:17" x14ac:dyDescent="0.25">
      <c r="I198" s="558"/>
      <c r="K198" s="558"/>
      <c r="M198" s="558"/>
      <c r="O198" s="558"/>
      <c r="Q198" s="558"/>
    </row>
    <row r="199" spans="9:17" x14ac:dyDescent="0.25">
      <c r="I199" s="558"/>
      <c r="K199" s="558"/>
      <c r="M199" s="558"/>
      <c r="O199" s="558"/>
      <c r="Q199" s="558"/>
    </row>
    <row r="200" spans="9:17" x14ac:dyDescent="0.25">
      <c r="I200" s="558"/>
      <c r="K200" s="558"/>
      <c r="M200" s="558"/>
      <c r="O200" s="558"/>
      <c r="Q200" s="558"/>
    </row>
    <row r="201" spans="9:17" x14ac:dyDescent="0.25">
      <c r="I201" s="558"/>
      <c r="K201" s="558"/>
      <c r="M201" s="558"/>
      <c r="O201" s="558"/>
      <c r="Q201" s="558"/>
    </row>
    <row r="202" spans="9:17" x14ac:dyDescent="0.25">
      <c r="I202" s="558"/>
      <c r="K202" s="558"/>
      <c r="M202" s="558"/>
      <c r="O202" s="558"/>
      <c r="Q202" s="558"/>
    </row>
    <row r="203" spans="9:17" x14ac:dyDescent="0.25">
      <c r="I203" s="558"/>
      <c r="K203" s="558"/>
      <c r="M203" s="558"/>
      <c r="O203" s="558"/>
      <c r="Q203" s="558"/>
    </row>
    <row r="204" spans="9:17" x14ac:dyDescent="0.25">
      <c r="I204" s="558"/>
      <c r="K204" s="558"/>
      <c r="M204" s="558"/>
      <c r="O204" s="558"/>
      <c r="Q204" s="558"/>
    </row>
    <row r="205" spans="9:17" x14ac:dyDescent="0.25">
      <c r="I205" s="558"/>
      <c r="K205" s="558"/>
      <c r="M205" s="558"/>
      <c r="O205" s="558"/>
      <c r="Q205" s="558"/>
    </row>
    <row r="206" spans="9:17" x14ac:dyDescent="0.25">
      <c r="I206" s="558"/>
      <c r="K206" s="558"/>
      <c r="M206" s="558"/>
      <c r="O206" s="558"/>
      <c r="Q206" s="558"/>
    </row>
    <row r="207" spans="9:17" x14ac:dyDescent="0.25">
      <c r="I207" s="558"/>
      <c r="K207" s="558"/>
      <c r="M207" s="558"/>
      <c r="O207" s="558"/>
      <c r="Q207" s="558"/>
    </row>
    <row r="208" spans="9:17" x14ac:dyDescent="0.25">
      <c r="I208" s="558"/>
      <c r="K208" s="558"/>
      <c r="M208" s="558"/>
      <c r="O208" s="558"/>
      <c r="Q208" s="558"/>
    </row>
    <row r="209" spans="9:17" x14ac:dyDescent="0.25">
      <c r="I209" s="558"/>
      <c r="K209" s="558"/>
      <c r="M209" s="558"/>
      <c r="O209" s="558"/>
      <c r="Q209" s="558"/>
    </row>
    <row r="210" spans="9:17" x14ac:dyDescent="0.25">
      <c r="I210" s="558"/>
      <c r="K210" s="558"/>
      <c r="M210" s="558"/>
      <c r="O210" s="558"/>
      <c r="Q210" s="558"/>
    </row>
    <row r="211" spans="9:17" x14ac:dyDescent="0.25">
      <c r="I211" s="558"/>
      <c r="K211" s="558"/>
      <c r="M211" s="558"/>
      <c r="O211" s="558"/>
      <c r="Q211" s="558"/>
    </row>
    <row r="212" spans="9:17" x14ac:dyDescent="0.25">
      <c r="I212" s="558"/>
      <c r="K212" s="558"/>
      <c r="M212" s="558"/>
      <c r="O212" s="558"/>
      <c r="Q212" s="558"/>
    </row>
    <row r="213" spans="9:17" x14ac:dyDescent="0.25">
      <c r="I213" s="558"/>
      <c r="K213" s="558"/>
      <c r="M213" s="558"/>
      <c r="O213" s="558"/>
      <c r="Q213" s="558"/>
    </row>
    <row r="214" spans="9:17" x14ac:dyDescent="0.25">
      <c r="I214" s="558"/>
      <c r="K214" s="558"/>
      <c r="M214" s="558"/>
      <c r="O214" s="558"/>
      <c r="Q214" s="558"/>
    </row>
    <row r="215" spans="9:17" x14ac:dyDescent="0.25">
      <c r="I215" s="558"/>
      <c r="K215" s="558"/>
      <c r="M215" s="558"/>
      <c r="O215" s="558"/>
      <c r="Q215" s="558"/>
    </row>
    <row r="216" spans="9:17" x14ac:dyDescent="0.25">
      <c r="I216" s="558"/>
      <c r="K216" s="558"/>
      <c r="M216" s="558"/>
      <c r="O216" s="558"/>
      <c r="Q216" s="558"/>
    </row>
    <row r="217" spans="9:17" x14ac:dyDescent="0.25">
      <c r="I217" s="558"/>
      <c r="K217" s="558"/>
      <c r="M217" s="558"/>
      <c r="O217" s="558"/>
      <c r="Q217" s="558"/>
    </row>
    <row r="218" spans="9:17" x14ac:dyDescent="0.25">
      <c r="I218" s="558"/>
      <c r="K218" s="558"/>
      <c r="M218" s="558"/>
      <c r="O218" s="558"/>
      <c r="Q218" s="558"/>
    </row>
    <row r="219" spans="9:17" x14ac:dyDescent="0.25">
      <c r="I219" s="558"/>
      <c r="K219" s="558"/>
      <c r="M219" s="558"/>
      <c r="O219" s="558"/>
      <c r="Q219" s="558"/>
    </row>
    <row r="220" spans="9:17" x14ac:dyDescent="0.25">
      <c r="I220" s="558"/>
      <c r="K220" s="558"/>
      <c r="M220" s="558"/>
      <c r="O220" s="558"/>
      <c r="Q220" s="558"/>
    </row>
    <row r="221" spans="9:17" x14ac:dyDescent="0.25">
      <c r="I221" s="558"/>
      <c r="K221" s="558"/>
      <c r="M221" s="558"/>
      <c r="O221" s="558"/>
      <c r="Q221" s="558"/>
    </row>
    <row r="222" spans="9:17" x14ac:dyDescent="0.25">
      <c r="I222" s="558"/>
      <c r="K222" s="558"/>
      <c r="M222" s="558"/>
      <c r="O222" s="558"/>
      <c r="Q222" s="558"/>
    </row>
    <row r="223" spans="9:17" x14ac:dyDescent="0.25">
      <c r="I223" s="558"/>
      <c r="K223" s="558"/>
      <c r="M223" s="558"/>
      <c r="O223" s="558"/>
      <c r="Q223" s="558"/>
    </row>
    <row r="224" spans="9:17" x14ac:dyDescent="0.25">
      <c r="I224" s="558"/>
      <c r="K224" s="558"/>
      <c r="M224" s="558"/>
      <c r="O224" s="558"/>
      <c r="Q224" s="558"/>
    </row>
    <row r="225" spans="9:17" x14ac:dyDescent="0.25">
      <c r="I225" s="558"/>
      <c r="K225" s="558"/>
      <c r="M225" s="558"/>
      <c r="O225" s="558"/>
      <c r="Q225" s="558"/>
    </row>
    <row r="226" spans="9:17" x14ac:dyDescent="0.25">
      <c r="I226" s="558"/>
      <c r="K226" s="558"/>
      <c r="M226" s="558"/>
      <c r="O226" s="558"/>
      <c r="Q226" s="558"/>
    </row>
    <row r="227" spans="9:17" x14ac:dyDescent="0.25">
      <c r="I227" s="558"/>
      <c r="K227" s="558"/>
      <c r="M227" s="558"/>
      <c r="O227" s="558"/>
      <c r="Q227" s="558"/>
    </row>
    <row r="228" spans="9:17" x14ac:dyDescent="0.25">
      <c r="I228" s="558"/>
      <c r="K228" s="558"/>
      <c r="M228" s="558"/>
      <c r="O228" s="558"/>
      <c r="Q228" s="558"/>
    </row>
    <row r="229" spans="9:17" x14ac:dyDescent="0.25">
      <c r="I229" s="558"/>
      <c r="K229" s="558"/>
      <c r="M229" s="558"/>
      <c r="O229" s="558"/>
      <c r="Q229" s="558"/>
    </row>
    <row r="230" spans="9:17" x14ac:dyDescent="0.25">
      <c r="I230" s="558"/>
      <c r="K230" s="558"/>
      <c r="M230" s="558"/>
      <c r="O230" s="558"/>
      <c r="Q230" s="558"/>
    </row>
    <row r="231" spans="9:17" x14ac:dyDescent="0.25">
      <c r="I231" s="558"/>
      <c r="K231" s="558"/>
      <c r="M231" s="558"/>
      <c r="O231" s="558"/>
      <c r="Q231" s="558"/>
    </row>
    <row r="232" spans="9:17" x14ac:dyDescent="0.25">
      <c r="I232" s="558"/>
      <c r="K232" s="558"/>
      <c r="M232" s="558"/>
      <c r="O232" s="558"/>
      <c r="Q232" s="558"/>
    </row>
    <row r="233" spans="9:17" x14ac:dyDescent="0.25">
      <c r="I233" s="558"/>
      <c r="K233" s="558"/>
      <c r="M233" s="558"/>
      <c r="O233" s="558"/>
      <c r="Q233" s="558"/>
    </row>
    <row r="234" spans="9:17" x14ac:dyDescent="0.25">
      <c r="I234" s="558"/>
      <c r="K234" s="558"/>
      <c r="M234" s="558"/>
      <c r="O234" s="558"/>
      <c r="Q234" s="558"/>
    </row>
    <row r="235" spans="9:17" x14ac:dyDescent="0.25">
      <c r="I235" s="558"/>
      <c r="K235" s="558"/>
      <c r="M235" s="558"/>
      <c r="O235" s="558"/>
      <c r="Q235" s="558"/>
    </row>
    <row r="236" spans="9:17" x14ac:dyDescent="0.25">
      <c r="I236" s="558"/>
      <c r="K236" s="558"/>
      <c r="M236" s="558"/>
      <c r="O236" s="558"/>
      <c r="Q236" s="558"/>
    </row>
    <row r="237" spans="9:17" x14ac:dyDescent="0.25">
      <c r="I237" s="558"/>
      <c r="K237" s="558"/>
      <c r="M237" s="558"/>
      <c r="O237" s="558"/>
      <c r="Q237" s="558"/>
    </row>
  </sheetData>
  <mergeCells count="20">
    <mergeCell ref="T4:T6"/>
    <mergeCell ref="U4:U6"/>
    <mergeCell ref="H5:I5"/>
    <mergeCell ref="F4:F6"/>
    <mergeCell ref="P4:Q5"/>
    <mergeCell ref="R4:R6"/>
    <mergeCell ref="S4:S6"/>
    <mergeCell ref="J5:K5"/>
    <mergeCell ref="L5:M5"/>
    <mergeCell ref="N5:O5"/>
    <mergeCell ref="E4:E6"/>
    <mergeCell ref="G4:G6"/>
    <mergeCell ref="H4:O4"/>
    <mergeCell ref="A8:A14"/>
    <mergeCell ref="A4:A6"/>
    <mergeCell ref="B4:B6"/>
    <mergeCell ref="C4:C6"/>
    <mergeCell ref="B11:B14"/>
    <mergeCell ref="B8:B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4">
      <formula1>$C$1:$E$1</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topLeftCell="A4" zoomScale="60" zoomScaleNormal="60" workbookViewId="0">
      <selection activeCell="T13" sqref="T13:T17"/>
    </sheetView>
  </sheetViews>
  <sheetFormatPr baseColWidth="10" defaultRowHeight="15" x14ac:dyDescent="0.25"/>
  <cols>
    <col min="1" max="1" width="42.28515625" style="558" customWidth="1"/>
    <col min="2" max="2" width="41.5703125" style="558" customWidth="1"/>
    <col min="3" max="3" width="50.5703125" style="558" customWidth="1"/>
    <col min="4" max="4" width="35" style="558" customWidth="1"/>
    <col min="5" max="5" width="34" style="558" customWidth="1"/>
    <col min="6" max="6" width="27.42578125" style="558" customWidth="1"/>
    <col min="7" max="7" width="44.42578125" style="558" customWidth="1"/>
    <col min="8" max="8" width="15.28515625" style="558" customWidth="1"/>
    <col min="9" max="9" width="11.5703125" style="865"/>
    <col min="10" max="10" width="15.28515625" style="558" customWidth="1"/>
    <col min="11" max="11" width="18.85546875" style="865" customWidth="1"/>
    <col min="12" max="12" width="11.42578125" style="558"/>
    <col min="13" max="13" width="11.5703125" style="865"/>
    <col min="14" max="14" width="11.42578125" style="558"/>
    <col min="15" max="15" width="11.5703125" style="865"/>
    <col min="16" max="16" width="15.28515625" style="558" customWidth="1"/>
    <col min="17" max="17" width="18.28515625" style="865" customWidth="1"/>
    <col min="18" max="18" width="14.140625" style="558" hidden="1" customWidth="1"/>
    <col min="19" max="19" width="30.42578125" style="558" customWidth="1"/>
    <col min="20" max="20" width="23.140625" style="558" customWidth="1"/>
    <col min="21" max="21" width="24" style="558" customWidth="1"/>
    <col min="22" max="22" width="21.7109375" style="558" customWidth="1"/>
    <col min="23" max="16384" width="11.42578125" style="558"/>
  </cols>
  <sheetData>
    <row r="1" spans="1:22" ht="18.75" x14ac:dyDescent="0.25">
      <c r="B1" s="857" t="s">
        <v>1601</v>
      </c>
      <c r="C1" s="857" t="s">
        <v>1602</v>
      </c>
      <c r="D1" s="857" t="s">
        <v>1603</v>
      </c>
      <c r="E1" s="857" t="s">
        <v>1604</v>
      </c>
      <c r="F1" s="555"/>
      <c r="G1" s="555"/>
      <c r="H1" s="555" t="s">
        <v>478</v>
      </c>
      <c r="J1" s="555"/>
      <c r="K1" s="555"/>
      <c r="L1" s="555"/>
      <c r="M1" s="555"/>
      <c r="N1" s="555"/>
      <c r="O1" s="555"/>
      <c r="P1" s="555"/>
      <c r="Q1" s="555"/>
      <c r="R1" s="555"/>
      <c r="S1" s="555"/>
      <c r="T1" s="555"/>
      <c r="U1" s="555"/>
      <c r="V1" s="555"/>
    </row>
    <row r="2" spans="1:22" x14ac:dyDescent="0.25">
      <c r="A2" s="884" t="s">
        <v>1339</v>
      </c>
      <c r="B2" s="884"/>
      <c r="C2" s="884"/>
      <c r="D2" s="884"/>
      <c r="E2" s="884"/>
      <c r="F2" s="884"/>
      <c r="G2" s="884"/>
      <c r="H2" s="884"/>
      <c r="I2" s="884"/>
      <c r="J2" s="884"/>
      <c r="K2" s="884"/>
      <c r="L2" s="884"/>
      <c r="M2" s="884"/>
      <c r="N2" s="884"/>
      <c r="O2" s="884"/>
      <c r="P2" s="884"/>
      <c r="Q2" s="884"/>
      <c r="R2" s="884"/>
      <c r="S2" s="884"/>
      <c r="T2" s="884"/>
      <c r="U2" s="884"/>
      <c r="V2" s="884"/>
    </row>
    <row r="3" spans="1:22" ht="15" customHeight="1" x14ac:dyDescent="0.25">
      <c r="A3" s="1055" t="s">
        <v>96</v>
      </c>
      <c r="B3" s="1057" t="s">
        <v>110</v>
      </c>
      <c r="C3" s="1049" t="s">
        <v>1532</v>
      </c>
      <c r="D3" s="1049" t="s">
        <v>1533</v>
      </c>
      <c r="E3" s="1049" t="s">
        <v>86</v>
      </c>
      <c r="F3" s="1049"/>
      <c r="G3" s="1049" t="s">
        <v>87</v>
      </c>
      <c r="H3" s="1058" t="s">
        <v>99</v>
      </c>
      <c r="I3" s="1063"/>
      <c r="J3" s="1063"/>
      <c r="K3" s="1063"/>
      <c r="L3" s="1063"/>
      <c r="M3" s="1063"/>
      <c r="N3" s="1063"/>
      <c r="O3" s="1059"/>
      <c r="P3" s="1064" t="s">
        <v>100</v>
      </c>
      <c r="Q3" s="1065"/>
      <c r="R3" s="1057" t="s">
        <v>101</v>
      </c>
      <c r="S3" s="1057" t="s">
        <v>102</v>
      </c>
      <c r="T3" s="1057" t="s">
        <v>109</v>
      </c>
      <c r="U3" s="1057" t="s">
        <v>108</v>
      </c>
      <c r="V3" s="1060" t="s">
        <v>88</v>
      </c>
    </row>
    <row r="4" spans="1:22" ht="15" customHeight="1" x14ac:dyDescent="0.25">
      <c r="A4" s="1055"/>
      <c r="B4" s="1055"/>
      <c r="C4" s="1050"/>
      <c r="D4" s="1050"/>
      <c r="E4" s="1050"/>
      <c r="F4" s="1050"/>
      <c r="G4" s="1050"/>
      <c r="H4" s="1058" t="s">
        <v>103</v>
      </c>
      <c r="I4" s="1059"/>
      <c r="J4" s="1058" t="s">
        <v>104</v>
      </c>
      <c r="K4" s="1059"/>
      <c r="L4" s="1058" t="s">
        <v>105</v>
      </c>
      <c r="M4" s="1059"/>
      <c r="N4" s="1058" t="s">
        <v>106</v>
      </c>
      <c r="O4" s="1059"/>
      <c r="P4" s="1066"/>
      <c r="Q4" s="1067"/>
      <c r="R4" s="1055"/>
      <c r="S4" s="1055"/>
      <c r="T4" s="1055"/>
      <c r="U4" s="1055"/>
      <c r="V4" s="1061"/>
    </row>
    <row r="5" spans="1:22" ht="25.5" x14ac:dyDescent="0.25">
      <c r="A5" s="1056"/>
      <c r="B5" s="1056"/>
      <c r="C5" s="1051"/>
      <c r="D5" s="1051"/>
      <c r="E5" s="1051"/>
      <c r="F5" s="1051"/>
      <c r="G5" s="1051"/>
      <c r="H5" s="355" t="s">
        <v>107</v>
      </c>
      <c r="I5" s="355" t="s">
        <v>12</v>
      </c>
      <c r="J5" s="355" t="s">
        <v>107</v>
      </c>
      <c r="K5" s="355" t="s">
        <v>12</v>
      </c>
      <c r="L5" s="355" t="s">
        <v>107</v>
      </c>
      <c r="M5" s="355" t="s">
        <v>12</v>
      </c>
      <c r="N5" s="355" t="s">
        <v>107</v>
      </c>
      <c r="O5" s="355" t="s">
        <v>12</v>
      </c>
      <c r="P5" s="355" t="s">
        <v>107</v>
      </c>
      <c r="Q5" s="355" t="s">
        <v>12</v>
      </c>
      <c r="R5" s="1056"/>
      <c r="S5" s="1056"/>
      <c r="T5" s="1056"/>
      <c r="U5" s="1056"/>
      <c r="V5" s="1062"/>
    </row>
    <row r="6" spans="1:22" ht="15.75" x14ac:dyDescent="0.25">
      <c r="A6" s="356"/>
      <c r="B6" s="357"/>
      <c r="C6" s="358"/>
      <c r="D6" s="358"/>
      <c r="E6" s="358"/>
      <c r="F6" s="359"/>
      <c r="G6" s="358"/>
      <c r="H6" s="360"/>
      <c r="I6" s="360"/>
      <c r="J6" s="360"/>
      <c r="K6" s="360"/>
      <c r="L6" s="360"/>
      <c r="M6" s="360"/>
      <c r="N6" s="360"/>
      <c r="O6" s="360"/>
      <c r="P6" s="360"/>
      <c r="Q6" s="360"/>
      <c r="R6" s="361"/>
      <c r="S6" s="361"/>
      <c r="T6" s="361"/>
      <c r="U6" s="361"/>
      <c r="V6" s="362"/>
    </row>
    <row r="7" spans="1:22" ht="75" customHeight="1" x14ac:dyDescent="0.25">
      <c r="A7" s="1052" t="s">
        <v>1433</v>
      </c>
      <c r="B7" s="1047" t="s">
        <v>1340</v>
      </c>
      <c r="C7" s="482" t="s">
        <v>1601</v>
      </c>
      <c r="D7" s="482" t="s">
        <v>1970</v>
      </c>
      <c r="E7" s="978" t="s">
        <v>3280</v>
      </c>
      <c r="F7" s="482" t="s">
        <v>2247</v>
      </c>
      <c r="G7" s="482" t="s">
        <v>1971</v>
      </c>
      <c r="H7" s="501"/>
      <c r="I7" s="502"/>
      <c r="J7" s="501">
        <v>1</v>
      </c>
      <c r="K7" s="502">
        <v>3750</v>
      </c>
      <c r="L7" s="501"/>
      <c r="M7" s="502"/>
      <c r="N7" s="501"/>
      <c r="O7" s="502"/>
      <c r="P7" s="501">
        <f>H7+J7+L7+N7</f>
        <v>1</v>
      </c>
      <c r="Q7" s="505">
        <f>I7+K7+M7+O7</f>
        <v>3750</v>
      </c>
      <c r="R7" s="482"/>
      <c r="S7" s="482" t="s">
        <v>1972</v>
      </c>
      <c r="T7" s="482" t="s">
        <v>1973</v>
      </c>
      <c r="U7" s="482" t="s">
        <v>1974</v>
      </c>
      <c r="V7" s="482" t="s">
        <v>1975</v>
      </c>
    </row>
    <row r="8" spans="1:22" ht="78.75" x14ac:dyDescent="0.25">
      <c r="A8" s="1052"/>
      <c r="B8" s="1048"/>
      <c r="C8" s="615" t="s">
        <v>1601</v>
      </c>
      <c r="D8" s="615" t="s">
        <v>2457</v>
      </c>
      <c r="E8" s="615" t="s">
        <v>2458</v>
      </c>
      <c r="F8" s="615" t="s">
        <v>2937</v>
      </c>
      <c r="G8" s="615" t="s">
        <v>2459</v>
      </c>
      <c r="H8" s="660"/>
      <c r="I8" s="635"/>
      <c r="J8" s="660"/>
      <c r="K8" s="635"/>
      <c r="L8" s="660">
        <v>1</v>
      </c>
      <c r="M8" s="635"/>
      <c r="N8" s="660"/>
      <c r="O8" s="635"/>
      <c r="P8" s="660">
        <f t="shared" ref="P8:P22" si="0">H8+J8+L8+N8</f>
        <v>1</v>
      </c>
      <c r="Q8" s="670">
        <f t="shared" ref="Q8:Q22" si="1">I8+K8+M8+O8</f>
        <v>0</v>
      </c>
      <c r="R8" s="615"/>
      <c r="S8" s="615" t="s">
        <v>2465</v>
      </c>
      <c r="T8" s="615" t="s">
        <v>2466</v>
      </c>
      <c r="U8" s="615" t="s">
        <v>1867</v>
      </c>
      <c r="V8" s="615" t="s">
        <v>2467</v>
      </c>
    </row>
    <row r="9" spans="1:22" ht="110.25" x14ac:dyDescent="0.25">
      <c r="A9" s="1052"/>
      <c r="B9" s="1048"/>
      <c r="C9" s="615" t="s">
        <v>1601</v>
      </c>
      <c r="D9" s="1119" t="s">
        <v>2460</v>
      </c>
      <c r="E9" s="615" t="s">
        <v>2461</v>
      </c>
      <c r="F9" s="615" t="s">
        <v>2938</v>
      </c>
      <c r="G9" s="615" t="s">
        <v>2462</v>
      </c>
      <c r="H9" s="660">
        <v>0.25</v>
      </c>
      <c r="I9" s="635"/>
      <c r="J9" s="660">
        <v>0.25</v>
      </c>
      <c r="K9" s="635"/>
      <c r="L9" s="660">
        <v>0.25</v>
      </c>
      <c r="M9" s="635"/>
      <c r="N9" s="660">
        <v>0.25</v>
      </c>
      <c r="O9" s="635"/>
      <c r="P9" s="660">
        <f t="shared" si="0"/>
        <v>1</v>
      </c>
      <c r="Q9" s="670">
        <f t="shared" si="1"/>
        <v>0</v>
      </c>
      <c r="R9" s="615"/>
      <c r="S9" s="1119" t="s">
        <v>2468</v>
      </c>
      <c r="T9" s="1119" t="s">
        <v>2469</v>
      </c>
      <c r="U9" s="1119" t="s">
        <v>2470</v>
      </c>
      <c r="V9" s="1119" t="s">
        <v>2471</v>
      </c>
    </row>
    <row r="10" spans="1:22" ht="110.25" x14ac:dyDescent="0.25">
      <c r="A10" s="1052"/>
      <c r="B10" s="1048"/>
      <c r="C10" s="615" t="s">
        <v>1601</v>
      </c>
      <c r="D10" s="1120"/>
      <c r="E10" s="615" t="s">
        <v>2463</v>
      </c>
      <c r="F10" s="615" t="s">
        <v>2939</v>
      </c>
      <c r="G10" s="615" t="s">
        <v>2464</v>
      </c>
      <c r="H10" s="660">
        <v>0.25</v>
      </c>
      <c r="I10" s="635"/>
      <c r="J10" s="660">
        <v>0.25</v>
      </c>
      <c r="K10" s="635"/>
      <c r="L10" s="660">
        <v>0.25</v>
      </c>
      <c r="M10" s="635"/>
      <c r="N10" s="660">
        <v>0.25</v>
      </c>
      <c r="O10" s="635"/>
      <c r="P10" s="660">
        <f t="shared" si="0"/>
        <v>1</v>
      </c>
      <c r="Q10" s="670">
        <f t="shared" si="1"/>
        <v>0</v>
      </c>
      <c r="R10" s="615"/>
      <c r="S10" s="1120"/>
      <c r="T10" s="1120"/>
      <c r="U10" s="1120"/>
      <c r="V10" s="1120"/>
    </row>
    <row r="11" spans="1:22" ht="157.5" x14ac:dyDescent="0.25">
      <c r="A11" s="1052"/>
      <c r="B11" s="1048"/>
      <c r="C11" s="615" t="s">
        <v>1601</v>
      </c>
      <c r="D11" s="1119" t="s">
        <v>2472</v>
      </c>
      <c r="E11" s="875" t="s">
        <v>2473</v>
      </c>
      <c r="F11" s="615" t="s">
        <v>2940</v>
      </c>
      <c r="G11" s="615" t="s">
        <v>2474</v>
      </c>
      <c r="H11" s="660">
        <v>0.25</v>
      </c>
      <c r="I11" s="635"/>
      <c r="J11" s="660">
        <v>0.25</v>
      </c>
      <c r="K11" s="635"/>
      <c r="L11" s="660">
        <v>0.25</v>
      </c>
      <c r="M11" s="635"/>
      <c r="N11" s="660">
        <v>0.25</v>
      </c>
      <c r="O11" s="635"/>
      <c r="P11" s="660">
        <f t="shared" si="0"/>
        <v>1</v>
      </c>
      <c r="Q11" s="670">
        <f t="shared" si="1"/>
        <v>0</v>
      </c>
      <c r="R11" s="615"/>
      <c r="S11" s="1119" t="s">
        <v>2486</v>
      </c>
      <c r="T11" s="876" t="s">
        <v>2487</v>
      </c>
      <c r="U11" s="1119" t="s">
        <v>2488</v>
      </c>
      <c r="V11" s="1119" t="s">
        <v>2934</v>
      </c>
    </row>
    <row r="12" spans="1:22" ht="110.25" x14ac:dyDescent="0.25">
      <c r="A12" s="1052"/>
      <c r="B12" s="1048"/>
      <c r="C12" s="615" t="s">
        <v>1601</v>
      </c>
      <c r="D12" s="1121"/>
      <c r="E12" s="615" t="s">
        <v>2935</v>
      </c>
      <c r="F12" s="615" t="s">
        <v>2941</v>
      </c>
      <c r="G12" s="615" t="s">
        <v>2475</v>
      </c>
      <c r="H12" s="660">
        <v>0.25</v>
      </c>
      <c r="I12" s="635"/>
      <c r="J12" s="660">
        <v>0.25</v>
      </c>
      <c r="K12" s="635"/>
      <c r="L12" s="660">
        <v>0.25</v>
      </c>
      <c r="M12" s="635"/>
      <c r="N12" s="660">
        <v>0.25</v>
      </c>
      <c r="O12" s="635"/>
      <c r="P12" s="660">
        <f t="shared" si="0"/>
        <v>1</v>
      </c>
      <c r="Q12" s="670">
        <f t="shared" si="1"/>
        <v>0</v>
      </c>
      <c r="R12" s="615"/>
      <c r="S12" s="1121"/>
      <c r="T12" s="615" t="s">
        <v>2489</v>
      </c>
      <c r="U12" s="1121"/>
      <c r="V12" s="1121"/>
    </row>
    <row r="13" spans="1:22" ht="94.5" x14ac:dyDescent="0.25">
      <c r="A13" s="1052"/>
      <c r="B13" s="1048"/>
      <c r="C13" s="615" t="s">
        <v>1601</v>
      </c>
      <c r="D13" s="1120"/>
      <c r="E13" s="876" t="s">
        <v>2936</v>
      </c>
      <c r="F13" s="615" t="s">
        <v>2942</v>
      </c>
      <c r="G13" s="615" t="s">
        <v>2476</v>
      </c>
      <c r="H13" s="660">
        <v>0.25</v>
      </c>
      <c r="I13" s="635"/>
      <c r="J13" s="660">
        <v>0.25</v>
      </c>
      <c r="K13" s="635"/>
      <c r="L13" s="660">
        <v>0.25</v>
      </c>
      <c r="M13" s="635"/>
      <c r="N13" s="660">
        <v>0.25</v>
      </c>
      <c r="O13" s="635"/>
      <c r="P13" s="660">
        <f t="shared" si="0"/>
        <v>1</v>
      </c>
      <c r="Q13" s="670">
        <f t="shared" si="1"/>
        <v>0</v>
      </c>
      <c r="R13" s="615"/>
      <c r="S13" s="1120"/>
      <c r="T13" s="1119" t="s">
        <v>2490</v>
      </c>
      <c r="U13" s="1120"/>
      <c r="V13" s="1120"/>
    </row>
    <row r="14" spans="1:22" ht="94.5" x14ac:dyDescent="0.25">
      <c r="A14" s="1052"/>
      <c r="B14" s="1048"/>
      <c r="C14" s="615" t="s">
        <v>1601</v>
      </c>
      <c r="D14" s="1119" t="s">
        <v>2477</v>
      </c>
      <c r="E14" s="615" t="s">
        <v>2478</v>
      </c>
      <c r="F14" s="615" t="s">
        <v>2943</v>
      </c>
      <c r="G14" s="615" t="s">
        <v>2479</v>
      </c>
      <c r="H14" s="660">
        <v>0.25</v>
      </c>
      <c r="I14" s="635"/>
      <c r="J14" s="660">
        <v>0.25</v>
      </c>
      <c r="K14" s="635"/>
      <c r="L14" s="660">
        <v>0.25</v>
      </c>
      <c r="M14" s="635"/>
      <c r="N14" s="660">
        <v>0.25</v>
      </c>
      <c r="O14" s="635"/>
      <c r="P14" s="660">
        <f t="shared" si="0"/>
        <v>1</v>
      </c>
      <c r="Q14" s="670">
        <f t="shared" si="1"/>
        <v>0</v>
      </c>
      <c r="R14" s="615"/>
      <c r="S14" s="875" t="s">
        <v>2491</v>
      </c>
      <c r="T14" s="1121"/>
      <c r="U14" s="875" t="s">
        <v>1867</v>
      </c>
      <c r="V14" s="875" t="s">
        <v>2492</v>
      </c>
    </row>
    <row r="15" spans="1:22" ht="63" x14ac:dyDescent="0.25">
      <c r="A15" s="1052"/>
      <c r="B15" s="1048"/>
      <c r="C15" s="615" t="s">
        <v>1601</v>
      </c>
      <c r="D15" s="1120"/>
      <c r="E15" s="615" t="s">
        <v>2480</v>
      </c>
      <c r="F15" s="615" t="s">
        <v>2944</v>
      </c>
      <c r="G15" s="615" t="s">
        <v>2481</v>
      </c>
      <c r="H15" s="660">
        <v>0.25</v>
      </c>
      <c r="I15" s="635"/>
      <c r="J15" s="660">
        <v>0.25</v>
      </c>
      <c r="K15" s="635"/>
      <c r="L15" s="660">
        <v>0.25</v>
      </c>
      <c r="M15" s="635"/>
      <c r="N15" s="660">
        <v>0.25</v>
      </c>
      <c r="O15" s="635"/>
      <c r="P15" s="660">
        <f t="shared" si="0"/>
        <v>1</v>
      </c>
      <c r="Q15" s="670">
        <f t="shared" si="1"/>
        <v>0</v>
      </c>
      <c r="R15" s="615"/>
      <c r="S15" s="876"/>
      <c r="T15" s="1121"/>
      <c r="U15" s="875" t="s">
        <v>1867</v>
      </c>
      <c r="V15" s="876"/>
    </row>
    <row r="16" spans="1:22" ht="94.5" x14ac:dyDescent="0.25">
      <c r="A16" s="1052"/>
      <c r="B16" s="1048"/>
      <c r="C16" s="615" t="s">
        <v>1601</v>
      </c>
      <c r="D16" s="1119" t="s">
        <v>2482</v>
      </c>
      <c r="E16" s="615" t="s">
        <v>2478</v>
      </c>
      <c r="F16" s="615" t="s">
        <v>2945</v>
      </c>
      <c r="G16" s="615" t="s">
        <v>2483</v>
      </c>
      <c r="H16" s="660">
        <v>0.25</v>
      </c>
      <c r="I16" s="635"/>
      <c r="J16" s="660">
        <v>0.25</v>
      </c>
      <c r="K16" s="635"/>
      <c r="L16" s="660">
        <v>0.25</v>
      </c>
      <c r="M16" s="635"/>
      <c r="N16" s="660">
        <v>0.25</v>
      </c>
      <c r="O16" s="635"/>
      <c r="P16" s="660">
        <f t="shared" si="0"/>
        <v>1</v>
      </c>
      <c r="Q16" s="670">
        <f t="shared" si="1"/>
        <v>0</v>
      </c>
      <c r="R16" s="615"/>
      <c r="S16" s="875" t="s">
        <v>2491</v>
      </c>
      <c r="T16" s="1121"/>
      <c r="U16" s="875" t="s">
        <v>1867</v>
      </c>
      <c r="V16" s="875" t="s">
        <v>2493</v>
      </c>
    </row>
    <row r="17" spans="1:22" ht="63" x14ac:dyDescent="0.25">
      <c r="A17" s="1052"/>
      <c r="B17" s="1048"/>
      <c r="C17" s="615" t="s">
        <v>1601</v>
      </c>
      <c r="D17" s="1120"/>
      <c r="E17" s="615" t="s">
        <v>2484</v>
      </c>
      <c r="F17" s="615" t="s">
        <v>2946</v>
      </c>
      <c r="G17" s="615" t="s">
        <v>2485</v>
      </c>
      <c r="H17" s="660">
        <v>0.25</v>
      </c>
      <c r="I17" s="635"/>
      <c r="J17" s="660">
        <v>0.25</v>
      </c>
      <c r="K17" s="635"/>
      <c r="L17" s="660">
        <v>0.25</v>
      </c>
      <c r="M17" s="635"/>
      <c r="N17" s="660">
        <v>0.25</v>
      </c>
      <c r="O17" s="635"/>
      <c r="P17" s="660">
        <f t="shared" si="0"/>
        <v>1</v>
      </c>
      <c r="Q17" s="670">
        <f t="shared" si="1"/>
        <v>0</v>
      </c>
      <c r="R17" s="615"/>
      <c r="S17" s="876"/>
      <c r="T17" s="1120"/>
      <c r="U17" s="876"/>
      <c r="V17" s="876"/>
    </row>
    <row r="18" spans="1:22" ht="63" x14ac:dyDescent="0.25">
      <c r="A18" s="1052"/>
      <c r="B18" s="1048"/>
      <c r="C18" s="881" t="s">
        <v>1601</v>
      </c>
      <c r="D18" s="742" t="s">
        <v>2839</v>
      </c>
      <c r="E18" s="742" t="s">
        <v>2840</v>
      </c>
      <c r="F18" s="742" t="s">
        <v>2841</v>
      </c>
      <c r="G18" s="742" t="s">
        <v>2842</v>
      </c>
      <c r="H18" s="877"/>
      <c r="I18" s="878"/>
      <c r="J18" s="877">
        <v>1</v>
      </c>
      <c r="K18" s="878">
        <v>6250</v>
      </c>
      <c r="L18" s="877"/>
      <c r="M18" s="878"/>
      <c r="N18" s="877"/>
      <c r="O18" s="878"/>
      <c r="P18" s="879">
        <f t="shared" si="0"/>
        <v>1</v>
      </c>
      <c r="Q18" s="880">
        <f t="shared" si="1"/>
        <v>6250</v>
      </c>
      <c r="R18" s="881"/>
      <c r="S18" s="742" t="s">
        <v>2843</v>
      </c>
      <c r="T18" s="742" t="s">
        <v>2844</v>
      </c>
      <c r="U18" s="742" t="s">
        <v>2845</v>
      </c>
      <c r="V18" s="742" t="s">
        <v>2846</v>
      </c>
    </row>
    <row r="19" spans="1:22" ht="157.5" x14ac:dyDescent="0.25">
      <c r="A19" s="621" t="s">
        <v>1434</v>
      </c>
      <c r="B19" s="620" t="s">
        <v>1435</v>
      </c>
      <c r="C19" s="615" t="s">
        <v>1604</v>
      </c>
      <c r="D19" s="615" t="s">
        <v>2494</v>
      </c>
      <c r="E19" s="615" t="s">
        <v>2495</v>
      </c>
      <c r="F19" s="615" t="s">
        <v>2947</v>
      </c>
      <c r="G19" s="615" t="s">
        <v>2499</v>
      </c>
      <c r="H19" s="660"/>
      <c r="I19" s="635"/>
      <c r="J19" s="660"/>
      <c r="K19" s="635"/>
      <c r="L19" s="660"/>
      <c r="M19" s="635"/>
      <c r="N19" s="660">
        <v>1</v>
      </c>
      <c r="O19" s="635"/>
      <c r="P19" s="660">
        <f t="shared" si="0"/>
        <v>1</v>
      </c>
      <c r="Q19" s="670">
        <f t="shared" si="1"/>
        <v>0</v>
      </c>
      <c r="R19" s="615"/>
      <c r="S19" s="615" t="s">
        <v>2496</v>
      </c>
      <c r="T19" s="615" t="s">
        <v>2497</v>
      </c>
      <c r="U19" s="615" t="s">
        <v>1867</v>
      </c>
      <c r="V19" s="615" t="s">
        <v>2498</v>
      </c>
    </row>
    <row r="20" spans="1:22" ht="110.25" x14ac:dyDescent="0.25">
      <c r="A20" s="1047" t="s">
        <v>1436</v>
      </c>
      <c r="B20" s="1047" t="s">
        <v>1437</v>
      </c>
      <c r="C20" s="615" t="s">
        <v>1604</v>
      </c>
      <c r="D20" s="1119" t="s">
        <v>2500</v>
      </c>
      <c r="E20" s="615" t="s">
        <v>2501</v>
      </c>
      <c r="F20" s="615" t="s">
        <v>2948</v>
      </c>
      <c r="G20" s="615" t="s">
        <v>2502</v>
      </c>
      <c r="H20" s="660"/>
      <c r="I20" s="635"/>
      <c r="J20" s="660"/>
      <c r="K20" s="635"/>
      <c r="L20" s="660"/>
      <c r="M20" s="635"/>
      <c r="N20" s="660">
        <v>1</v>
      </c>
      <c r="O20" s="635"/>
      <c r="P20" s="660">
        <f t="shared" si="0"/>
        <v>1</v>
      </c>
      <c r="Q20" s="670">
        <f t="shared" si="1"/>
        <v>0</v>
      </c>
      <c r="R20" s="615"/>
      <c r="S20" s="1119" t="s">
        <v>2505</v>
      </c>
      <c r="T20" s="615" t="s">
        <v>2506</v>
      </c>
      <c r="U20" s="1119" t="s">
        <v>1867</v>
      </c>
      <c r="V20" s="1119" t="s">
        <v>2507</v>
      </c>
    </row>
    <row r="21" spans="1:22" ht="78.75" x14ac:dyDescent="0.25">
      <c r="A21" s="1048"/>
      <c r="B21" s="1048"/>
      <c r="C21" s="615" t="s">
        <v>1604</v>
      </c>
      <c r="D21" s="1120"/>
      <c r="E21" s="615" t="s">
        <v>2503</v>
      </c>
      <c r="F21" s="615" t="s">
        <v>2949</v>
      </c>
      <c r="G21" s="615" t="s">
        <v>2504</v>
      </c>
      <c r="H21" s="660"/>
      <c r="I21" s="635"/>
      <c r="J21" s="660"/>
      <c r="K21" s="635"/>
      <c r="L21" s="660"/>
      <c r="M21" s="635"/>
      <c r="N21" s="660">
        <v>1</v>
      </c>
      <c r="O21" s="635"/>
      <c r="P21" s="660">
        <f t="shared" si="0"/>
        <v>1</v>
      </c>
      <c r="Q21" s="670">
        <f t="shared" si="1"/>
        <v>0</v>
      </c>
      <c r="R21" s="615"/>
      <c r="S21" s="1120"/>
      <c r="T21" s="615" t="s">
        <v>2508</v>
      </c>
      <c r="U21" s="1120"/>
      <c r="V21" s="1120"/>
    </row>
    <row r="22" spans="1:22" ht="63" customHeight="1" x14ac:dyDescent="0.25">
      <c r="A22" s="620" t="s">
        <v>1438</v>
      </c>
      <c r="B22" s="620" t="s">
        <v>1439</v>
      </c>
      <c r="C22" s="615" t="s">
        <v>1604</v>
      </c>
      <c r="D22" s="615" t="s">
        <v>2509</v>
      </c>
      <c r="E22" s="615" t="s">
        <v>2510</v>
      </c>
      <c r="F22" s="615" t="s">
        <v>2950</v>
      </c>
      <c r="G22" s="615" t="s">
        <v>2514</v>
      </c>
      <c r="H22" s="660"/>
      <c r="I22" s="635"/>
      <c r="J22" s="660"/>
      <c r="K22" s="635"/>
      <c r="L22" s="660"/>
      <c r="M22" s="635"/>
      <c r="N22" s="660">
        <v>1</v>
      </c>
      <c r="O22" s="635"/>
      <c r="P22" s="660">
        <f t="shared" si="0"/>
        <v>1</v>
      </c>
      <c r="Q22" s="670">
        <f t="shared" si="1"/>
        <v>0</v>
      </c>
      <c r="R22" s="615"/>
      <c r="S22" s="615" t="s">
        <v>2511</v>
      </c>
      <c r="T22" s="615" t="s">
        <v>2512</v>
      </c>
      <c r="U22" s="615" t="s">
        <v>1867</v>
      </c>
      <c r="V22" s="615" t="s">
        <v>2513</v>
      </c>
    </row>
    <row r="23" spans="1:22" ht="15.6" customHeight="1" x14ac:dyDescent="0.25">
      <c r="A23" s="861"/>
      <c r="B23" s="556"/>
      <c r="C23" s="861" t="s">
        <v>117</v>
      </c>
      <c r="D23" s="556"/>
      <c r="E23" s="556"/>
      <c r="F23" s="556"/>
      <c r="G23" s="862"/>
      <c r="H23" s="681">
        <f t="shared" ref="H23:Q23" si="2">SUM(H7:I22)</f>
        <v>2.25</v>
      </c>
      <c r="I23" s="681">
        <f t="shared" si="2"/>
        <v>4.25</v>
      </c>
      <c r="J23" s="681">
        <f t="shared" si="2"/>
        <v>10004.25</v>
      </c>
      <c r="K23" s="681">
        <f t="shared" si="2"/>
        <v>10003.25</v>
      </c>
      <c r="L23" s="681">
        <f t="shared" si="2"/>
        <v>3.25</v>
      </c>
      <c r="M23" s="681">
        <f t="shared" si="2"/>
        <v>6.25</v>
      </c>
      <c r="N23" s="681">
        <f t="shared" si="2"/>
        <v>6.25</v>
      </c>
      <c r="O23" s="681">
        <f t="shared" si="2"/>
        <v>16</v>
      </c>
      <c r="P23" s="681">
        <f t="shared" si="2"/>
        <v>10016</v>
      </c>
      <c r="Q23" s="681">
        <f t="shared" si="2"/>
        <v>10000</v>
      </c>
      <c r="R23" s="863"/>
      <c r="S23" s="863"/>
      <c r="T23" s="863"/>
      <c r="U23" s="863"/>
      <c r="V23" s="863"/>
    </row>
  </sheetData>
  <mergeCells count="38">
    <mergeCell ref="D20:D21"/>
    <mergeCell ref="S20:S21"/>
    <mergeCell ref="U20:U21"/>
    <mergeCell ref="V20:V21"/>
    <mergeCell ref="S9:S10"/>
    <mergeCell ref="T9:T10"/>
    <mergeCell ref="U9:U10"/>
    <mergeCell ref="V9:V10"/>
    <mergeCell ref="S11:S13"/>
    <mergeCell ref="U11:U13"/>
    <mergeCell ref="V11:V13"/>
    <mergeCell ref="T13:T17"/>
    <mergeCell ref="D9:D10"/>
    <mergeCell ref="D11:D13"/>
    <mergeCell ref="D14:D15"/>
    <mergeCell ref="D16:D17"/>
    <mergeCell ref="V3:V5"/>
    <mergeCell ref="H4:I4"/>
    <mergeCell ref="J4:K4"/>
    <mergeCell ref="L4:M4"/>
    <mergeCell ref="N4:O4"/>
    <mergeCell ref="H3:O3"/>
    <mergeCell ref="P3:Q4"/>
    <mergeCell ref="R3:R5"/>
    <mergeCell ref="S3:S5"/>
    <mergeCell ref="T3:T5"/>
    <mergeCell ref="U3:U5"/>
    <mergeCell ref="C3:C5"/>
    <mergeCell ref="E3:E5"/>
    <mergeCell ref="G3:G5"/>
    <mergeCell ref="F3:F5"/>
    <mergeCell ref="D3:D5"/>
    <mergeCell ref="B20:B21"/>
    <mergeCell ref="A20:A21"/>
    <mergeCell ref="B7:B18"/>
    <mergeCell ref="A7:A18"/>
    <mergeCell ref="A3:A5"/>
    <mergeCell ref="B3:B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22">
      <formula1>$B$1:$E$1</formula1>
    </dataValidation>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opLeftCell="J1" zoomScale="90" zoomScaleNormal="90" workbookViewId="0">
      <selection activeCell="S8" sqref="S8"/>
    </sheetView>
  </sheetViews>
  <sheetFormatPr baseColWidth="10" defaultRowHeight="15" x14ac:dyDescent="0.25"/>
  <cols>
    <col min="1" max="2" width="21.7109375" style="744" customWidth="1"/>
    <col min="3" max="3" width="46.28515625" style="744" customWidth="1"/>
    <col min="4" max="4" width="53.5703125" style="744" customWidth="1"/>
    <col min="5" max="7" width="27.42578125" style="744" customWidth="1"/>
    <col min="8" max="8" width="15.28515625" style="744" customWidth="1"/>
    <col min="9" max="9" width="13.7109375" style="269" bestFit="1" customWidth="1"/>
    <col min="10" max="10" width="15.28515625" style="744" customWidth="1"/>
    <col min="11" max="11" width="18.85546875" style="269" customWidth="1"/>
    <col min="12" max="12" width="11.42578125" style="744"/>
    <col min="13" max="13" width="13.7109375" style="269" bestFit="1" customWidth="1"/>
    <col min="14" max="14" width="11.42578125" style="744"/>
    <col min="15" max="15" width="13.7109375" style="269" bestFit="1" customWidth="1"/>
    <col min="16" max="16" width="15.28515625" style="744" customWidth="1"/>
    <col min="17" max="17" width="18.28515625" style="269" customWidth="1"/>
    <col min="18" max="18" width="24.42578125" style="744" customWidth="1"/>
    <col min="19" max="19" width="18.28515625" style="744" customWidth="1"/>
    <col min="20" max="20" width="14.140625" style="744" customWidth="1"/>
    <col min="21" max="21" width="17.42578125" style="744" customWidth="1"/>
    <col min="22" max="16384" width="11.42578125" style="744"/>
  </cols>
  <sheetData>
    <row r="1" spans="1:21" ht="18.75" x14ac:dyDescent="0.25">
      <c r="B1" s="833"/>
      <c r="C1" s="886" t="s">
        <v>1605</v>
      </c>
      <c r="D1" s="886"/>
      <c r="E1" s="833"/>
      <c r="F1" s="833"/>
      <c r="G1" s="833"/>
      <c r="H1" s="833" t="s">
        <v>1403</v>
      </c>
      <c r="K1" s="833"/>
      <c r="L1" s="833"/>
      <c r="M1" s="833"/>
      <c r="N1" s="833"/>
      <c r="O1" s="833"/>
      <c r="P1" s="833"/>
      <c r="Q1" s="833"/>
      <c r="R1" s="833"/>
      <c r="S1" s="833"/>
      <c r="T1" s="833"/>
      <c r="U1" s="833"/>
    </row>
    <row r="2" spans="1:21" ht="18.75" x14ac:dyDescent="0.25">
      <c r="A2" s="447" t="s">
        <v>1346</v>
      </c>
      <c r="B2" s="833"/>
      <c r="C2" s="833"/>
      <c r="D2" s="833"/>
      <c r="E2" s="833"/>
      <c r="F2" s="833"/>
      <c r="G2" s="833"/>
      <c r="H2" s="833"/>
      <c r="K2" s="833"/>
      <c r="L2" s="833"/>
      <c r="M2" s="833"/>
      <c r="N2" s="833"/>
      <c r="O2" s="833"/>
      <c r="P2" s="833"/>
      <c r="Q2" s="833"/>
      <c r="R2" s="833"/>
      <c r="S2" s="833"/>
      <c r="T2" s="833"/>
      <c r="U2" s="833"/>
    </row>
    <row r="3" spans="1:21" x14ac:dyDescent="0.25">
      <c r="A3" s="1122" t="s">
        <v>1404</v>
      </c>
      <c r="B3" s="1122"/>
      <c r="C3" s="1122"/>
      <c r="D3" s="1122"/>
      <c r="E3" s="1122"/>
      <c r="F3" s="1122"/>
      <c r="G3" s="1122"/>
      <c r="H3" s="1122"/>
      <c r="I3" s="1122"/>
      <c r="J3" s="1122"/>
      <c r="K3" s="1122"/>
      <c r="L3" s="1122"/>
      <c r="M3" s="1122"/>
      <c r="N3" s="1122"/>
      <c r="O3" s="1122"/>
      <c r="P3" s="1122"/>
      <c r="Q3" s="1122"/>
      <c r="R3" s="1122"/>
      <c r="S3" s="1122"/>
      <c r="T3" s="1122"/>
      <c r="U3" s="1122"/>
    </row>
    <row r="4" spans="1:21" ht="15" customHeight="1" x14ac:dyDescent="0.25">
      <c r="A4" s="1016" t="s">
        <v>96</v>
      </c>
      <c r="B4" s="1018" t="s">
        <v>110</v>
      </c>
      <c r="C4" s="1026" t="s">
        <v>1532</v>
      </c>
      <c r="D4" s="1026" t="s">
        <v>1533</v>
      </c>
      <c r="E4" s="1026" t="s">
        <v>86</v>
      </c>
      <c r="F4" s="1026" t="s">
        <v>391</v>
      </c>
      <c r="G4" s="1026" t="s">
        <v>87</v>
      </c>
      <c r="H4" s="1029" t="s">
        <v>99</v>
      </c>
      <c r="I4" s="1031"/>
      <c r="J4" s="1031"/>
      <c r="K4" s="1031"/>
      <c r="L4" s="1031"/>
      <c r="M4" s="1031"/>
      <c r="N4" s="1031"/>
      <c r="O4" s="1030"/>
      <c r="P4" s="1110" t="s">
        <v>100</v>
      </c>
      <c r="Q4" s="1111"/>
      <c r="R4" s="1018" t="s">
        <v>102</v>
      </c>
      <c r="S4" s="1018" t="s">
        <v>109</v>
      </c>
      <c r="T4" s="1018" t="s">
        <v>108</v>
      </c>
      <c r="U4" s="1032" t="s">
        <v>88</v>
      </c>
    </row>
    <row r="5" spans="1:21" ht="15" customHeight="1" x14ac:dyDescent="0.25">
      <c r="A5" s="1016"/>
      <c r="B5" s="1016"/>
      <c r="C5" s="1027"/>
      <c r="D5" s="1027"/>
      <c r="E5" s="1027"/>
      <c r="F5" s="1027"/>
      <c r="G5" s="1027"/>
      <c r="H5" s="1029" t="s">
        <v>103</v>
      </c>
      <c r="I5" s="1030"/>
      <c r="J5" s="1029" t="s">
        <v>104</v>
      </c>
      <c r="K5" s="1030"/>
      <c r="L5" s="1029" t="s">
        <v>105</v>
      </c>
      <c r="M5" s="1030"/>
      <c r="N5" s="1029" t="s">
        <v>106</v>
      </c>
      <c r="O5" s="1030"/>
      <c r="P5" s="1112"/>
      <c r="Q5" s="1113"/>
      <c r="R5" s="1016"/>
      <c r="S5" s="1016"/>
      <c r="T5" s="1016"/>
      <c r="U5" s="1033"/>
    </row>
    <row r="6" spans="1:21" ht="25.5" x14ac:dyDescent="0.25">
      <c r="A6" s="1017"/>
      <c r="B6" s="1017"/>
      <c r="C6" s="1028"/>
      <c r="D6" s="1028"/>
      <c r="E6" s="1028"/>
      <c r="F6" s="1028"/>
      <c r="G6" s="1028"/>
      <c r="H6" s="448" t="s">
        <v>107</v>
      </c>
      <c r="I6" s="448" t="s">
        <v>12</v>
      </c>
      <c r="J6" s="448" t="s">
        <v>107</v>
      </c>
      <c r="K6" s="448" t="s">
        <v>12</v>
      </c>
      <c r="L6" s="448" t="s">
        <v>107</v>
      </c>
      <c r="M6" s="448" t="s">
        <v>12</v>
      </c>
      <c r="N6" s="448" t="s">
        <v>107</v>
      </c>
      <c r="O6" s="448" t="s">
        <v>12</v>
      </c>
      <c r="P6" s="448" t="s">
        <v>107</v>
      </c>
      <c r="Q6" s="448" t="s">
        <v>12</v>
      </c>
      <c r="R6" s="1017"/>
      <c r="S6" s="1017"/>
      <c r="T6" s="1017"/>
      <c r="U6" s="1034"/>
    </row>
    <row r="7" spans="1:21" ht="15.75" x14ac:dyDescent="0.25">
      <c r="A7" s="449"/>
      <c r="B7" s="450"/>
      <c r="C7" s="451"/>
      <c r="D7" s="451"/>
      <c r="E7" s="451"/>
      <c r="F7" s="452"/>
      <c r="G7" s="451"/>
      <c r="H7" s="453"/>
      <c r="I7" s="453"/>
      <c r="J7" s="453"/>
      <c r="K7" s="453"/>
      <c r="L7" s="453"/>
      <c r="M7" s="453"/>
      <c r="N7" s="453"/>
      <c r="O7" s="453"/>
      <c r="P7" s="453"/>
      <c r="Q7" s="453"/>
      <c r="R7" s="454"/>
      <c r="S7" s="454"/>
      <c r="T7" s="454"/>
      <c r="U7" s="455"/>
    </row>
    <row r="8" spans="1:21" ht="126" customHeight="1" x14ac:dyDescent="0.25">
      <c r="A8" s="888" t="s">
        <v>1404</v>
      </c>
      <c r="B8" s="888" t="s">
        <v>1405</v>
      </c>
      <c r="C8" s="885" t="s">
        <v>1605</v>
      </c>
      <c r="D8" s="784" t="s">
        <v>2515</v>
      </c>
      <c r="E8" s="784" t="s">
        <v>2516</v>
      </c>
      <c r="F8" s="784" t="s">
        <v>2951</v>
      </c>
      <c r="G8" s="608" t="s">
        <v>2543</v>
      </c>
      <c r="H8" s="608"/>
      <c r="I8" s="820"/>
      <c r="J8" s="608"/>
      <c r="K8" s="820"/>
      <c r="L8" s="608">
        <v>3</v>
      </c>
      <c r="M8" s="820"/>
      <c r="N8" s="608"/>
      <c r="O8" s="820"/>
      <c r="P8" s="979">
        <f t="shared" ref="P8:Q8" si="0">H8+J8+L8+N8</f>
        <v>3</v>
      </c>
      <c r="Q8" s="609">
        <f t="shared" si="0"/>
        <v>0</v>
      </c>
      <c r="R8" s="608" t="s">
        <v>2517</v>
      </c>
      <c r="S8" s="608" t="s">
        <v>2518</v>
      </c>
      <c r="T8" s="608" t="s">
        <v>2519</v>
      </c>
      <c r="U8" s="608" t="s">
        <v>2520</v>
      </c>
    </row>
    <row r="9" spans="1:21" ht="15.75" x14ac:dyDescent="0.25">
      <c r="A9" s="460"/>
      <c r="B9" s="461"/>
      <c r="C9" s="460" t="s">
        <v>1402</v>
      </c>
      <c r="D9" s="461"/>
      <c r="E9" s="461"/>
      <c r="F9" s="461"/>
      <c r="G9" s="462"/>
      <c r="H9" s="835">
        <f t="shared" ref="H9:Q9" si="1">SUM(H8:H8)</f>
        <v>0</v>
      </c>
      <c r="I9" s="836">
        <f t="shared" si="1"/>
        <v>0</v>
      </c>
      <c r="J9" s="835">
        <f t="shared" si="1"/>
        <v>0</v>
      </c>
      <c r="K9" s="836">
        <f t="shared" si="1"/>
        <v>0</v>
      </c>
      <c r="L9" s="835">
        <f t="shared" si="1"/>
        <v>3</v>
      </c>
      <c r="M9" s="836">
        <f t="shared" si="1"/>
        <v>0</v>
      </c>
      <c r="N9" s="835">
        <f t="shared" si="1"/>
        <v>0</v>
      </c>
      <c r="O9" s="836">
        <f t="shared" si="1"/>
        <v>0</v>
      </c>
      <c r="P9" s="836">
        <f t="shared" si="1"/>
        <v>3</v>
      </c>
      <c r="Q9" s="836">
        <f t="shared" si="1"/>
        <v>0</v>
      </c>
      <c r="R9" s="887"/>
      <c r="S9" s="887"/>
      <c r="T9" s="887"/>
      <c r="U9" s="887"/>
    </row>
    <row r="15" spans="1:21" x14ac:dyDescent="0.25">
      <c r="I15" s="744"/>
      <c r="K15" s="744"/>
      <c r="M15" s="744"/>
      <c r="O15" s="744"/>
      <c r="Q15" s="744"/>
    </row>
    <row r="16" spans="1:21" x14ac:dyDescent="0.25">
      <c r="I16" s="744"/>
      <c r="K16" s="744"/>
      <c r="M16" s="744"/>
      <c r="O16" s="744"/>
      <c r="Q16" s="744"/>
    </row>
    <row r="17" spans="9:17" x14ac:dyDescent="0.25">
      <c r="I17" s="744"/>
      <c r="K17" s="744"/>
      <c r="M17" s="744"/>
      <c r="O17" s="744"/>
      <c r="Q17" s="744"/>
    </row>
    <row r="18" spans="9:17" x14ac:dyDescent="0.25">
      <c r="I18" s="744"/>
      <c r="K18" s="744"/>
      <c r="M18" s="744"/>
      <c r="O18" s="744"/>
      <c r="Q18" s="744"/>
    </row>
    <row r="19" spans="9:17" x14ac:dyDescent="0.25">
      <c r="I19" s="744"/>
      <c r="K19" s="744"/>
      <c r="M19" s="744"/>
      <c r="O19" s="744"/>
      <c r="Q19" s="744"/>
    </row>
    <row r="20" spans="9:17" x14ac:dyDescent="0.25">
      <c r="I20" s="744"/>
      <c r="K20" s="744"/>
      <c r="M20" s="744"/>
      <c r="O20" s="744"/>
      <c r="Q20" s="744"/>
    </row>
    <row r="21" spans="9:17" x14ac:dyDescent="0.25">
      <c r="I21" s="744"/>
      <c r="K21" s="744"/>
      <c r="M21" s="744"/>
      <c r="O21" s="744"/>
      <c r="Q21" s="744"/>
    </row>
    <row r="22" spans="9:17" x14ac:dyDescent="0.25">
      <c r="I22" s="744"/>
      <c r="K22" s="744"/>
      <c r="M22" s="744"/>
      <c r="O22" s="744"/>
      <c r="Q22" s="744"/>
    </row>
    <row r="23" spans="9:17" x14ac:dyDescent="0.25">
      <c r="I23" s="744"/>
      <c r="K23" s="744"/>
      <c r="M23" s="744"/>
      <c r="O23" s="744"/>
      <c r="Q23" s="744"/>
    </row>
    <row r="24" spans="9:17" x14ac:dyDescent="0.25">
      <c r="I24" s="744"/>
      <c r="K24" s="744"/>
      <c r="M24" s="744"/>
      <c r="O24" s="744"/>
      <c r="Q24" s="744"/>
    </row>
    <row r="25" spans="9:17" x14ac:dyDescent="0.25">
      <c r="I25" s="744"/>
      <c r="K25" s="744"/>
      <c r="M25" s="744"/>
      <c r="O25" s="744"/>
      <c r="Q25" s="744"/>
    </row>
    <row r="26" spans="9:17" x14ac:dyDescent="0.25">
      <c r="I26" s="744"/>
      <c r="K26" s="744"/>
      <c r="M26" s="744"/>
      <c r="O26" s="744"/>
      <c r="Q26" s="744"/>
    </row>
    <row r="27" spans="9:17" x14ac:dyDescent="0.25">
      <c r="I27" s="744"/>
      <c r="K27" s="744"/>
      <c r="M27" s="744"/>
      <c r="O27" s="744"/>
      <c r="Q27" s="744"/>
    </row>
  </sheetData>
  <mergeCells count="18">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formula1>$C$1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E19" sqref="E19"/>
    </sheetView>
  </sheetViews>
  <sheetFormatPr baseColWidth="10" defaultColWidth="11.5703125" defaultRowHeight="15" x14ac:dyDescent="0.25"/>
  <cols>
    <col min="1" max="1" width="2.85546875" style="82" customWidth="1"/>
    <col min="2" max="2" width="35" style="82" customWidth="1"/>
    <col min="3" max="3" width="21.5703125" style="82" customWidth="1"/>
    <col min="4" max="4" width="18.42578125" style="82" customWidth="1"/>
    <col min="5" max="5" width="30.85546875" style="82" customWidth="1"/>
    <col min="6" max="6" width="19.140625" style="82" customWidth="1"/>
    <col min="7" max="7" width="14.28515625" style="82" customWidth="1"/>
    <col min="8" max="8" width="58.5703125" style="82" customWidth="1"/>
    <col min="9" max="9" width="17.28515625" style="192" customWidth="1"/>
    <col min="10" max="10" width="15.85546875" style="82" bestFit="1" customWidth="1"/>
    <col min="11" max="16384" width="11.5703125" style="82"/>
  </cols>
  <sheetData>
    <row r="2" spans="2:11" ht="16.5" thickBot="1" x14ac:dyDescent="0.3">
      <c r="H2" s="1008" t="s">
        <v>1368</v>
      </c>
      <c r="I2" s="1008"/>
    </row>
    <row r="3" spans="2:11" ht="19.5" thickBot="1" x14ac:dyDescent="0.3">
      <c r="B3" s="77" t="s">
        <v>21</v>
      </c>
      <c r="C3" s="77" t="s">
        <v>390</v>
      </c>
      <c r="H3" s="337" t="s">
        <v>389</v>
      </c>
      <c r="I3" s="338" t="s">
        <v>390</v>
      </c>
    </row>
    <row r="4" spans="2:11" ht="18.75" x14ac:dyDescent="0.25">
      <c r="B4" s="78" t="s">
        <v>121</v>
      </c>
      <c r="C4" s="197">
        <f>'1. TALLERES SEMINARIOS'!D5</f>
        <v>0</v>
      </c>
      <c r="H4" s="330" t="s">
        <v>1356</v>
      </c>
      <c r="I4" s="333">
        <f>'1. Desarrollo e Innov. Curricu.'!Q33</f>
        <v>3475000</v>
      </c>
    </row>
    <row r="5" spans="2:11" ht="18.75" x14ac:dyDescent="0.25">
      <c r="B5" s="78" t="s">
        <v>414</v>
      </c>
      <c r="C5" s="197">
        <f>'2. CONTRATACION DE PERSONAL'!D5</f>
        <v>0</v>
      </c>
      <c r="H5" s="331" t="s">
        <v>1358</v>
      </c>
      <c r="I5" s="334">
        <f>'2. Investigación Científica'!Q54</f>
        <v>1481914</v>
      </c>
    </row>
    <row r="6" spans="2:11" ht="18.75" x14ac:dyDescent="0.25">
      <c r="B6" s="78" t="s">
        <v>125</v>
      </c>
      <c r="C6" s="197">
        <f>'3. EQUIPO DE OFICINA'!D5</f>
        <v>0</v>
      </c>
      <c r="H6" s="331" t="s">
        <v>470</v>
      </c>
      <c r="I6" s="334">
        <f>'3. Vinculación Univ. Sociedad'!Q58</f>
        <v>1218757</v>
      </c>
    </row>
    <row r="7" spans="2:11" ht="19.5" thickBot="1" x14ac:dyDescent="0.3">
      <c r="B7" s="78" t="s">
        <v>415</v>
      </c>
      <c r="C7" s="197">
        <f>'4. EQUIPO TECNOLÓGICOS'!D5</f>
        <v>0</v>
      </c>
      <c r="E7" s="341" t="s">
        <v>118</v>
      </c>
      <c r="F7" s="350" t="s">
        <v>1478</v>
      </c>
      <c r="H7" s="331" t="s">
        <v>1357</v>
      </c>
      <c r="I7" s="334">
        <f>'4. Docencia y Profesorado Univ.'!Q17</f>
        <v>227394</v>
      </c>
    </row>
    <row r="8" spans="2:11" ht="18.75" x14ac:dyDescent="0.25">
      <c r="B8" s="78" t="s">
        <v>126</v>
      </c>
      <c r="C8" s="197">
        <f>'5. ACTIVIDADES ESPECIALES'!D5</f>
        <v>19698104.009999998</v>
      </c>
      <c r="E8" s="346" t="s">
        <v>1480</v>
      </c>
      <c r="F8" s="347">
        <f>Presupuesto!D566</f>
        <v>99450</v>
      </c>
      <c r="H8" s="331" t="s">
        <v>1359</v>
      </c>
      <c r="I8" s="334">
        <f>'5. Estudiantes y Graduados'!Q31</f>
        <v>211250</v>
      </c>
    </row>
    <row r="9" spans="2:11" ht="19.5" thickBot="1" x14ac:dyDescent="0.3">
      <c r="B9" s="88" t="s">
        <v>385</v>
      </c>
      <c r="C9" s="79">
        <f>'6. Becas'!D5</f>
        <v>0</v>
      </c>
      <c r="E9" s="348" t="s">
        <v>1502</v>
      </c>
      <c r="F9" s="349">
        <f>Presupuesto!E566</f>
        <v>0</v>
      </c>
      <c r="H9" s="331" t="s">
        <v>471</v>
      </c>
      <c r="I9" s="334">
        <f>'6. Gestión del Conocimiento'!Q15</f>
        <v>138500</v>
      </c>
    </row>
    <row r="10" spans="2:11" ht="19.5" thickBot="1" x14ac:dyDescent="0.3">
      <c r="B10" s="88" t="s">
        <v>386</v>
      </c>
      <c r="C10" s="79">
        <f>'7. Infraestructura'!D5</f>
        <v>0</v>
      </c>
      <c r="E10" s="351" t="s">
        <v>1479</v>
      </c>
      <c r="F10" s="352">
        <f>Presupuesto!F566</f>
        <v>99450</v>
      </c>
      <c r="G10" s="107"/>
      <c r="H10" s="331" t="s">
        <v>1360</v>
      </c>
      <c r="I10" s="335">
        <f>'7. Lo Esencial de la Reforma U.'!Q23</f>
        <v>10000</v>
      </c>
    </row>
    <row r="11" spans="2:11" ht="18.75" x14ac:dyDescent="0.25">
      <c r="B11" s="78" t="s">
        <v>417</v>
      </c>
      <c r="C11" s="79">
        <f>'8. Venta de Servicios'!D5</f>
        <v>0</v>
      </c>
      <c r="E11" s="353" t="s">
        <v>404</v>
      </c>
      <c r="F11" s="354">
        <f>Presupuesto!AR566</f>
        <v>99450</v>
      </c>
      <c r="G11" s="107"/>
      <c r="H11" s="331" t="s">
        <v>1362</v>
      </c>
      <c r="I11" s="335">
        <f>'8. Cultura de Inno. Insti...'!Q9</f>
        <v>0</v>
      </c>
    </row>
    <row r="12" spans="2:11" ht="18.75" x14ac:dyDescent="0.25">
      <c r="B12" s="88"/>
      <c r="C12" s="79"/>
      <c r="F12" s="107"/>
      <c r="G12" s="107"/>
      <c r="H12" s="331" t="s">
        <v>1473</v>
      </c>
      <c r="I12" s="335">
        <f>'9. Asegura. de la Calid. y M'!Q15</f>
        <v>30000</v>
      </c>
      <c r="K12" s="152"/>
    </row>
    <row r="13" spans="2:11" ht="24" thickBot="1" x14ac:dyDescent="0.3">
      <c r="B13" s="80" t="s">
        <v>124</v>
      </c>
      <c r="C13" s="345">
        <f>SUM(C4:C12)</f>
        <v>19698104.009999998</v>
      </c>
      <c r="F13" s="107"/>
      <c r="G13" s="107"/>
      <c r="H13" s="332" t="s">
        <v>1451</v>
      </c>
      <c r="I13" s="336">
        <f>'10. Posgrado'!Q21</f>
        <v>375000</v>
      </c>
    </row>
    <row r="14" spans="2:11" ht="23.25" x14ac:dyDescent="0.25">
      <c r="B14" s="80"/>
      <c r="C14" s="81"/>
      <c r="F14" s="107"/>
      <c r="G14" s="107"/>
      <c r="H14" s="339" t="s">
        <v>124</v>
      </c>
      <c r="I14" s="340">
        <f>SUM(I4:I13)</f>
        <v>7167815</v>
      </c>
    </row>
    <row r="15" spans="2:11" ht="15.75" x14ac:dyDescent="0.25">
      <c r="F15" s="107"/>
      <c r="G15" s="107"/>
      <c r="H15" s="1009"/>
      <c r="I15" s="1009"/>
    </row>
    <row r="16" spans="2:11" ht="16.5" thickBot="1" x14ac:dyDescent="0.3">
      <c r="F16" s="107"/>
      <c r="G16" s="107"/>
      <c r="H16" s="1010" t="s">
        <v>1370</v>
      </c>
      <c r="I16" s="1010"/>
    </row>
    <row r="17" spans="2:15" ht="15.75" thickBot="1" x14ac:dyDescent="0.3">
      <c r="F17" s="107"/>
      <c r="G17" s="107"/>
      <c r="H17" s="341" t="s">
        <v>389</v>
      </c>
      <c r="I17" s="342" t="s">
        <v>390</v>
      </c>
      <c r="J17" s="192"/>
    </row>
    <row r="18" spans="2:15" x14ac:dyDescent="0.25">
      <c r="H18" s="394" t="s">
        <v>1363</v>
      </c>
      <c r="I18" s="395">
        <f>'11. Gestion Administrativa'!Q49</f>
        <v>12138649</v>
      </c>
      <c r="J18" s="192"/>
    </row>
    <row r="19" spans="2:15" x14ac:dyDescent="0.25">
      <c r="H19" s="396" t="s">
        <v>1364</v>
      </c>
      <c r="I19" s="397">
        <f>'12. Gestión del Talento Humano'!Q21</f>
        <v>0</v>
      </c>
      <c r="J19" s="192"/>
    </row>
    <row r="20" spans="2:15" x14ac:dyDescent="0.25">
      <c r="B20" s="388" t="s">
        <v>1500</v>
      </c>
      <c r="C20" s="389">
        <v>22.584900000000001</v>
      </c>
      <c r="D20" s="388" t="s">
        <v>1531</v>
      </c>
      <c r="E20" s="390"/>
      <c r="H20" s="396" t="s">
        <v>1365</v>
      </c>
      <c r="I20" s="397">
        <f>'13. Gestión Académica'!Q13</f>
        <v>198750</v>
      </c>
      <c r="J20" s="192"/>
    </row>
    <row r="21" spans="2:15" x14ac:dyDescent="0.25">
      <c r="H21" s="396" t="s">
        <v>1366</v>
      </c>
      <c r="I21" s="397">
        <f>'14. Internacional... de la E.S.'!Q18</f>
        <v>92890</v>
      </c>
      <c r="J21" s="192"/>
    </row>
    <row r="22" spans="2:15" x14ac:dyDescent="0.25">
      <c r="H22" s="398" t="s">
        <v>1367</v>
      </c>
      <c r="I22" s="399">
        <f>'15. Gobernabilidad y Proceso...'!Q29</f>
        <v>0</v>
      </c>
      <c r="J22" s="192"/>
    </row>
    <row r="23" spans="2:15" x14ac:dyDescent="0.25">
      <c r="H23" s="400" t="s">
        <v>1474</v>
      </c>
      <c r="I23" s="401">
        <f>'16. Desa. del Sistema Educ.Sup.'!Q70</f>
        <v>0</v>
      </c>
      <c r="J23" s="192"/>
    </row>
    <row r="24" spans="2:15" s="380" customFormat="1" ht="15.75" thickBot="1" x14ac:dyDescent="0.3">
      <c r="H24" s="402" t="s">
        <v>1509</v>
      </c>
      <c r="I24" s="403">
        <f>'17. Gestión TIC'!Q54</f>
        <v>100000</v>
      </c>
      <c r="J24" s="192"/>
    </row>
    <row r="25" spans="2:15" ht="15.75" thickBot="1" x14ac:dyDescent="0.3">
      <c r="H25" s="392" t="s">
        <v>124</v>
      </c>
      <c r="I25" s="393">
        <f>SUM(I18:I24)</f>
        <v>12530289</v>
      </c>
    </row>
    <row r="26" spans="2:15" ht="15.75" thickBot="1" x14ac:dyDescent="0.3"/>
    <row r="27" spans="2:15" ht="15.75" thickBot="1" x14ac:dyDescent="0.3">
      <c r="H27" s="343" t="s">
        <v>1369</v>
      </c>
      <c r="I27" s="344">
        <f>I14+I25</f>
        <v>19698104</v>
      </c>
    </row>
    <row r="28" spans="2:15" x14ac:dyDescent="0.25">
      <c r="H28" s="296"/>
      <c r="I28" s="297"/>
    </row>
    <row r="29" spans="2:15" x14ac:dyDescent="0.25">
      <c r="H29" s="296"/>
      <c r="I29" s="297"/>
    </row>
    <row r="30" spans="2:15" x14ac:dyDescent="0.25">
      <c r="H30" s="192"/>
    </row>
    <row r="31" spans="2:15" x14ac:dyDescent="0.25">
      <c r="B31" s="82" t="s">
        <v>481</v>
      </c>
      <c r="C31" s="82" t="s">
        <v>482</v>
      </c>
      <c r="D31" s="82" t="s">
        <v>483</v>
      </c>
      <c r="E31" s="82" t="s">
        <v>484</v>
      </c>
      <c r="F31" s="82" t="s">
        <v>485</v>
      </c>
      <c r="G31" s="82" t="s">
        <v>486</v>
      </c>
      <c r="H31" s="82" t="s">
        <v>487</v>
      </c>
      <c r="I31" s="192" t="s">
        <v>488</v>
      </c>
      <c r="J31" s="82" t="s">
        <v>489</v>
      </c>
      <c r="K31" s="82" t="s">
        <v>490</v>
      </c>
      <c r="L31" s="82" t="s">
        <v>491</v>
      </c>
      <c r="M31" s="82" t="s">
        <v>492</v>
      </c>
      <c r="N31" s="82" t="s">
        <v>493</v>
      </c>
      <c r="O31" s="82" t="s">
        <v>494</v>
      </c>
    </row>
    <row r="33" spans="2:8" x14ac:dyDescent="0.25">
      <c r="H33" s="152"/>
    </row>
    <row r="35" spans="2:8" ht="18.75" x14ac:dyDescent="0.25">
      <c r="B35" s="78"/>
      <c r="C35" s="79"/>
    </row>
    <row r="36" spans="2:8" ht="18.75" x14ac:dyDescent="0.25">
      <c r="B36" s="78"/>
      <c r="C36" s="79"/>
    </row>
    <row r="37" spans="2:8" x14ac:dyDescent="0.25">
      <c r="B37" s="193" t="s">
        <v>412</v>
      </c>
    </row>
    <row r="39" spans="2:8" ht="18.75" x14ac:dyDescent="0.25">
      <c r="B39" s="77" t="s">
        <v>21</v>
      </c>
      <c r="C39" s="77" t="s">
        <v>55</v>
      </c>
      <c r="D39" s="225" t="s">
        <v>474</v>
      </c>
    </row>
    <row r="40" spans="2:8" ht="18.75" x14ac:dyDescent="0.25">
      <c r="B40" s="82" t="s">
        <v>481</v>
      </c>
      <c r="C40" s="163">
        <f>SUMIF('2. CONTRATACION DE PERSONAL'!C:C,'Cuadro Resumen'!$B$40:$B$56,'2. CONTRATACION DE PERSONAL'!D:D)</f>
        <v>0</v>
      </c>
      <c r="D40" s="226">
        <f>SUMIF('2. CONTRATACION DE PERSONAL'!$C:$C,'Cuadro Resumen'!$B$40:$B$56,'2. CONTRATACION DE PERSONAL'!$G:$G)</f>
        <v>0</v>
      </c>
    </row>
    <row r="41" spans="2:8" ht="18.75" x14ac:dyDescent="0.25">
      <c r="B41" s="82" t="s">
        <v>482</v>
      </c>
      <c r="C41" s="163">
        <f>SUMIF('2. CONTRATACION DE PERSONAL'!C:C,'Cuadro Resumen'!$B$40:$B$56,'2. CONTRATACION DE PERSONAL'!D:D)</f>
        <v>0</v>
      </c>
      <c r="D41" s="226">
        <f>SUMIF('2. CONTRATACION DE PERSONAL'!$C:$C,'Cuadro Resumen'!$B$40:$B$56,'2. CONTRATACION DE PERSONAL'!$G:$G)</f>
        <v>0</v>
      </c>
    </row>
    <row r="42" spans="2:8" ht="18.75" x14ac:dyDescent="0.25">
      <c r="B42" s="82" t="s">
        <v>483</v>
      </c>
      <c r="C42" s="163">
        <f>SUMIF('2. CONTRATACION DE PERSONAL'!C:C,'Cuadro Resumen'!$B$40:$B$56,'2. CONTRATACION DE PERSONAL'!D:D)</f>
        <v>0</v>
      </c>
      <c r="D42" s="226">
        <f>SUMIF('2. CONTRATACION DE PERSONAL'!$C:$C,'Cuadro Resumen'!$B$40:$B$56,'2. CONTRATACION DE PERSONAL'!$G:$G)</f>
        <v>0</v>
      </c>
    </row>
    <row r="43" spans="2:8" ht="18.75" x14ac:dyDescent="0.25">
      <c r="B43" s="82" t="s">
        <v>484</v>
      </c>
      <c r="C43" s="163">
        <f>SUMIF('2. CONTRATACION DE PERSONAL'!C:C,'Cuadro Resumen'!$B$40:$B$56,'2. CONTRATACION DE PERSONAL'!D:D)</f>
        <v>0</v>
      </c>
      <c r="D43" s="226">
        <f>SUMIF('2. CONTRATACION DE PERSONAL'!$C:$C,'Cuadro Resumen'!$B$40:$B$56,'2. CONTRATACION DE PERSONAL'!$G:$G)</f>
        <v>0</v>
      </c>
    </row>
    <row r="44" spans="2:8" ht="18.75" x14ac:dyDescent="0.25">
      <c r="B44" s="82" t="s">
        <v>485</v>
      </c>
      <c r="C44" s="163">
        <f>SUMIF('2. CONTRATACION DE PERSONAL'!C:C,'Cuadro Resumen'!$B$40:$B$56,'2. CONTRATACION DE PERSONAL'!D:D)</f>
        <v>0</v>
      </c>
      <c r="D44" s="226">
        <f>SUMIF('2. CONTRATACION DE PERSONAL'!$C:$C,'Cuadro Resumen'!$B$40:$B$56,'2. CONTRATACION DE PERSONAL'!$G:$G)</f>
        <v>0</v>
      </c>
    </row>
    <row r="45" spans="2:8" ht="18.75" x14ac:dyDescent="0.25">
      <c r="B45" s="82" t="s">
        <v>486</v>
      </c>
      <c r="C45" s="163">
        <f>SUMIF('2. CONTRATACION DE PERSONAL'!C:C,'Cuadro Resumen'!$B$40:$B$56,'2. CONTRATACION DE PERSONAL'!D:D)</f>
        <v>0</v>
      </c>
      <c r="D45" s="226">
        <f>SUMIF('2. CONTRATACION DE PERSONAL'!$C:$C,'Cuadro Resumen'!$B$40:$B$56,'2. CONTRATACION DE PERSONAL'!$G:$G)</f>
        <v>0</v>
      </c>
    </row>
    <row r="46" spans="2:8" ht="18.75" x14ac:dyDescent="0.25">
      <c r="B46" s="82" t="s">
        <v>487</v>
      </c>
      <c r="C46" s="163">
        <f>SUMIF('2. CONTRATACION DE PERSONAL'!C:C,'Cuadro Resumen'!$B$40:$B$56,'2. CONTRATACION DE PERSONAL'!D:D)</f>
        <v>0</v>
      </c>
      <c r="D46" s="226">
        <f>SUMIF('2. CONTRATACION DE PERSONAL'!$C:$C,'Cuadro Resumen'!$B$40:$B$56,'2. CONTRATACION DE PERSONAL'!$G:$G)</f>
        <v>0</v>
      </c>
    </row>
    <row r="47" spans="2:8" ht="18.75" x14ac:dyDescent="0.25">
      <c r="B47" s="82" t="s">
        <v>488</v>
      </c>
      <c r="C47" s="163">
        <f>SUMIF('2. CONTRATACION DE PERSONAL'!C:C,'Cuadro Resumen'!$B$40:$B$56,'2. CONTRATACION DE PERSONAL'!D:D)</f>
        <v>0</v>
      </c>
      <c r="D47" s="226">
        <f>SUMIF('2. CONTRATACION DE PERSONAL'!$C:$C,'Cuadro Resumen'!$B$40:$B$56,'2. CONTRATACION DE PERSONAL'!$G:$G)</f>
        <v>0</v>
      </c>
    </row>
    <row r="48" spans="2:8" ht="18.75" x14ac:dyDescent="0.25">
      <c r="B48" s="82" t="s">
        <v>489</v>
      </c>
      <c r="C48" s="163">
        <f>SUMIF('2. CONTRATACION DE PERSONAL'!C:C,'Cuadro Resumen'!$B$40:$B$56,'2. CONTRATACION DE PERSONAL'!D:D)</f>
        <v>0</v>
      </c>
      <c r="D48" s="226">
        <f>SUMIF('2. CONTRATACION DE PERSONAL'!$C:$C,'Cuadro Resumen'!$B$40:$B$56,'2. CONTRATACION DE PERSONAL'!$G:$G)</f>
        <v>0</v>
      </c>
    </row>
    <row r="49" spans="2:4" ht="18.75" x14ac:dyDescent="0.25">
      <c r="B49" s="82" t="s">
        <v>490</v>
      </c>
      <c r="C49" s="163">
        <f>SUMIF('2. CONTRATACION DE PERSONAL'!C:C,'Cuadro Resumen'!$B$40:$B$56,'2. CONTRATACION DE PERSONAL'!D:D)</f>
        <v>0</v>
      </c>
      <c r="D49" s="226">
        <f>SUMIF('2. CONTRATACION DE PERSONAL'!$C:$C,'Cuadro Resumen'!$B$40:$B$56,'2. CONTRATACION DE PERSONAL'!$G:$G)</f>
        <v>0</v>
      </c>
    </row>
    <row r="50" spans="2:4" ht="18.75" x14ac:dyDescent="0.25">
      <c r="B50" s="82" t="s">
        <v>491</v>
      </c>
      <c r="C50" s="163">
        <f>SUMIF('2. CONTRATACION DE PERSONAL'!C:C,'Cuadro Resumen'!$B$40:$B$56,'2. CONTRATACION DE PERSONAL'!D:D)</f>
        <v>0</v>
      </c>
      <c r="D50" s="226">
        <f>SUMIF('2. CONTRATACION DE PERSONAL'!$C:$C,'Cuadro Resumen'!$B$40:$B$56,'2. CONTRATACION DE PERSONAL'!$G:$G)</f>
        <v>0</v>
      </c>
    </row>
    <row r="51" spans="2:4" ht="18.75" x14ac:dyDescent="0.25">
      <c r="B51" s="82" t="s">
        <v>492</v>
      </c>
      <c r="C51" s="163">
        <f>SUMIF('2. CONTRATACION DE PERSONAL'!C:C,'Cuadro Resumen'!$B$40:$B$56,'2. CONTRATACION DE PERSONAL'!D:D)</f>
        <v>0</v>
      </c>
      <c r="D51" s="226">
        <f>SUMIF('2. CONTRATACION DE PERSONAL'!$C:$C,'Cuadro Resumen'!$B$40:$B$56,'2. CONTRATACION DE PERSONAL'!$G:$G)</f>
        <v>0</v>
      </c>
    </row>
    <row r="52" spans="2:4" ht="18.75" x14ac:dyDescent="0.25">
      <c r="B52" s="82" t="s">
        <v>493</v>
      </c>
      <c r="C52" s="163">
        <f>SUMIF('2. CONTRATACION DE PERSONAL'!C:C,'Cuadro Resumen'!$B$40:$B$56,'2. CONTRATACION DE PERSONAL'!D:D)</f>
        <v>0</v>
      </c>
      <c r="D52" s="226">
        <f>SUMIF('2. CONTRATACION DE PERSONAL'!$C:$C,'Cuadro Resumen'!$B$40:$B$56,'2. CONTRATACION DE PERSONAL'!$G:$G)</f>
        <v>0</v>
      </c>
    </row>
    <row r="53" spans="2:4" ht="18.75" x14ac:dyDescent="0.25">
      <c r="B53" s="82" t="s">
        <v>494</v>
      </c>
      <c r="C53" s="163">
        <f>SUMIF('2. CONTRATACION DE PERSONAL'!C:C,'Cuadro Resumen'!$B$40:$B$56,'2. CONTRATACION DE PERSONAL'!D:D)</f>
        <v>0</v>
      </c>
      <c r="D53" s="226">
        <f>SUMIF('2. CONTRATACION DE PERSONAL'!$C:$C,'Cuadro Resumen'!$B$40:$B$56,'2. CONTRATACION DE PERSONAL'!$G:$G)</f>
        <v>0</v>
      </c>
    </row>
    <row r="54" spans="2:4" ht="18.75" x14ac:dyDescent="0.25">
      <c r="B54" s="78" t="s">
        <v>83</v>
      </c>
      <c r="C54" s="163">
        <f>SUMIF('2. CONTRATACION DE PERSONAL'!C:C,'Cuadro Resumen'!$B$40:$B$56,'2. CONTRATACION DE PERSONAL'!D:D)</f>
        <v>0</v>
      </c>
      <c r="D54" s="226">
        <f>SUMIF('2. CONTRATACION DE PERSONAL'!$C:$C,'Cuadro Resumen'!$B$40:$B$56,'2. CONTRATACION DE PERSONAL'!$G:$G)</f>
        <v>0</v>
      </c>
    </row>
    <row r="55" spans="2:4" ht="18.75" x14ac:dyDescent="0.25">
      <c r="B55" s="78" t="s">
        <v>60</v>
      </c>
      <c r="C55" s="163">
        <f>SUMIF('2. CONTRATACION DE PERSONAL'!C:C,'Cuadro Resumen'!$B$40:$B$56,'2. CONTRATACION DE PERSONAL'!D:D)</f>
        <v>0</v>
      </c>
      <c r="D55" s="226">
        <f>SUMIF('2. CONTRATACION DE PERSONAL'!$C:$C,'Cuadro Resumen'!$B$40:$B$56,'2. CONTRATACION DE PERSONAL'!$G:$G)</f>
        <v>0</v>
      </c>
    </row>
    <row r="56" spans="2:4" ht="18.75" x14ac:dyDescent="0.25">
      <c r="B56" s="78" t="s">
        <v>61</v>
      </c>
      <c r="C56" s="163">
        <f>SUMIF('2. CONTRATACION DE PERSONAL'!C:C,'Cuadro Resumen'!$B$40:$B$56,'2. CONTRATACION DE PERSONAL'!D:D)</f>
        <v>0</v>
      </c>
      <c r="D56" s="226">
        <f>SUMIF('2. CONTRATACION DE PERSONAL'!$C:$C,'Cuadro Resumen'!$B$40:$B$56,'2. CONTRATACION DE PERSONAL'!$G:$G)</f>
        <v>0</v>
      </c>
    </row>
    <row r="57" spans="2:4" ht="23.25" x14ac:dyDescent="0.25">
      <c r="B57" s="80" t="s">
        <v>124</v>
      </c>
      <c r="C57" s="164">
        <f>SUBTOTAL(109,C40:C56)</f>
        <v>0</v>
      </c>
      <c r="D57" s="226">
        <f>SUM(D40:D56)</f>
        <v>0</v>
      </c>
    </row>
    <row r="66" spans="2:4" x14ac:dyDescent="0.25">
      <c r="B66" s="193" t="s">
        <v>379</v>
      </c>
    </row>
    <row r="68" spans="2:4" ht="18.75" x14ac:dyDescent="0.25">
      <c r="B68" s="77" t="s">
        <v>21</v>
      </c>
      <c r="C68" s="77" t="s">
        <v>55</v>
      </c>
      <c r="D68" s="225" t="s">
        <v>474</v>
      </c>
    </row>
    <row r="69" spans="2:4" ht="18.75" x14ac:dyDescent="0.25">
      <c r="B69" s="78" t="s">
        <v>63</v>
      </c>
      <c r="C69" s="79">
        <f>SUMIF('3. EQUIPO DE OFICINA'!C:C,'Cuadro Resumen'!$B$69:$B$78,'3. EQUIPO DE OFICINA'!D:D)</f>
        <v>0</v>
      </c>
      <c r="D69" s="227">
        <f>SUMIF('3. EQUIPO DE OFICINA'!$C:$C,'Cuadro Resumen'!$B$69:$B$78,'3. EQUIPO DE OFICINA'!$F:$F)</f>
        <v>0</v>
      </c>
    </row>
    <row r="70" spans="2:4" ht="18.75" x14ac:dyDescent="0.25">
      <c r="B70" s="88" t="s">
        <v>64</v>
      </c>
      <c r="C70" s="79">
        <f>SUMIF('3. EQUIPO DE OFICINA'!C:C,'Cuadro Resumen'!$B$69:$B$78,'3. EQUIPO DE OFICINA'!D:D)</f>
        <v>0</v>
      </c>
      <c r="D70" s="227">
        <f>SUMIF('3. EQUIPO DE OFICINA'!$C:$C,'Cuadro Resumen'!$B$69:$B$78,'3. EQUIPO DE OFICINA'!$F:$F)</f>
        <v>0</v>
      </c>
    </row>
    <row r="71" spans="2:4" ht="18.75" x14ac:dyDescent="0.25">
      <c r="B71" s="88" t="s">
        <v>65</v>
      </c>
      <c r="C71" s="79">
        <f>SUMIF('3. EQUIPO DE OFICINA'!C:C,'Cuadro Resumen'!$B$69:$B$78,'3. EQUIPO DE OFICINA'!D:D)</f>
        <v>0</v>
      </c>
      <c r="D71" s="227">
        <f>SUMIF('3. EQUIPO DE OFICINA'!$C:$C,'Cuadro Resumen'!$B$69:$B$78,'3. EQUIPO DE OFICINA'!$F:$F)</f>
        <v>0</v>
      </c>
    </row>
    <row r="72" spans="2:4" ht="18.75" x14ac:dyDescent="0.25">
      <c r="B72" s="88" t="s">
        <v>66</v>
      </c>
      <c r="C72" s="79">
        <f>SUMIF('3. EQUIPO DE OFICINA'!C:C,'Cuadro Resumen'!$B$69:$B$78,'3. EQUIPO DE OFICINA'!D:D)</f>
        <v>0</v>
      </c>
      <c r="D72" s="227">
        <f>SUMIF('3. EQUIPO DE OFICINA'!$C:$C,'Cuadro Resumen'!$B$69:$B$78,'3. EQUIPO DE OFICINA'!$F:$F)</f>
        <v>0</v>
      </c>
    </row>
    <row r="73" spans="2:4" ht="18.75" x14ac:dyDescent="0.25">
      <c r="B73" s="88" t="s">
        <v>67</v>
      </c>
      <c r="C73" s="79">
        <f>SUMIF('3. EQUIPO DE OFICINA'!C:C,'Cuadro Resumen'!$B$69:$B$78,'3. EQUIPO DE OFICINA'!D:D)</f>
        <v>0</v>
      </c>
      <c r="D73" s="227">
        <f>SUMIF('3. EQUIPO DE OFICINA'!$C:$C,'Cuadro Resumen'!$B$69:$B$78,'3. EQUIPO DE OFICINA'!$F:$F)</f>
        <v>0</v>
      </c>
    </row>
    <row r="74" spans="2:4" ht="18.75" x14ac:dyDescent="0.25">
      <c r="B74" s="88" t="s">
        <v>68</v>
      </c>
      <c r="C74" s="79">
        <f>SUMIF('3. EQUIPO DE OFICINA'!C:C,'Cuadro Resumen'!$B$69:$B$78,'3. EQUIPO DE OFICINA'!D:D)</f>
        <v>0</v>
      </c>
      <c r="D74" s="227">
        <f>SUMIF('3. EQUIPO DE OFICINA'!$C:$C,'Cuadro Resumen'!$B$69:$B$78,'3. EQUIPO DE OFICINA'!$F:$F)</f>
        <v>0</v>
      </c>
    </row>
    <row r="75" spans="2:4" ht="18.75" x14ac:dyDescent="0.25">
      <c r="B75" s="88" t="s">
        <v>69</v>
      </c>
      <c r="C75" s="79">
        <f>SUMIF('3. EQUIPO DE OFICINA'!C:C,'Cuadro Resumen'!$B$69:$B$78,'3. EQUIPO DE OFICINA'!D:D)</f>
        <v>0</v>
      </c>
      <c r="D75" s="227">
        <f>SUMIF('3. EQUIPO DE OFICINA'!$C:$C,'Cuadro Resumen'!$B$69:$B$78,'3. EQUIPO DE OFICINA'!$F:$F)</f>
        <v>0</v>
      </c>
    </row>
    <row r="76" spans="2:4" ht="18.75" x14ac:dyDescent="0.25">
      <c r="B76" s="78" t="s">
        <v>70</v>
      </c>
      <c r="C76" s="79">
        <f>SUMIF('3. EQUIPO DE OFICINA'!C:C,'Cuadro Resumen'!$B$69:$B$78,'3. EQUIPO DE OFICINA'!D:D)</f>
        <v>0</v>
      </c>
      <c r="D76" s="227">
        <f>SUMIF('3. EQUIPO DE OFICINA'!$C:$C,'Cuadro Resumen'!$B$69:$B$78,'3. EQUIPO DE OFICINA'!$F:$F)</f>
        <v>0</v>
      </c>
    </row>
    <row r="77" spans="2:4" ht="18.75" x14ac:dyDescent="0.25">
      <c r="B77" s="78" t="s">
        <v>71</v>
      </c>
      <c r="C77" s="79">
        <f>SUMIF('3. EQUIPO DE OFICINA'!C:C,'Cuadro Resumen'!$B$69:$B$78,'3. EQUIPO DE OFICINA'!D:D)</f>
        <v>0</v>
      </c>
      <c r="D77" s="227">
        <f>SUMIF('3. EQUIPO DE OFICINA'!$C:$C,'Cuadro Resumen'!$B$69:$B$78,'3. EQUIPO DE OFICINA'!$F:$F)</f>
        <v>0</v>
      </c>
    </row>
    <row r="78" spans="2:4" ht="18.75" x14ac:dyDescent="0.25">
      <c r="B78" s="78" t="s">
        <v>72</v>
      </c>
      <c r="C78" s="79">
        <f>SUMIF('3. EQUIPO DE OFICINA'!C:C,'Cuadro Resumen'!$B$69:$B$78,'3. EQUIPO DE OFICINA'!D:D)</f>
        <v>0</v>
      </c>
      <c r="D78" s="227">
        <f>SUMIF('3. EQUIPO DE OFICINA'!$C:$C,'Cuadro Resumen'!$B$69:$B$78,'3. EQUIPO DE OFICINA'!$F:$F)</f>
        <v>0</v>
      </c>
    </row>
    <row r="79" spans="2:4" ht="18.75" x14ac:dyDescent="0.25">
      <c r="B79" s="78"/>
      <c r="C79" s="79">
        <f>SUMIF('3. EQUIPO DE OFICINA'!C:C,'Cuadro Resumen'!$B$69:$B$78,'3. EQUIPO DE OFICINA'!D:D)</f>
        <v>0</v>
      </c>
      <c r="D79" s="227">
        <f>SUMIF('3. EQUIPO DE OFICINA'!$C:$C,'Cuadro Resumen'!$B$69:$B$78,'3. EQUIPO DE OFICINA'!$F:$F)</f>
        <v>0</v>
      </c>
    </row>
    <row r="80" spans="2:4" ht="23.25" x14ac:dyDescent="0.25">
      <c r="B80" s="80" t="s">
        <v>124</v>
      </c>
      <c r="C80" s="81">
        <f>SUM(C69:C79)</f>
        <v>0</v>
      </c>
      <c r="D80" s="228">
        <f>SUM(D69:D79)</f>
        <v>0</v>
      </c>
    </row>
    <row r="83" spans="2:4" x14ac:dyDescent="0.25">
      <c r="B83" s="193" t="s">
        <v>380</v>
      </c>
    </row>
    <row r="85" spans="2:4" ht="18.75" x14ac:dyDescent="0.25">
      <c r="B85" s="77" t="s">
        <v>381</v>
      </c>
      <c r="C85" s="77" t="s">
        <v>55</v>
      </c>
      <c r="D85" s="225" t="s">
        <v>474</v>
      </c>
    </row>
    <row r="86" spans="2:4" ht="37.5" x14ac:dyDescent="0.25">
      <c r="B86" s="272" t="s">
        <v>1336</v>
      </c>
      <c r="C86" s="79">
        <f>SUMIF('4. EQUIPO TECNOLÓGICOS'!C:C,'Cuadro Resumen'!$B$86:$B$102,'4. EQUIPO TECNOLÓGICOS'!D:D)</f>
        <v>0</v>
      </c>
      <c r="D86" s="79">
        <f>SUMIF('4. EQUIPO TECNOLÓGICOS'!$C:$C,'Cuadro Resumen'!$B$86:$B$102,'4. EQUIPO TECNOLÓGICOS'!F:F)</f>
        <v>0</v>
      </c>
    </row>
    <row r="87" spans="2:4" ht="18.75" x14ac:dyDescent="0.25">
      <c r="B87" s="272" t="s">
        <v>1337</v>
      </c>
      <c r="C87" s="79">
        <f>SUMIF('4. EQUIPO TECNOLÓGICOS'!C:C,'Cuadro Resumen'!$B$86:$B$102,'4. EQUIPO TECNOLÓGICOS'!D:D)</f>
        <v>0</v>
      </c>
      <c r="D87" s="79">
        <f>SUMIF('4. EQUIPO TECNOLÓGICOS'!$C:$C,'Cuadro Resumen'!$B$86:$B$102,'4. EQUIPO TECNOLÓGICOS'!F:F)</f>
        <v>0</v>
      </c>
    </row>
    <row r="88" spans="2:4" ht="37.5" x14ac:dyDescent="0.25">
      <c r="B88" s="272" t="s">
        <v>1335</v>
      </c>
      <c r="C88" s="79">
        <f>SUMIF('4. EQUIPO TECNOLÓGICOS'!C:C,'Cuadro Resumen'!$B$86:$B$102,'4. EQUIPO TECNOLÓGICOS'!D:D)</f>
        <v>0</v>
      </c>
      <c r="D88" s="79">
        <f>SUMIF('4. EQUIPO TECNOLÓGICOS'!$C:$C,'Cuadro Resumen'!$B$86:$B$102,'4. EQUIPO TECNOLÓGICOS'!F:F)</f>
        <v>0</v>
      </c>
    </row>
    <row r="89" spans="2:4" ht="37.5" x14ac:dyDescent="0.25">
      <c r="B89" s="272" t="s">
        <v>1338</v>
      </c>
      <c r="C89" s="79">
        <f>SUMIF('4. EQUIPO TECNOLÓGICOS'!C:C,'Cuadro Resumen'!$B$86:$B$102,'4. EQUIPO TECNOLÓGICOS'!D:D)</f>
        <v>0</v>
      </c>
      <c r="D89" s="79">
        <f>SUMIF('4. EQUIPO TECNOLÓGICOS'!$C:$C,'Cuadro Resumen'!$B$86:$B$102,'4. EQUIPO TECNOLÓGICOS'!F:F)</f>
        <v>0</v>
      </c>
    </row>
    <row r="90" spans="2:4" ht="18.75" x14ac:dyDescent="0.25">
      <c r="B90" s="78" t="s">
        <v>413</v>
      </c>
      <c r="C90" s="79">
        <f>SUMIF('4. EQUIPO TECNOLÓGICOS'!C:C,'Cuadro Resumen'!$B$86:$B$102,'4. EQUIPO TECNOLÓGICOS'!D:D)</f>
        <v>0</v>
      </c>
      <c r="D90" s="79">
        <f>SUMIF('4. EQUIPO TECNOLÓGICOS'!$C:$C,'Cuadro Resumen'!$B$86:$B$102,'4. EQUIPO TECNOLÓGICOS'!F:F)</f>
        <v>0</v>
      </c>
    </row>
    <row r="91" spans="2:4" ht="18.75" x14ac:dyDescent="0.25">
      <c r="B91" s="88" t="s">
        <v>73</v>
      </c>
      <c r="C91" s="79">
        <f>SUMIF('4. EQUIPO TECNOLÓGICOS'!C:C,'Cuadro Resumen'!$B$86:$B$102,'4. EQUIPO TECNOLÓGICOS'!D:D)</f>
        <v>0</v>
      </c>
      <c r="D91" s="79">
        <f>SUMIF('4. EQUIPO TECNOLÓGICOS'!$C:$C,'Cuadro Resumen'!$B$86:$B$102,'4. EQUIPO TECNOLÓGICOS'!F:F)</f>
        <v>0</v>
      </c>
    </row>
    <row r="92" spans="2:4" ht="18.75" x14ac:dyDescent="0.25">
      <c r="B92" s="88" t="s">
        <v>74</v>
      </c>
      <c r="C92" s="79">
        <f>SUMIF('4. EQUIPO TECNOLÓGICOS'!C:C,'Cuadro Resumen'!$B$86:$B$102,'4. EQUIPO TECNOLÓGICOS'!D:D)</f>
        <v>0</v>
      </c>
      <c r="D92" s="79">
        <f>SUMIF('4. EQUIPO TECNOLÓGICOS'!$C:$C,'Cuadro Resumen'!$B$86:$B$102,'4. EQUIPO TECNOLÓGICOS'!F:F)</f>
        <v>0</v>
      </c>
    </row>
    <row r="93" spans="2:4" ht="18.75" x14ac:dyDescent="0.25">
      <c r="B93" s="88" t="s">
        <v>75</v>
      </c>
      <c r="C93" s="79">
        <f>SUMIF('4. EQUIPO TECNOLÓGICOS'!C:C,'Cuadro Resumen'!$B$86:$B$102,'4. EQUIPO TECNOLÓGICOS'!D:D)</f>
        <v>0</v>
      </c>
      <c r="D93" s="79">
        <f>SUMIF('4. EQUIPO TECNOLÓGICOS'!$C:$C,'Cuadro Resumen'!$B$86:$B$102,'4. EQUIPO TECNOLÓGICOS'!F:F)</f>
        <v>0</v>
      </c>
    </row>
    <row r="94" spans="2:4" ht="18.75" x14ac:dyDescent="0.25">
      <c r="B94" s="78" t="s">
        <v>35</v>
      </c>
      <c r="C94" s="79">
        <f>SUMIF('4. EQUIPO TECNOLÓGICOS'!C:C,'Cuadro Resumen'!$B$86:$B$102,'4. EQUIPO TECNOLÓGICOS'!D:D)</f>
        <v>0</v>
      </c>
      <c r="D94" s="79">
        <f>SUMIF('4. EQUIPO TECNOLÓGICOS'!$C:$C,'Cuadro Resumen'!$B$86:$B$102,'4. EQUIPO TECNOLÓGICOS'!F:F)</f>
        <v>0</v>
      </c>
    </row>
    <row r="95" spans="2:4" ht="18.75" x14ac:dyDescent="0.25">
      <c r="B95" s="88" t="s">
        <v>76</v>
      </c>
      <c r="C95" s="79">
        <f>SUMIF('4. EQUIPO TECNOLÓGICOS'!C:C,'Cuadro Resumen'!$B$86:$B$102,'4. EQUIPO TECNOLÓGICOS'!D:D)</f>
        <v>0</v>
      </c>
      <c r="D95" s="79">
        <f>SUMIF('4. EQUIPO TECNOLÓGICOS'!$C:$C,'Cuadro Resumen'!$B$86:$B$102,'4. EQUIPO TECNOLÓGICOS'!F:F)</f>
        <v>0</v>
      </c>
    </row>
    <row r="96" spans="2:4" ht="18.75" x14ac:dyDescent="0.25">
      <c r="B96" s="78" t="s">
        <v>77</v>
      </c>
      <c r="C96" s="79">
        <f>SUMIF('4. EQUIPO TECNOLÓGICOS'!C:C,'Cuadro Resumen'!$B$86:$B$102,'4. EQUIPO TECNOLÓGICOS'!D:D)</f>
        <v>0</v>
      </c>
      <c r="D96" s="79">
        <f>SUMIF('4. EQUIPO TECNOLÓGICOS'!$C:$C,'Cuadro Resumen'!$B$86:$B$102,'4. EQUIPO TECNOLÓGICOS'!F:F)</f>
        <v>0</v>
      </c>
    </row>
    <row r="97" spans="2:4" ht="18.75" x14ac:dyDescent="0.25">
      <c r="B97" s="88" t="s">
        <v>78</v>
      </c>
      <c r="C97" s="79">
        <f>SUMIF('4. EQUIPO TECNOLÓGICOS'!C:C,'Cuadro Resumen'!$B$86:$B$102,'4. EQUIPO TECNOLÓGICOS'!D:D)</f>
        <v>0</v>
      </c>
      <c r="D97" s="79">
        <f>SUMIF('4. EQUIPO TECNOLÓGICOS'!$C:$C,'Cuadro Resumen'!$B$86:$B$102,'4. EQUIPO TECNOLÓGICOS'!F:F)</f>
        <v>0</v>
      </c>
    </row>
    <row r="98" spans="2:4" ht="18.75" x14ac:dyDescent="0.25">
      <c r="B98" s="88" t="s">
        <v>79</v>
      </c>
      <c r="C98" s="79">
        <f>SUMIF('4. EQUIPO TECNOLÓGICOS'!C:C,'Cuadro Resumen'!$B$86:$B$102,'4. EQUIPO TECNOLÓGICOS'!D:D)</f>
        <v>0</v>
      </c>
      <c r="D98" s="79">
        <f>SUMIF('4. EQUIPO TECNOLÓGICOS'!$C:$C,'Cuadro Resumen'!$B$86:$B$102,'4. EQUIPO TECNOLÓGICOS'!F:F)</f>
        <v>0</v>
      </c>
    </row>
    <row r="99" spans="2:4" ht="18.75" x14ac:dyDescent="0.25">
      <c r="B99" s="78" t="s">
        <v>1477</v>
      </c>
      <c r="C99" s="79">
        <f>SUMIF('4. EQUIPO TECNOLÓGICOS'!C:C,'Cuadro Resumen'!$B$86:$B$102,'4. EQUIPO TECNOLÓGICOS'!D:D)</f>
        <v>0</v>
      </c>
      <c r="D99" s="79">
        <f>SUMIF('4. EQUIPO TECNOLÓGICOS'!$C:$C,'Cuadro Resumen'!$B$86:$B$102,'4. EQUIPO TECNOLÓGICOS'!F:F)</f>
        <v>0</v>
      </c>
    </row>
    <row r="100" spans="2:4" ht="18.75" x14ac:dyDescent="0.25">
      <c r="B100" s="88" t="s">
        <v>80</v>
      </c>
      <c r="C100" s="79">
        <f>SUMIF('4. EQUIPO TECNOLÓGICOS'!C:C,'Cuadro Resumen'!$B$86:$B$102,'4. EQUIPO TECNOLÓGICOS'!D:D)</f>
        <v>0</v>
      </c>
      <c r="D100" s="79">
        <f>SUMIF('4. EQUIPO TECNOLÓGICOS'!$C:$C,'Cuadro Resumen'!$B$86:$B$102,'4. EQUIPO TECNOLÓGICOS'!F:F)</f>
        <v>0</v>
      </c>
    </row>
    <row r="101" spans="2:4" ht="18.75" x14ac:dyDescent="0.25">
      <c r="B101" s="88" t="s">
        <v>81</v>
      </c>
      <c r="C101" s="79">
        <f>SUMIF('4. EQUIPO TECNOLÓGICOS'!C:C,'Cuadro Resumen'!$B$86:$B$102,'4. EQUIPO TECNOLÓGICOS'!D:D)</f>
        <v>0</v>
      </c>
      <c r="D101" s="79">
        <f>SUMIF('4. EQUIPO TECNOLÓGICOS'!$C:$C,'Cuadro Resumen'!$B$86:$B$102,'4. EQUIPO TECNOLÓGICOS'!F:F)</f>
        <v>0</v>
      </c>
    </row>
    <row r="102" spans="2:4" ht="18.75" x14ac:dyDescent="0.25">
      <c r="B102" s="88" t="s">
        <v>82</v>
      </c>
      <c r="C102" s="79">
        <f>SUMIF('4. EQUIPO TECNOLÓGICOS'!C:C,'Cuadro Resumen'!$B$86:$B$102,'4. EQUIPO TECNOLÓGICOS'!D:D)</f>
        <v>0</v>
      </c>
      <c r="D102" s="79">
        <f>SUMIF('4. EQUIPO TECNOLÓGICOS'!$C:$C,'Cuadro Resumen'!$B$86:$B$102,'4. EQUIPO TECNOLÓGICOS'!F:F)</f>
        <v>0</v>
      </c>
    </row>
    <row r="103" spans="2:4" ht="23.25" x14ac:dyDescent="0.25">
      <c r="B103" s="80" t="s">
        <v>124</v>
      </c>
      <c r="C103" s="81">
        <f>SUM(C86:C102)</f>
        <v>0</v>
      </c>
      <c r="D103" s="81">
        <f>SUM(D86:D102)</f>
        <v>0</v>
      </c>
    </row>
    <row r="107" spans="2:4" x14ac:dyDescent="0.25">
      <c r="B107" s="193" t="s">
        <v>472</v>
      </c>
    </row>
    <row r="128" spans="2:2" x14ac:dyDescent="0.25">
      <c r="B128" s="193" t="s">
        <v>473</v>
      </c>
    </row>
    <row r="129" spans="2:4" x14ac:dyDescent="0.25">
      <c r="B129" s="82" t="s">
        <v>119</v>
      </c>
      <c r="C129" s="82" t="s">
        <v>55</v>
      </c>
      <c r="D129" s="82" t="s">
        <v>474</v>
      </c>
    </row>
    <row r="130" spans="2:4" x14ac:dyDescent="0.25">
      <c r="B130" s="82" t="s">
        <v>475</v>
      </c>
    </row>
    <row r="131" spans="2:4" x14ac:dyDescent="0.25">
      <c r="B131" s="82" t="s">
        <v>465</v>
      </c>
    </row>
    <row r="132" spans="2:4" x14ac:dyDescent="0.25">
      <c r="B132" s="82" t="s">
        <v>479</v>
      </c>
    </row>
    <row r="145" spans="2:2" x14ac:dyDescent="0.25">
      <c r="B145" s="193" t="s">
        <v>480</v>
      </c>
    </row>
    <row r="196" spans="2:9" s="118" customFormat="1" x14ac:dyDescent="0.25">
      <c r="I196" s="364"/>
    </row>
    <row r="198" spans="2:9" hidden="1" x14ac:dyDescent="0.25">
      <c r="B198" s="1011" t="s">
        <v>1493</v>
      </c>
      <c r="C198" s="1011"/>
      <c r="D198" s="1011"/>
      <c r="E198" s="1011"/>
      <c r="F198" s="1011"/>
    </row>
    <row r="199" spans="2:9" hidden="1" x14ac:dyDescent="0.25">
      <c r="B199" s="368" t="s">
        <v>1494</v>
      </c>
      <c r="C199" s="367" t="s">
        <v>1495</v>
      </c>
      <c r="D199" s="367" t="s">
        <v>1495</v>
      </c>
      <c r="E199" s="367" t="s">
        <v>1496</v>
      </c>
      <c r="F199" s="367" t="s">
        <v>1496</v>
      </c>
    </row>
    <row r="200" spans="2:9" hidden="1" x14ac:dyDescent="0.25">
      <c r="B200" s="366"/>
      <c r="C200" s="366" t="s">
        <v>1497</v>
      </c>
      <c r="D200" s="366" t="s">
        <v>1498</v>
      </c>
      <c r="E200" s="366" t="s">
        <v>1497</v>
      </c>
      <c r="F200" s="366" t="s">
        <v>1498</v>
      </c>
    </row>
    <row r="201" spans="2:9" hidden="1" x14ac:dyDescent="0.25">
      <c r="B201" s="368" t="s">
        <v>3</v>
      </c>
      <c r="C201" s="365">
        <v>255</v>
      </c>
      <c r="D201" s="365">
        <v>235</v>
      </c>
      <c r="E201" s="365">
        <v>300</v>
      </c>
      <c r="F201" s="365">
        <v>280</v>
      </c>
    </row>
    <row r="202" spans="2:9" hidden="1" x14ac:dyDescent="0.25">
      <c r="B202" s="368" t="s">
        <v>4</v>
      </c>
      <c r="C202" s="365">
        <v>225</v>
      </c>
      <c r="D202" s="365">
        <v>205</v>
      </c>
      <c r="E202" s="365">
        <v>270</v>
      </c>
      <c r="F202" s="365">
        <v>250</v>
      </c>
    </row>
    <row r="203" spans="2:9" hidden="1" x14ac:dyDescent="0.25">
      <c r="B203" s="368" t="s">
        <v>5</v>
      </c>
      <c r="C203" s="365">
        <v>195</v>
      </c>
      <c r="D203" s="365">
        <v>180</v>
      </c>
      <c r="E203" s="365">
        <v>240</v>
      </c>
      <c r="F203" s="365">
        <v>220</v>
      </c>
    </row>
    <row r="204" spans="2:9" hidden="1" x14ac:dyDescent="0.25">
      <c r="B204" s="368" t="s">
        <v>6</v>
      </c>
      <c r="C204" s="365">
        <v>165</v>
      </c>
      <c r="D204" s="365">
        <v>150</v>
      </c>
      <c r="E204" s="365">
        <v>210</v>
      </c>
      <c r="F204" s="365">
        <v>195</v>
      </c>
    </row>
    <row r="205" spans="2:9" hidden="1" x14ac:dyDescent="0.25">
      <c r="B205" s="368" t="s">
        <v>1499</v>
      </c>
      <c r="C205" s="365">
        <v>145</v>
      </c>
      <c r="D205" s="365">
        <v>135</v>
      </c>
      <c r="E205" s="365">
        <v>185</v>
      </c>
      <c r="F205" s="365">
        <v>170</v>
      </c>
    </row>
    <row r="206" spans="2:9" hidden="1" x14ac:dyDescent="0.25">
      <c r="B206" s="363"/>
      <c r="C206" s="363"/>
      <c r="D206" s="363"/>
      <c r="E206" s="363"/>
      <c r="F206" s="363"/>
    </row>
    <row r="207" spans="2:9" hidden="1" x14ac:dyDescent="0.25">
      <c r="B207" s="1012" t="s">
        <v>1500</v>
      </c>
      <c r="C207" s="1012"/>
      <c r="D207" s="1012"/>
      <c r="E207" s="391">
        <f>C20</f>
        <v>22.584900000000001</v>
      </c>
      <c r="F207" s="391" t="str">
        <f>D20</f>
        <v>Lunes, 08 de febrero del 2016 Fuente el BCH</v>
      </c>
    </row>
    <row r="208" spans="2:9" hidden="1" x14ac:dyDescent="0.25">
      <c r="B208" s="363"/>
      <c r="C208" s="363"/>
      <c r="D208" s="363"/>
      <c r="E208" s="363"/>
      <c r="F208" s="363"/>
    </row>
    <row r="209" spans="2:9" hidden="1" x14ac:dyDescent="0.25">
      <c r="B209" s="363"/>
      <c r="C209" s="363"/>
      <c r="D209" s="363"/>
      <c r="E209" s="363"/>
      <c r="F209" s="363"/>
    </row>
    <row r="210" spans="2:9" hidden="1" x14ac:dyDescent="0.25">
      <c r="B210" s="1011" t="s">
        <v>1493</v>
      </c>
      <c r="C210" s="1011"/>
      <c r="D210" s="1011"/>
      <c r="E210" s="1011"/>
      <c r="F210" s="1011"/>
    </row>
    <row r="211" spans="2:9" hidden="1" x14ac:dyDescent="0.25">
      <c r="B211" s="368" t="s">
        <v>1494</v>
      </c>
      <c r="C211" s="367" t="s">
        <v>1495</v>
      </c>
      <c r="D211" s="367" t="s">
        <v>1495</v>
      </c>
      <c r="E211" s="367" t="s">
        <v>1496</v>
      </c>
      <c r="F211" s="367" t="s">
        <v>1496</v>
      </c>
    </row>
    <row r="212" spans="2:9" hidden="1" x14ac:dyDescent="0.25">
      <c r="B212" s="366"/>
      <c r="C212" s="366" t="s">
        <v>1497</v>
      </c>
      <c r="D212" s="366" t="s">
        <v>1498</v>
      </c>
      <c r="E212" s="366" t="s">
        <v>1497</v>
      </c>
      <c r="F212" s="366" t="s">
        <v>1498</v>
      </c>
    </row>
    <row r="213" spans="2:9" hidden="1" x14ac:dyDescent="0.25">
      <c r="B213" s="368" t="s">
        <v>3</v>
      </c>
      <c r="C213" s="369">
        <f>+C201*E207</f>
        <v>5759.1495000000004</v>
      </c>
      <c r="D213" s="370">
        <f>+D201*E207</f>
        <v>5307.4515000000001</v>
      </c>
      <c r="E213" s="370">
        <f>+E201*E207</f>
        <v>6775.47</v>
      </c>
      <c r="F213" s="370">
        <f>+F201*E207</f>
        <v>6323.7719999999999</v>
      </c>
    </row>
    <row r="214" spans="2:9" hidden="1" x14ac:dyDescent="0.25">
      <c r="B214" s="368" t="s">
        <v>4</v>
      </c>
      <c r="C214" s="369">
        <f>+C202*E207</f>
        <v>5081.6025</v>
      </c>
      <c r="D214" s="370">
        <f>+D202*E207</f>
        <v>4629.9045000000006</v>
      </c>
      <c r="E214" s="370">
        <f>+E202*E207</f>
        <v>6097.9230000000007</v>
      </c>
      <c r="F214" s="370">
        <f>+F202*E207</f>
        <v>5646.2250000000004</v>
      </c>
    </row>
    <row r="215" spans="2:9" hidden="1" x14ac:dyDescent="0.25">
      <c r="B215" s="368" t="s">
        <v>5</v>
      </c>
      <c r="C215" s="369">
        <f>+C203*E207</f>
        <v>4404.0555000000004</v>
      </c>
      <c r="D215" s="370">
        <f>+D203*E207</f>
        <v>4065.2820000000002</v>
      </c>
      <c r="E215" s="370">
        <f>+E203*E207</f>
        <v>5420.3760000000002</v>
      </c>
      <c r="F215" s="370">
        <f>+F203*E207</f>
        <v>4968.6779999999999</v>
      </c>
    </row>
    <row r="216" spans="2:9" hidden="1" x14ac:dyDescent="0.25">
      <c r="B216" s="368" t="s">
        <v>6</v>
      </c>
      <c r="C216" s="369">
        <f>+C204*E207</f>
        <v>3726.5085000000004</v>
      </c>
      <c r="D216" s="370">
        <f>+D204*E207</f>
        <v>3387.7350000000001</v>
      </c>
      <c r="E216" s="370">
        <f>+E204*E207</f>
        <v>4742.8290000000006</v>
      </c>
      <c r="F216" s="370">
        <f>+F204*E207</f>
        <v>4404.0555000000004</v>
      </c>
    </row>
    <row r="217" spans="2:9" hidden="1" x14ac:dyDescent="0.25">
      <c r="B217" s="368" t="s">
        <v>1499</v>
      </c>
      <c r="C217" s="369">
        <f>+C205*E207</f>
        <v>3274.8105</v>
      </c>
      <c r="D217" s="370">
        <f>+D205*E207</f>
        <v>3048.9615000000003</v>
      </c>
      <c r="E217" s="370">
        <f>+E205*E207</f>
        <v>4178.2065000000002</v>
      </c>
      <c r="F217" s="370">
        <f>+F205*E207</f>
        <v>3839.433</v>
      </c>
    </row>
    <row r="218" spans="2:9" hidden="1" x14ac:dyDescent="0.25"/>
    <row r="220" spans="2:9" s="118" customFormat="1" x14ac:dyDescent="0.25">
      <c r="I220" s="364"/>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60" zoomScaleNormal="60" workbookViewId="0">
      <selection activeCell="U14" sqref="U14"/>
    </sheetView>
  </sheetViews>
  <sheetFormatPr baseColWidth="10" defaultRowHeight="15" x14ac:dyDescent="0.25"/>
  <cols>
    <col min="1" max="2" width="21.7109375" customWidth="1"/>
    <col min="3" max="3" width="36.28515625" customWidth="1"/>
    <col min="4" max="4" width="27.42578125" style="379" customWidth="1"/>
    <col min="5" max="7" width="27.42578125" customWidth="1"/>
    <col min="8" max="8" width="15.28515625" customWidth="1"/>
    <col min="9" max="9" width="13.7109375" style="223" bestFit="1" customWidth="1"/>
    <col min="10" max="10" width="15.28515625" customWidth="1"/>
    <col min="11" max="11" width="18.85546875" style="223" customWidth="1"/>
    <col min="13" max="13" width="13.7109375" style="223" bestFit="1" customWidth="1"/>
    <col min="15" max="15" width="13.7109375" style="223" bestFit="1" customWidth="1"/>
    <col min="16" max="16" width="15.28515625" customWidth="1"/>
    <col min="17" max="17" width="18.28515625" style="223" customWidth="1"/>
    <col min="18" max="18" width="27.5703125" customWidth="1"/>
    <col min="19" max="20" width="14.140625" customWidth="1"/>
    <col min="21" max="21" width="17" customWidth="1"/>
  </cols>
  <sheetData>
    <row r="1" spans="1:23" s="444" customFormat="1" ht="18.75" x14ac:dyDescent="0.25">
      <c r="B1" s="258"/>
      <c r="C1" s="258"/>
      <c r="D1" s="258"/>
      <c r="E1" s="258"/>
      <c r="F1" s="258"/>
      <c r="G1" s="258"/>
      <c r="H1" s="258" t="s">
        <v>1510</v>
      </c>
      <c r="I1" s="445"/>
      <c r="K1" s="258"/>
      <c r="L1" s="258"/>
      <c r="M1" s="258"/>
      <c r="N1" s="258"/>
      <c r="O1" s="258"/>
      <c r="P1" s="475" t="s">
        <v>1606</v>
      </c>
      <c r="Q1" s="475" t="s">
        <v>1607</v>
      </c>
      <c r="R1" s="475" t="s">
        <v>1608</v>
      </c>
      <c r="S1" s="475" t="s">
        <v>1609</v>
      </c>
      <c r="T1" s="475" t="s">
        <v>1610</v>
      </c>
      <c r="U1" s="475" t="s">
        <v>1611</v>
      </c>
      <c r="V1" s="475" t="s">
        <v>1612</v>
      </c>
      <c r="W1" s="475" t="s">
        <v>1613</v>
      </c>
    </row>
    <row r="2" spans="1:23" ht="18.75" x14ac:dyDescent="0.25">
      <c r="A2" s="252" t="s">
        <v>1346</v>
      </c>
      <c r="B2" s="258"/>
      <c r="C2" s="258"/>
      <c r="D2" s="258"/>
      <c r="E2" s="258"/>
      <c r="F2" s="258"/>
      <c r="G2" s="258"/>
      <c r="H2" s="258"/>
      <c r="K2" s="258"/>
      <c r="L2" s="258"/>
      <c r="M2" s="258"/>
      <c r="N2" s="258"/>
      <c r="O2" s="258"/>
      <c r="P2" s="258"/>
      <c r="Q2" s="258"/>
      <c r="R2" s="258"/>
      <c r="S2" s="258"/>
      <c r="T2" s="258"/>
      <c r="U2" s="258"/>
    </row>
    <row r="3" spans="1:23" x14ac:dyDescent="0.25">
      <c r="A3" s="1125" t="s">
        <v>1399</v>
      </c>
      <c r="B3" s="1125"/>
      <c r="C3" s="1125"/>
      <c r="D3" s="1125"/>
      <c r="E3" s="1125"/>
      <c r="F3" s="1125"/>
      <c r="G3" s="1125"/>
      <c r="H3" s="1125"/>
      <c r="I3" s="1125"/>
      <c r="J3" s="1125"/>
      <c r="K3" s="1125"/>
      <c r="L3" s="1125"/>
      <c r="M3" s="1125"/>
      <c r="N3" s="1125"/>
      <c r="O3" s="1125"/>
      <c r="P3" s="1125"/>
      <c r="Q3" s="1125"/>
      <c r="R3" s="1125"/>
      <c r="S3" s="1125"/>
      <c r="T3" s="1125"/>
      <c r="U3" s="1125"/>
    </row>
    <row r="4" spans="1:23" s="305" customFormat="1" x14ac:dyDescent="0.25">
      <c r="A4" s="311" t="s">
        <v>1398</v>
      </c>
      <c r="B4" s="310"/>
      <c r="C4" s="310"/>
      <c r="D4" s="405"/>
      <c r="E4" s="310"/>
      <c r="F4" s="310"/>
      <c r="G4" s="310"/>
      <c r="H4" s="310"/>
      <c r="I4" s="310"/>
      <c r="J4" s="310"/>
      <c r="K4" s="310"/>
      <c r="L4" s="310"/>
      <c r="M4" s="310"/>
      <c r="N4" s="310"/>
      <c r="O4" s="310"/>
      <c r="P4" s="310"/>
      <c r="Q4" s="310"/>
      <c r="R4" s="310"/>
      <c r="S4" s="310"/>
      <c r="T4" s="310"/>
      <c r="U4" s="310"/>
    </row>
    <row r="5" spans="1:23" x14ac:dyDescent="0.25">
      <c r="A5" s="276" t="s">
        <v>1472</v>
      </c>
      <c r="B5" s="252"/>
      <c r="C5" s="252"/>
      <c r="D5" s="252"/>
      <c r="E5" s="252"/>
      <c r="F5" s="252"/>
      <c r="G5" s="252"/>
      <c r="H5" s="252"/>
      <c r="I5" s="252"/>
      <c r="J5" s="252"/>
      <c r="K5" s="252"/>
      <c r="L5" s="252"/>
      <c r="M5" s="252"/>
      <c r="N5" s="252"/>
      <c r="O5" s="252"/>
      <c r="P5" s="252"/>
      <c r="Q5" s="252"/>
      <c r="R5" s="252"/>
      <c r="S5" s="252"/>
      <c r="T5" s="252"/>
      <c r="U5" s="252"/>
    </row>
    <row r="6" spans="1:23" ht="15" customHeight="1" x14ac:dyDescent="0.25">
      <c r="A6" s="1055" t="s">
        <v>96</v>
      </c>
      <c r="B6" s="1057" t="s">
        <v>110</v>
      </c>
      <c r="C6" s="1049" t="s">
        <v>1532</v>
      </c>
      <c r="D6" s="1049" t="s">
        <v>1533</v>
      </c>
      <c r="E6" s="1049" t="s">
        <v>86</v>
      </c>
      <c r="F6" s="1049" t="s">
        <v>391</v>
      </c>
      <c r="G6" s="1049" t="s">
        <v>87</v>
      </c>
      <c r="H6" s="1058" t="s">
        <v>99</v>
      </c>
      <c r="I6" s="1063"/>
      <c r="J6" s="1063"/>
      <c r="K6" s="1063"/>
      <c r="L6" s="1063"/>
      <c r="M6" s="1063"/>
      <c r="N6" s="1063"/>
      <c r="O6" s="1059"/>
      <c r="P6" s="1064" t="s">
        <v>100</v>
      </c>
      <c r="Q6" s="1065"/>
      <c r="R6" s="1057" t="s">
        <v>102</v>
      </c>
      <c r="S6" s="1057" t="s">
        <v>109</v>
      </c>
      <c r="T6" s="1057" t="s">
        <v>108</v>
      </c>
      <c r="U6" s="1060" t="s">
        <v>88</v>
      </c>
    </row>
    <row r="7" spans="1:23" ht="15" customHeight="1" x14ac:dyDescent="0.25">
      <c r="A7" s="1055"/>
      <c r="B7" s="1055"/>
      <c r="C7" s="1050"/>
      <c r="D7" s="1050"/>
      <c r="E7" s="1050"/>
      <c r="F7" s="1050"/>
      <c r="G7" s="1050"/>
      <c r="H7" s="1058" t="s">
        <v>103</v>
      </c>
      <c r="I7" s="1059"/>
      <c r="J7" s="1058" t="s">
        <v>104</v>
      </c>
      <c r="K7" s="1059"/>
      <c r="L7" s="1058" t="s">
        <v>105</v>
      </c>
      <c r="M7" s="1059"/>
      <c r="N7" s="1058" t="s">
        <v>106</v>
      </c>
      <c r="O7" s="1059"/>
      <c r="P7" s="1066"/>
      <c r="Q7" s="1067"/>
      <c r="R7" s="1055"/>
      <c r="S7" s="1055"/>
      <c r="T7" s="1055"/>
      <c r="U7" s="1061"/>
    </row>
    <row r="8" spans="1:23" ht="25.5" x14ac:dyDescent="0.25">
      <c r="A8" s="1056"/>
      <c r="B8" s="1056"/>
      <c r="C8" s="1051"/>
      <c r="D8" s="1051"/>
      <c r="E8" s="1051"/>
      <c r="F8" s="1051"/>
      <c r="G8" s="1051"/>
      <c r="H8" s="355" t="s">
        <v>107</v>
      </c>
      <c r="I8" s="355" t="s">
        <v>12</v>
      </c>
      <c r="J8" s="355" t="s">
        <v>107</v>
      </c>
      <c r="K8" s="355" t="s">
        <v>12</v>
      </c>
      <c r="L8" s="355" t="s">
        <v>107</v>
      </c>
      <c r="M8" s="355" t="s">
        <v>12</v>
      </c>
      <c r="N8" s="355" t="s">
        <v>107</v>
      </c>
      <c r="O8" s="355" t="s">
        <v>12</v>
      </c>
      <c r="P8" s="355" t="s">
        <v>107</v>
      </c>
      <c r="Q8" s="355" t="s">
        <v>12</v>
      </c>
      <c r="R8" s="1056"/>
      <c r="S8" s="1056"/>
      <c r="T8" s="1056"/>
      <c r="U8" s="1062"/>
    </row>
    <row r="9" spans="1:23" s="305" customFormat="1" ht="15.75" x14ac:dyDescent="0.25">
      <c r="A9" s="356"/>
      <c r="B9" s="357"/>
      <c r="C9" s="358"/>
      <c r="D9" s="358"/>
      <c r="E9" s="358"/>
      <c r="F9" s="359"/>
      <c r="G9" s="358"/>
      <c r="H9" s="360"/>
      <c r="I9" s="360"/>
      <c r="J9" s="360"/>
      <c r="K9" s="360"/>
      <c r="L9" s="360"/>
      <c r="M9" s="360"/>
      <c r="N9" s="360"/>
      <c r="O9" s="360"/>
      <c r="P9" s="360"/>
      <c r="Q9" s="360"/>
      <c r="R9" s="361"/>
      <c r="S9" s="361"/>
      <c r="T9" s="361"/>
      <c r="U9" s="362"/>
    </row>
    <row r="10" spans="1:23" ht="157.5" x14ac:dyDescent="0.25">
      <c r="A10" s="1123" t="s">
        <v>1399</v>
      </c>
      <c r="B10" s="1123" t="s">
        <v>1400</v>
      </c>
      <c r="C10" s="607" t="s">
        <v>1606</v>
      </c>
      <c r="D10" s="573" t="s">
        <v>2521</v>
      </c>
      <c r="E10" s="573" t="s">
        <v>2522</v>
      </c>
      <c r="F10" s="573" t="s">
        <v>2952</v>
      </c>
      <c r="G10" s="573" t="s">
        <v>2539</v>
      </c>
      <c r="H10" s="576">
        <v>0.25</v>
      </c>
      <c r="I10" s="580"/>
      <c r="J10" s="570">
        <v>0.75</v>
      </c>
      <c r="K10" s="580"/>
      <c r="L10" s="569"/>
      <c r="M10" s="580"/>
      <c r="N10" s="569"/>
      <c r="O10" s="580"/>
      <c r="P10" s="570">
        <f>H10+J10+L10+N10</f>
        <v>1</v>
      </c>
      <c r="Q10" s="581">
        <f>I10+K10+M10+O10</f>
        <v>0</v>
      </c>
      <c r="R10" s="569" t="s">
        <v>2523</v>
      </c>
      <c r="S10" s="569" t="s">
        <v>2524</v>
      </c>
      <c r="T10" s="569" t="s">
        <v>2525</v>
      </c>
      <c r="U10" s="569" t="s">
        <v>2526</v>
      </c>
    </row>
    <row r="11" spans="1:23" ht="109.5" customHeight="1" x14ac:dyDescent="0.25">
      <c r="A11" s="1124"/>
      <c r="B11" s="1124"/>
      <c r="C11" s="736" t="s">
        <v>1606</v>
      </c>
      <c r="D11" s="737" t="s">
        <v>2848</v>
      </c>
      <c r="E11" s="737" t="s">
        <v>2847</v>
      </c>
      <c r="F11" s="737" t="s">
        <v>2956</v>
      </c>
      <c r="G11" s="705" t="s">
        <v>2849</v>
      </c>
      <c r="H11" s="708"/>
      <c r="I11" s="708"/>
      <c r="J11" s="721">
        <v>0.5</v>
      </c>
      <c r="K11" s="708">
        <v>15000</v>
      </c>
      <c r="L11" s="721">
        <v>0.5</v>
      </c>
      <c r="M11" s="708">
        <v>15000</v>
      </c>
      <c r="N11" s="705"/>
      <c r="O11" s="708"/>
      <c r="P11" s="721">
        <f>H11+J11+L11+N11</f>
        <v>1</v>
      </c>
      <c r="Q11" s="709">
        <f t="shared" ref="Q11:Q14" si="0">I11+K11+M11+O11</f>
        <v>30000</v>
      </c>
      <c r="R11" s="705" t="s">
        <v>2850</v>
      </c>
      <c r="S11" s="705" t="s">
        <v>2851</v>
      </c>
      <c r="T11" s="705" t="s">
        <v>1778</v>
      </c>
      <c r="U11" s="705" t="s">
        <v>2806</v>
      </c>
    </row>
    <row r="12" spans="1:23" ht="140.25" customHeight="1" x14ac:dyDescent="0.25">
      <c r="A12" s="1123" t="s">
        <v>1398</v>
      </c>
      <c r="B12" s="1123" t="s">
        <v>1401</v>
      </c>
      <c r="C12" s="607" t="s">
        <v>1607</v>
      </c>
      <c r="D12" s="573" t="s">
        <v>2521</v>
      </c>
      <c r="E12" s="573" t="s">
        <v>2527</v>
      </c>
      <c r="F12" s="573" t="s">
        <v>2953</v>
      </c>
      <c r="G12" s="573" t="s">
        <v>2540</v>
      </c>
      <c r="H12" s="573"/>
      <c r="I12" s="635"/>
      <c r="J12" s="573"/>
      <c r="K12" s="635"/>
      <c r="L12" s="636">
        <v>0.5</v>
      </c>
      <c r="M12" s="635"/>
      <c r="N12" s="636">
        <v>0.5</v>
      </c>
      <c r="O12" s="635"/>
      <c r="P12" s="636">
        <f t="shared" ref="P12:P14" si="1">H12+J12+L12+N12</f>
        <v>1</v>
      </c>
      <c r="Q12" s="581">
        <f t="shared" si="0"/>
        <v>0</v>
      </c>
      <c r="R12" s="569" t="s">
        <v>2530</v>
      </c>
      <c r="S12" s="569" t="s">
        <v>2524</v>
      </c>
      <c r="T12" s="569" t="s">
        <v>2525</v>
      </c>
      <c r="U12" s="569" t="s">
        <v>2526</v>
      </c>
    </row>
    <row r="13" spans="1:23" ht="141.75" x14ac:dyDescent="0.25">
      <c r="A13" s="1124"/>
      <c r="B13" s="1124"/>
      <c r="C13" s="607" t="s">
        <v>1608</v>
      </c>
      <c r="D13" s="573" t="s">
        <v>2528</v>
      </c>
      <c r="E13" s="573" t="s">
        <v>2529</v>
      </c>
      <c r="F13" s="573" t="s">
        <v>2954</v>
      </c>
      <c r="G13" s="573" t="s">
        <v>2541</v>
      </c>
      <c r="H13" s="573"/>
      <c r="I13" s="635"/>
      <c r="J13" s="573"/>
      <c r="K13" s="635"/>
      <c r="L13" s="573"/>
      <c r="M13" s="635"/>
      <c r="N13" s="636">
        <v>1</v>
      </c>
      <c r="O13" s="635"/>
      <c r="P13" s="636">
        <f t="shared" si="1"/>
        <v>1</v>
      </c>
      <c r="Q13" s="581">
        <f t="shared" si="0"/>
        <v>0</v>
      </c>
      <c r="R13" s="569" t="s">
        <v>2531</v>
      </c>
      <c r="S13" s="569" t="s">
        <v>2532</v>
      </c>
      <c r="T13" s="569" t="s">
        <v>2525</v>
      </c>
      <c r="U13" s="569" t="s">
        <v>2533</v>
      </c>
    </row>
    <row r="14" spans="1:23" s="305" customFormat="1" ht="94.5" customHeight="1" x14ac:dyDescent="0.25">
      <c r="A14" s="631" t="s">
        <v>1472</v>
      </c>
      <c r="B14" s="631" t="s">
        <v>1422</v>
      </c>
      <c r="C14" s="607" t="s">
        <v>1612</v>
      </c>
      <c r="D14" s="573" t="s">
        <v>2534</v>
      </c>
      <c r="E14" s="573" t="s">
        <v>2535</v>
      </c>
      <c r="F14" s="573" t="s">
        <v>2955</v>
      </c>
      <c r="G14" s="573" t="s">
        <v>2542</v>
      </c>
      <c r="H14" s="637">
        <v>0.25</v>
      </c>
      <c r="I14" s="635"/>
      <c r="J14" s="637">
        <v>0.25</v>
      </c>
      <c r="K14" s="635"/>
      <c r="L14" s="637">
        <v>0.25</v>
      </c>
      <c r="M14" s="635"/>
      <c r="N14" s="637">
        <v>0.25</v>
      </c>
      <c r="O14" s="635"/>
      <c r="P14" s="637">
        <f t="shared" si="1"/>
        <v>1</v>
      </c>
      <c r="Q14" s="581">
        <f t="shared" si="0"/>
        <v>0</v>
      </c>
      <c r="R14" s="569" t="s">
        <v>2536</v>
      </c>
      <c r="S14" s="569" t="s">
        <v>2537</v>
      </c>
      <c r="T14" s="569" t="s">
        <v>1772</v>
      </c>
      <c r="U14" s="618" t="s">
        <v>2538</v>
      </c>
    </row>
    <row r="15" spans="1:23" ht="15.75" x14ac:dyDescent="0.25">
      <c r="A15" s="262"/>
      <c r="B15" s="263"/>
      <c r="C15" s="262" t="s">
        <v>1511</v>
      </c>
      <c r="D15" s="263"/>
      <c r="E15" s="263"/>
      <c r="F15" s="263"/>
      <c r="G15" s="264"/>
      <c r="H15" s="256">
        <f t="shared" ref="H15:Q15" si="2">SUM(H10:H14)</f>
        <v>0.5</v>
      </c>
      <c r="I15" s="257">
        <f t="shared" si="2"/>
        <v>0</v>
      </c>
      <c r="J15" s="256">
        <f t="shared" si="2"/>
        <v>1.5</v>
      </c>
      <c r="K15" s="257">
        <f t="shared" si="2"/>
        <v>15000</v>
      </c>
      <c r="L15" s="256">
        <f t="shared" si="2"/>
        <v>1.25</v>
      </c>
      <c r="M15" s="257">
        <f t="shared" si="2"/>
        <v>15000</v>
      </c>
      <c r="N15" s="256">
        <f t="shared" si="2"/>
        <v>1.75</v>
      </c>
      <c r="O15" s="257">
        <f t="shared" si="2"/>
        <v>0</v>
      </c>
      <c r="P15" s="257">
        <f t="shared" si="2"/>
        <v>5</v>
      </c>
      <c r="Q15" s="257">
        <f t="shared" si="2"/>
        <v>30000</v>
      </c>
      <c r="R15" s="246"/>
      <c r="S15" s="246"/>
      <c r="T15" s="246"/>
      <c r="U15" s="246"/>
    </row>
    <row r="18" spans="3:17" x14ac:dyDescent="0.25">
      <c r="C18" s="379"/>
    </row>
    <row r="19" spans="3:17" x14ac:dyDescent="0.25">
      <c r="C19" s="379"/>
    </row>
    <row r="20" spans="3:17" x14ac:dyDescent="0.25">
      <c r="C20" s="379"/>
    </row>
    <row r="21" spans="3:17" x14ac:dyDescent="0.25">
      <c r="C21" s="379"/>
      <c r="I21"/>
      <c r="K21"/>
      <c r="M21"/>
      <c r="O21"/>
      <c r="Q21"/>
    </row>
    <row r="22" spans="3:17" x14ac:dyDescent="0.25">
      <c r="C22" s="379"/>
      <c r="I22"/>
      <c r="K22"/>
      <c r="M22"/>
      <c r="O22"/>
      <c r="Q22"/>
    </row>
    <row r="23" spans="3:17" x14ac:dyDescent="0.25">
      <c r="C23" s="379"/>
      <c r="I23"/>
      <c r="K23"/>
      <c r="M23"/>
      <c r="O23"/>
      <c r="Q23"/>
    </row>
    <row r="24" spans="3:17" x14ac:dyDescent="0.25">
      <c r="C24" s="379"/>
      <c r="I24"/>
      <c r="K24"/>
      <c r="M24"/>
      <c r="O24"/>
      <c r="Q24"/>
    </row>
    <row r="25" spans="3:17" x14ac:dyDescent="0.25">
      <c r="C25" s="379"/>
      <c r="I25"/>
      <c r="K25"/>
      <c r="M25"/>
      <c r="O25"/>
      <c r="Q25"/>
    </row>
    <row r="26" spans="3:17" x14ac:dyDescent="0.25">
      <c r="I26"/>
      <c r="K26"/>
      <c r="M26"/>
      <c r="O26"/>
      <c r="Q26"/>
    </row>
    <row r="27" spans="3:17" x14ac:dyDescent="0.25">
      <c r="I27"/>
      <c r="K27"/>
      <c r="M27"/>
      <c r="O27"/>
      <c r="Q27"/>
    </row>
    <row r="28" spans="3:17" x14ac:dyDescent="0.25">
      <c r="I28"/>
      <c r="K28"/>
      <c r="M28"/>
      <c r="O28"/>
      <c r="Q28"/>
    </row>
    <row r="29" spans="3:17" x14ac:dyDescent="0.25">
      <c r="I29"/>
      <c r="K29"/>
      <c r="M29"/>
      <c r="O29"/>
      <c r="Q29"/>
    </row>
    <row r="30" spans="3:17" x14ac:dyDescent="0.25">
      <c r="I30"/>
      <c r="K30"/>
      <c r="M30"/>
      <c r="O30"/>
      <c r="Q30"/>
    </row>
    <row r="31" spans="3:17" x14ac:dyDescent="0.25">
      <c r="I31"/>
      <c r="K31"/>
      <c r="M31"/>
      <c r="O31"/>
      <c r="Q31"/>
    </row>
    <row r="32" spans="3:17" x14ac:dyDescent="0.25">
      <c r="I32"/>
      <c r="K32"/>
      <c r="M32"/>
      <c r="O32"/>
      <c r="Q32"/>
    </row>
    <row r="33" spans="9:17" x14ac:dyDescent="0.25">
      <c r="I33"/>
      <c r="K33"/>
      <c r="M33"/>
      <c r="O33"/>
      <c r="Q33"/>
    </row>
  </sheetData>
  <mergeCells count="22">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B10:B11"/>
    <mergeCell ref="F6:F8"/>
    <mergeCell ref="A6:A8"/>
    <mergeCell ref="A10:A11"/>
    <mergeCell ref="A12:A13"/>
    <mergeCell ref="B12:B13"/>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4">
      <formula1>$P$1:$W$1</formula1>
    </dataValidation>
  </dataValidation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7"/>
  <sheetViews>
    <sheetView topLeftCell="A5" zoomScale="60" zoomScaleNormal="60" workbookViewId="0">
      <selection activeCell="G20" sqref="G8:G20"/>
    </sheetView>
  </sheetViews>
  <sheetFormatPr baseColWidth="10" defaultRowHeight="15" x14ac:dyDescent="0.25"/>
  <cols>
    <col min="1" max="1" width="27.85546875" style="561" customWidth="1"/>
    <col min="2" max="2" width="30" style="561" customWidth="1"/>
    <col min="3" max="3" width="28.5703125" style="561" customWidth="1"/>
    <col min="4" max="7" width="27.42578125" style="561" customWidth="1"/>
    <col min="8" max="8" width="15.28515625" style="561" customWidth="1"/>
    <col min="9" max="9" width="13.7109375" style="856" bestFit="1" customWidth="1"/>
    <col min="10" max="10" width="15.28515625" style="561" customWidth="1"/>
    <col min="11" max="11" width="18.85546875" style="856" customWidth="1"/>
    <col min="12" max="12" width="11.42578125" style="561"/>
    <col min="13" max="13" width="13.7109375" style="856" bestFit="1" customWidth="1"/>
    <col min="14" max="14" width="11.42578125" style="561"/>
    <col min="15" max="15" width="19" style="856" customWidth="1"/>
    <col min="16" max="16" width="15.28515625" style="561" customWidth="1"/>
    <col min="17" max="17" width="18.28515625" style="856" customWidth="1"/>
    <col min="18" max="18" width="22.42578125" style="561" customWidth="1"/>
    <col min="19" max="19" width="14.140625" style="561" customWidth="1"/>
    <col min="20" max="20" width="20.42578125" style="561" customWidth="1"/>
    <col min="21" max="21" width="17" style="561" customWidth="1"/>
    <col min="22" max="16384" width="11.42578125" style="561"/>
  </cols>
  <sheetData>
    <row r="1" spans="1:32" ht="18.75" x14ac:dyDescent="0.25">
      <c r="B1" s="260"/>
      <c r="C1" s="260"/>
      <c r="D1" s="260"/>
      <c r="E1" s="260"/>
      <c r="F1" s="260"/>
      <c r="G1" s="260"/>
      <c r="H1" s="260" t="s">
        <v>1449</v>
      </c>
      <c r="K1" s="260"/>
      <c r="L1" s="260"/>
      <c r="M1" s="855" t="s">
        <v>1614</v>
      </c>
      <c r="N1" s="855" t="s">
        <v>1615</v>
      </c>
      <c r="O1" s="855" t="s">
        <v>1616</v>
      </c>
      <c r="P1" s="855" t="s">
        <v>1617</v>
      </c>
      <c r="Q1" s="855" t="s">
        <v>1618</v>
      </c>
      <c r="R1" s="855" t="s">
        <v>1619</v>
      </c>
      <c r="S1" s="855" t="s">
        <v>1620</v>
      </c>
      <c r="T1" s="855" t="s">
        <v>1621</v>
      </c>
      <c r="U1" s="855" t="s">
        <v>1622</v>
      </c>
      <c r="V1" s="855" t="s">
        <v>1623</v>
      </c>
      <c r="W1" s="855" t="s">
        <v>1624</v>
      </c>
      <c r="X1" s="855" t="s">
        <v>1625</v>
      </c>
      <c r="Y1" s="855" t="s">
        <v>1626</v>
      </c>
      <c r="Z1" s="855" t="s">
        <v>1627</v>
      </c>
      <c r="AA1" s="855" t="s">
        <v>1628</v>
      </c>
      <c r="AB1" s="855" t="s">
        <v>1629</v>
      </c>
      <c r="AC1" s="855" t="s">
        <v>1630</v>
      </c>
      <c r="AD1" s="855" t="s">
        <v>1631</v>
      </c>
      <c r="AE1" s="855" t="s">
        <v>1632</v>
      </c>
      <c r="AF1" s="855" t="s">
        <v>1633</v>
      </c>
    </row>
    <row r="2" spans="1:32" ht="18.75" x14ac:dyDescent="0.25">
      <c r="A2" s="882" t="s">
        <v>1346</v>
      </c>
      <c r="B2" s="260"/>
      <c r="C2" s="260"/>
      <c r="D2" s="260"/>
      <c r="E2" s="260"/>
      <c r="F2" s="260"/>
      <c r="G2" s="260"/>
      <c r="H2" s="260"/>
      <c r="K2" s="260"/>
      <c r="L2" s="260"/>
      <c r="M2" s="260"/>
      <c r="N2" s="260"/>
      <c r="O2" s="260"/>
      <c r="P2" s="260"/>
      <c r="Q2" s="260"/>
      <c r="R2" s="260"/>
      <c r="S2" s="260"/>
      <c r="T2" s="260"/>
      <c r="U2" s="260"/>
    </row>
    <row r="3" spans="1:32" x14ac:dyDescent="0.25">
      <c r="A3" s="1127" t="s">
        <v>1448</v>
      </c>
      <c r="B3" s="1127"/>
      <c r="C3" s="1127"/>
      <c r="D3" s="1127"/>
      <c r="E3" s="1127"/>
      <c r="F3" s="1127"/>
      <c r="G3" s="1127"/>
      <c r="H3" s="1127"/>
      <c r="I3" s="1127"/>
      <c r="J3" s="1127"/>
      <c r="K3" s="1127"/>
      <c r="L3" s="1127"/>
      <c r="M3" s="1127"/>
      <c r="N3" s="1127"/>
      <c r="O3" s="1127"/>
      <c r="P3" s="1127"/>
      <c r="Q3" s="1127"/>
      <c r="R3" s="1127"/>
      <c r="S3" s="1127"/>
      <c r="T3" s="1127"/>
      <c r="U3" s="1127"/>
    </row>
    <row r="4" spans="1:32" ht="15" customHeight="1" x14ac:dyDescent="0.25">
      <c r="A4" s="1055" t="s">
        <v>96</v>
      </c>
      <c r="B4" s="1057" t="s">
        <v>110</v>
      </c>
      <c r="C4" s="1049" t="s">
        <v>1532</v>
      </c>
      <c r="D4" s="1049" t="s">
        <v>1533</v>
      </c>
      <c r="E4" s="1049" t="s">
        <v>86</v>
      </c>
      <c r="F4" s="1049" t="s">
        <v>391</v>
      </c>
      <c r="G4" s="1049" t="s">
        <v>87</v>
      </c>
      <c r="H4" s="1058" t="s">
        <v>99</v>
      </c>
      <c r="I4" s="1063"/>
      <c r="J4" s="1063"/>
      <c r="K4" s="1063"/>
      <c r="L4" s="1063"/>
      <c r="M4" s="1063"/>
      <c r="N4" s="1063"/>
      <c r="O4" s="1059"/>
      <c r="P4" s="1064" t="s">
        <v>100</v>
      </c>
      <c r="Q4" s="1065"/>
      <c r="R4" s="1057" t="s">
        <v>102</v>
      </c>
      <c r="S4" s="1057" t="s">
        <v>109</v>
      </c>
      <c r="T4" s="1057" t="s">
        <v>108</v>
      </c>
      <c r="U4" s="1060" t="s">
        <v>88</v>
      </c>
    </row>
    <row r="5" spans="1:32" ht="15" customHeight="1" x14ac:dyDescent="0.25">
      <c r="A5" s="1055"/>
      <c r="B5" s="1055"/>
      <c r="C5" s="1050"/>
      <c r="D5" s="1050"/>
      <c r="E5" s="1050"/>
      <c r="F5" s="1050"/>
      <c r="G5" s="1050"/>
      <c r="H5" s="1058" t="s">
        <v>103</v>
      </c>
      <c r="I5" s="1059"/>
      <c r="J5" s="1058" t="s">
        <v>104</v>
      </c>
      <c r="K5" s="1059"/>
      <c r="L5" s="1058" t="s">
        <v>105</v>
      </c>
      <c r="M5" s="1059"/>
      <c r="N5" s="1058" t="s">
        <v>106</v>
      </c>
      <c r="O5" s="1059"/>
      <c r="P5" s="1066"/>
      <c r="Q5" s="1067"/>
      <c r="R5" s="1055"/>
      <c r="S5" s="1055"/>
      <c r="T5" s="1055"/>
      <c r="U5" s="1061"/>
    </row>
    <row r="6" spans="1:32" ht="25.5" x14ac:dyDescent="0.25">
      <c r="A6" s="1056"/>
      <c r="B6" s="1056"/>
      <c r="C6" s="1051"/>
      <c r="D6" s="1051"/>
      <c r="E6" s="1051"/>
      <c r="F6" s="1051"/>
      <c r="G6" s="1051"/>
      <c r="H6" s="355" t="s">
        <v>107</v>
      </c>
      <c r="I6" s="355" t="s">
        <v>12</v>
      </c>
      <c r="J6" s="355" t="s">
        <v>107</v>
      </c>
      <c r="K6" s="355" t="s">
        <v>12</v>
      </c>
      <c r="L6" s="355" t="s">
        <v>107</v>
      </c>
      <c r="M6" s="355" t="s">
        <v>12</v>
      </c>
      <c r="N6" s="355" t="s">
        <v>107</v>
      </c>
      <c r="O6" s="355" t="s">
        <v>12</v>
      </c>
      <c r="P6" s="355" t="s">
        <v>107</v>
      </c>
      <c r="Q6" s="355" t="s">
        <v>12</v>
      </c>
      <c r="R6" s="1056"/>
      <c r="S6" s="1056"/>
      <c r="T6" s="1056"/>
      <c r="U6" s="1062"/>
    </row>
    <row r="7" spans="1:32" ht="15.75" x14ac:dyDescent="0.25">
      <c r="A7" s="356"/>
      <c r="B7" s="357"/>
      <c r="C7" s="358"/>
      <c r="D7" s="358"/>
      <c r="E7" s="358"/>
      <c r="F7" s="359"/>
      <c r="G7" s="358"/>
      <c r="H7" s="360"/>
      <c r="I7" s="360"/>
      <c r="J7" s="360"/>
      <c r="K7" s="360"/>
      <c r="L7" s="360"/>
      <c r="M7" s="360"/>
      <c r="N7" s="360"/>
      <c r="O7" s="360"/>
      <c r="P7" s="360"/>
      <c r="Q7" s="360"/>
      <c r="R7" s="361"/>
      <c r="S7" s="361"/>
      <c r="T7" s="361"/>
      <c r="U7" s="362"/>
    </row>
    <row r="8" spans="1:32" ht="107.25" customHeight="1" x14ac:dyDescent="0.25">
      <c r="A8" s="1123" t="s">
        <v>1442</v>
      </c>
      <c r="B8" s="631" t="s">
        <v>1440</v>
      </c>
      <c r="C8" s="607" t="s">
        <v>1614</v>
      </c>
      <c r="D8" s="640" t="s">
        <v>2544</v>
      </c>
      <c r="E8" s="889" t="s">
        <v>2545</v>
      </c>
      <c r="F8" s="641" t="s">
        <v>2957</v>
      </c>
      <c r="G8" s="641" t="s">
        <v>2546</v>
      </c>
      <c r="H8" s="642">
        <v>0.25</v>
      </c>
      <c r="I8" s="643"/>
      <c r="J8" s="642">
        <v>0.25</v>
      </c>
      <c r="K8" s="643"/>
      <c r="L8" s="642">
        <v>0.5</v>
      </c>
      <c r="M8" s="642"/>
      <c r="N8" s="642"/>
      <c r="O8" s="894"/>
      <c r="P8" s="642">
        <f t="shared" ref="P8:P11" si="0">H8+J8+L8+N8</f>
        <v>1</v>
      </c>
      <c r="Q8" s="581">
        <f t="shared" ref="Q8:Q11" si="1">I8+K8+M8+O8</f>
        <v>0</v>
      </c>
      <c r="R8" s="644" t="s">
        <v>2547</v>
      </c>
      <c r="S8" s="890" t="s">
        <v>2548</v>
      </c>
      <c r="T8" s="645" t="s">
        <v>2549</v>
      </c>
      <c r="U8" s="891" t="s">
        <v>2550</v>
      </c>
    </row>
    <row r="9" spans="1:32" ht="78.75" customHeight="1" x14ac:dyDescent="0.25">
      <c r="A9" s="1124"/>
      <c r="B9" s="631" t="s">
        <v>1447</v>
      </c>
      <c r="C9" s="443" t="s">
        <v>1614</v>
      </c>
      <c r="D9" s="420" t="s">
        <v>1976</v>
      </c>
      <c r="E9" s="420" t="s">
        <v>1977</v>
      </c>
      <c r="F9" s="420" t="s">
        <v>2248</v>
      </c>
      <c r="G9" s="420" t="s">
        <v>1978</v>
      </c>
      <c r="H9" s="420"/>
      <c r="I9" s="425"/>
      <c r="J9" s="423">
        <v>0.3</v>
      </c>
      <c r="K9" s="425"/>
      <c r="L9" s="423">
        <v>0.35</v>
      </c>
      <c r="M9" s="425"/>
      <c r="N9" s="423">
        <v>0.35</v>
      </c>
      <c r="O9" s="425"/>
      <c r="P9" s="423">
        <f t="shared" si="0"/>
        <v>0.99999999999999989</v>
      </c>
      <c r="Q9" s="427">
        <f t="shared" si="1"/>
        <v>0</v>
      </c>
      <c r="R9" s="420" t="s">
        <v>1979</v>
      </c>
      <c r="S9" s="420" t="s">
        <v>1980</v>
      </c>
      <c r="T9" s="420" t="s">
        <v>1981</v>
      </c>
      <c r="U9" s="488" t="s">
        <v>1982</v>
      </c>
    </row>
    <row r="10" spans="1:32" ht="110.25" x14ac:dyDescent="0.25">
      <c r="A10" s="1124"/>
      <c r="B10" s="1126" t="s">
        <v>1441</v>
      </c>
      <c r="C10" s="607" t="s">
        <v>1616</v>
      </c>
      <c r="D10" s="645" t="s">
        <v>2551</v>
      </c>
      <c r="E10" s="645" t="s">
        <v>2552</v>
      </c>
      <c r="F10" s="645" t="s">
        <v>2958</v>
      </c>
      <c r="G10" s="892" t="s">
        <v>2561</v>
      </c>
      <c r="H10" s="646">
        <v>0.25</v>
      </c>
      <c r="I10" s="647"/>
      <c r="J10" s="646">
        <v>0.25</v>
      </c>
      <c r="K10" s="647"/>
      <c r="L10" s="646">
        <v>0.25</v>
      </c>
      <c r="M10" s="647"/>
      <c r="N10" s="646">
        <v>0.25</v>
      </c>
      <c r="O10" s="894"/>
      <c r="P10" s="646">
        <f t="shared" si="0"/>
        <v>1</v>
      </c>
      <c r="Q10" s="581">
        <f t="shared" si="1"/>
        <v>0</v>
      </c>
      <c r="R10" s="641" t="s">
        <v>2553</v>
      </c>
      <c r="S10" s="648" t="s">
        <v>2554</v>
      </c>
      <c r="T10" s="641" t="s">
        <v>2555</v>
      </c>
      <c r="U10" s="641" t="s">
        <v>2556</v>
      </c>
    </row>
    <row r="11" spans="1:32" ht="157.5" x14ac:dyDescent="0.25">
      <c r="A11" s="1124"/>
      <c r="B11" s="1126"/>
      <c r="C11" s="607" t="s">
        <v>1616</v>
      </c>
      <c r="D11" s="649" t="s">
        <v>3282</v>
      </c>
      <c r="E11" s="645" t="s">
        <v>3283</v>
      </c>
      <c r="F11" s="645" t="s">
        <v>2959</v>
      </c>
      <c r="G11" s="645" t="s">
        <v>3281</v>
      </c>
      <c r="H11" s="646">
        <v>0.25</v>
      </c>
      <c r="I11" s="647"/>
      <c r="J11" s="646">
        <v>0.5</v>
      </c>
      <c r="K11" s="647"/>
      <c r="L11" s="645"/>
      <c r="M11" s="647"/>
      <c r="N11" s="646">
        <v>0.25</v>
      </c>
      <c r="O11" s="894"/>
      <c r="P11" s="646">
        <f t="shared" si="0"/>
        <v>1</v>
      </c>
      <c r="Q11" s="581">
        <f t="shared" si="1"/>
        <v>0</v>
      </c>
      <c r="R11" s="641" t="s">
        <v>2557</v>
      </c>
      <c r="S11" s="641" t="s">
        <v>2558</v>
      </c>
      <c r="T11" s="641" t="s">
        <v>2559</v>
      </c>
      <c r="U11" s="641" t="s">
        <v>2560</v>
      </c>
    </row>
    <row r="12" spans="1:32" ht="94.5" x14ac:dyDescent="0.25">
      <c r="A12" s="1124"/>
      <c r="B12" s="1123" t="s">
        <v>1443</v>
      </c>
      <c r="C12" s="607" t="s">
        <v>1619</v>
      </c>
      <c r="D12" s="649" t="s">
        <v>2562</v>
      </c>
      <c r="E12" s="645" t="s">
        <v>2563</v>
      </c>
      <c r="F12" s="645" t="s">
        <v>2960</v>
      </c>
      <c r="G12" s="645" t="s">
        <v>2571</v>
      </c>
      <c r="H12" s="645"/>
      <c r="I12" s="647"/>
      <c r="J12" s="645"/>
      <c r="K12" s="647"/>
      <c r="L12" s="646">
        <v>1</v>
      </c>
      <c r="M12" s="647"/>
      <c r="N12" s="645"/>
      <c r="O12" s="647"/>
      <c r="P12" s="646">
        <f t="shared" ref="P12:Q12" si="2">H12+J12+L12+N12</f>
        <v>1</v>
      </c>
      <c r="Q12" s="581">
        <f t="shared" si="2"/>
        <v>0</v>
      </c>
      <c r="R12" s="641" t="s">
        <v>2566</v>
      </c>
      <c r="S12" s="641" t="s">
        <v>2567</v>
      </c>
      <c r="T12" s="641" t="s">
        <v>2559</v>
      </c>
      <c r="U12" s="641" t="s">
        <v>2568</v>
      </c>
    </row>
    <row r="13" spans="1:32" ht="110.25" x14ac:dyDescent="0.25">
      <c r="A13" s="1124"/>
      <c r="B13" s="1124"/>
      <c r="C13" s="607" t="s">
        <v>1620</v>
      </c>
      <c r="D13" s="651" t="s">
        <v>2564</v>
      </c>
      <c r="E13" s="645" t="s">
        <v>2565</v>
      </c>
      <c r="F13" s="645" t="s">
        <v>2961</v>
      </c>
      <c r="G13" s="649" t="s">
        <v>2572</v>
      </c>
      <c r="H13" s="645"/>
      <c r="I13" s="647"/>
      <c r="J13" s="645"/>
      <c r="K13" s="647"/>
      <c r="L13" s="650"/>
      <c r="M13" s="647"/>
      <c r="N13" s="646">
        <v>1</v>
      </c>
      <c r="O13" s="647"/>
      <c r="P13" s="646">
        <f t="shared" ref="P13:P20" si="3">H13+J13+L13+N13</f>
        <v>1</v>
      </c>
      <c r="Q13" s="581">
        <f t="shared" ref="Q13:Q20" si="4">I13+K13+M13+O13</f>
        <v>0</v>
      </c>
      <c r="R13" s="641" t="s">
        <v>2569</v>
      </c>
      <c r="S13" s="641" t="s">
        <v>2570</v>
      </c>
      <c r="T13" s="641" t="s">
        <v>2559</v>
      </c>
      <c r="U13" s="641" t="s">
        <v>2568</v>
      </c>
    </row>
    <row r="14" spans="1:32" ht="173.25" x14ac:dyDescent="0.25">
      <c r="A14" s="1124"/>
      <c r="B14" s="1124"/>
      <c r="C14" s="736" t="s">
        <v>1619</v>
      </c>
      <c r="D14" s="714" t="s">
        <v>2852</v>
      </c>
      <c r="E14" s="714" t="s">
        <v>3284</v>
      </c>
      <c r="F14" s="705" t="s">
        <v>2853</v>
      </c>
      <c r="G14" s="714" t="s">
        <v>2854</v>
      </c>
      <c r="H14" s="705"/>
      <c r="I14" s="708"/>
      <c r="J14" s="706">
        <v>0.5</v>
      </c>
      <c r="K14" s="708">
        <v>100000</v>
      </c>
      <c r="L14" s="738"/>
      <c r="M14" s="708"/>
      <c r="N14" s="706">
        <v>0.5</v>
      </c>
      <c r="O14" s="708">
        <v>100000</v>
      </c>
      <c r="P14" s="741">
        <f t="shared" si="3"/>
        <v>1</v>
      </c>
      <c r="Q14" s="709">
        <f t="shared" si="4"/>
        <v>200000</v>
      </c>
      <c r="R14" s="705" t="s">
        <v>2863</v>
      </c>
      <c r="S14" s="705" t="s">
        <v>2864</v>
      </c>
      <c r="T14" s="705" t="s">
        <v>2865</v>
      </c>
      <c r="U14" s="739" t="s">
        <v>2866</v>
      </c>
    </row>
    <row r="15" spans="1:32" ht="94.5" x14ac:dyDescent="0.25">
      <c r="A15" s="1124"/>
      <c r="B15" s="1124"/>
      <c r="C15" s="740" t="s">
        <v>1619</v>
      </c>
      <c r="D15" s="714" t="s">
        <v>2855</v>
      </c>
      <c r="E15" s="714" t="s">
        <v>2856</v>
      </c>
      <c r="F15" s="705" t="s">
        <v>2857</v>
      </c>
      <c r="G15" s="714" t="s">
        <v>2858</v>
      </c>
      <c r="H15" s="705"/>
      <c r="I15" s="708"/>
      <c r="J15" s="706">
        <v>0.5</v>
      </c>
      <c r="K15" s="708">
        <v>37500</v>
      </c>
      <c r="L15" s="706">
        <v>0.5</v>
      </c>
      <c r="M15" s="708">
        <v>37500</v>
      </c>
      <c r="N15" s="705"/>
      <c r="O15" s="708"/>
      <c r="P15" s="741">
        <f t="shared" si="3"/>
        <v>1</v>
      </c>
      <c r="Q15" s="709">
        <f t="shared" si="4"/>
        <v>75000</v>
      </c>
      <c r="R15" s="705" t="s">
        <v>2867</v>
      </c>
      <c r="S15" s="705" t="s">
        <v>2868</v>
      </c>
      <c r="T15" s="705" t="s">
        <v>2865</v>
      </c>
      <c r="U15" s="739" t="s">
        <v>2869</v>
      </c>
    </row>
    <row r="16" spans="1:32" ht="94.5" x14ac:dyDescent="0.25">
      <c r="A16" s="1124"/>
      <c r="B16" s="1124"/>
      <c r="C16" s="740" t="s">
        <v>1619</v>
      </c>
      <c r="D16" s="705" t="s">
        <v>2859</v>
      </c>
      <c r="E16" s="705" t="s">
        <v>2860</v>
      </c>
      <c r="F16" s="705" t="s">
        <v>2861</v>
      </c>
      <c r="G16" s="705" t="s">
        <v>2862</v>
      </c>
      <c r="H16" s="721">
        <v>0.25</v>
      </c>
      <c r="I16" s="708">
        <v>25000</v>
      </c>
      <c r="J16" s="721">
        <v>0.25</v>
      </c>
      <c r="K16" s="708">
        <v>25000</v>
      </c>
      <c r="L16" s="721">
        <v>0.25</v>
      </c>
      <c r="M16" s="708">
        <v>25000</v>
      </c>
      <c r="N16" s="721">
        <v>0.25</v>
      </c>
      <c r="O16" s="708">
        <v>25000</v>
      </c>
      <c r="P16" s="741">
        <f t="shared" si="3"/>
        <v>1</v>
      </c>
      <c r="Q16" s="709">
        <f t="shared" si="4"/>
        <v>100000</v>
      </c>
      <c r="R16" s="705" t="s">
        <v>2870</v>
      </c>
      <c r="S16" s="705" t="s">
        <v>2871</v>
      </c>
      <c r="T16" s="705" t="s">
        <v>2582</v>
      </c>
      <c r="U16" s="705" t="s">
        <v>2787</v>
      </c>
    </row>
    <row r="17" spans="1:21" ht="94.5" customHeight="1" x14ac:dyDescent="0.25">
      <c r="A17" s="1124"/>
      <c r="B17" s="630" t="s">
        <v>1444</v>
      </c>
      <c r="C17" s="980" t="s">
        <v>1614</v>
      </c>
      <c r="D17" s="981" t="s">
        <v>2573</v>
      </c>
      <c r="E17" s="981" t="s">
        <v>2574</v>
      </c>
      <c r="F17" s="981" t="s">
        <v>2962</v>
      </c>
      <c r="G17" s="981" t="s">
        <v>2578</v>
      </c>
      <c r="H17" s="645"/>
      <c r="I17" s="647"/>
      <c r="J17" s="646">
        <v>1</v>
      </c>
      <c r="K17" s="895"/>
      <c r="L17" s="647"/>
      <c r="M17" s="645"/>
      <c r="N17" s="647"/>
      <c r="O17" s="646"/>
      <c r="P17" s="646">
        <f t="shared" si="3"/>
        <v>1</v>
      </c>
      <c r="Q17" s="581">
        <f t="shared" si="4"/>
        <v>0</v>
      </c>
      <c r="R17" s="641" t="s">
        <v>2575</v>
      </c>
      <c r="S17" s="641" t="s">
        <v>2567</v>
      </c>
      <c r="T17" s="641" t="s">
        <v>2576</v>
      </c>
      <c r="U17" s="641" t="s">
        <v>2577</v>
      </c>
    </row>
    <row r="18" spans="1:21" ht="126.75" customHeight="1" x14ac:dyDescent="0.25">
      <c r="A18" s="1124"/>
      <c r="B18" s="631" t="s">
        <v>1445</v>
      </c>
      <c r="C18" s="652" t="s">
        <v>1630</v>
      </c>
      <c r="D18" s="649" t="s">
        <v>2579</v>
      </c>
      <c r="E18" s="649" t="s">
        <v>2580</v>
      </c>
      <c r="F18" s="645" t="s">
        <v>2963</v>
      </c>
      <c r="G18" s="645" t="s">
        <v>3285</v>
      </c>
      <c r="H18" s="645"/>
      <c r="I18" s="647"/>
      <c r="J18" s="655">
        <v>1</v>
      </c>
      <c r="K18" s="894"/>
      <c r="L18" s="647"/>
      <c r="M18" s="645"/>
      <c r="N18" s="647"/>
      <c r="O18" s="646"/>
      <c r="P18" s="655">
        <f t="shared" si="3"/>
        <v>1</v>
      </c>
      <c r="Q18" s="581">
        <f t="shared" si="4"/>
        <v>0</v>
      </c>
      <c r="R18" s="641" t="s">
        <v>2581</v>
      </c>
      <c r="S18" s="641" t="s">
        <v>2567</v>
      </c>
      <c r="T18" s="641" t="s">
        <v>2582</v>
      </c>
      <c r="U18" s="641" t="s">
        <v>2583</v>
      </c>
    </row>
    <row r="19" spans="1:21" ht="204.75" customHeight="1" x14ac:dyDescent="0.25">
      <c r="A19" s="1124"/>
      <c r="B19" s="1126" t="s">
        <v>1446</v>
      </c>
      <c r="C19" s="652" t="s">
        <v>1632</v>
      </c>
      <c r="D19" s="649" t="s">
        <v>3287</v>
      </c>
      <c r="E19" s="645" t="s">
        <v>3286</v>
      </c>
      <c r="F19" s="645" t="s">
        <v>2964</v>
      </c>
      <c r="G19" s="645" t="s">
        <v>2590</v>
      </c>
      <c r="H19" s="647"/>
      <c r="I19" s="645"/>
      <c r="J19" s="646">
        <v>1</v>
      </c>
      <c r="K19" s="894"/>
      <c r="L19" s="647"/>
      <c r="M19" s="645"/>
      <c r="N19" s="647"/>
      <c r="O19" s="646"/>
      <c r="P19" s="646">
        <f t="shared" si="3"/>
        <v>1</v>
      </c>
      <c r="Q19" s="581">
        <f t="shared" si="4"/>
        <v>0</v>
      </c>
      <c r="R19" s="641" t="s">
        <v>2587</v>
      </c>
      <c r="S19" s="641" t="s">
        <v>2588</v>
      </c>
      <c r="T19" s="641" t="s">
        <v>2559</v>
      </c>
      <c r="U19" s="641" t="s">
        <v>2560</v>
      </c>
    </row>
    <row r="20" spans="1:21" ht="126" x14ac:dyDescent="0.25">
      <c r="A20" s="1124"/>
      <c r="B20" s="1126"/>
      <c r="C20" s="652" t="s">
        <v>1632</v>
      </c>
      <c r="D20" s="645" t="s">
        <v>2586</v>
      </c>
      <c r="E20" s="649" t="s">
        <v>2585</v>
      </c>
      <c r="F20" s="645" t="s">
        <v>2965</v>
      </c>
      <c r="G20" s="645" t="s">
        <v>2590</v>
      </c>
      <c r="H20" s="647"/>
      <c r="I20" s="645"/>
      <c r="J20" s="647"/>
      <c r="K20" s="650"/>
      <c r="L20" s="646">
        <v>1</v>
      </c>
      <c r="M20" s="895"/>
      <c r="N20" s="647"/>
      <c r="O20" s="646"/>
      <c r="P20" s="646">
        <f t="shared" si="3"/>
        <v>1</v>
      </c>
      <c r="Q20" s="581">
        <f t="shared" si="4"/>
        <v>0</v>
      </c>
      <c r="R20" s="641" t="s">
        <v>2589</v>
      </c>
      <c r="S20" s="641" t="s">
        <v>2588</v>
      </c>
      <c r="T20" s="641" t="s">
        <v>2559</v>
      </c>
      <c r="U20" s="641" t="s">
        <v>2560</v>
      </c>
    </row>
    <row r="21" spans="1:21" ht="15.75" x14ac:dyDescent="0.25">
      <c r="A21" s="262"/>
      <c r="B21" s="263"/>
      <c r="C21" s="262" t="s">
        <v>1450</v>
      </c>
      <c r="D21" s="263"/>
      <c r="E21" s="263"/>
      <c r="F21" s="263"/>
      <c r="G21" s="264"/>
      <c r="H21" s="896">
        <f t="shared" ref="H21:Q21" si="5">SUM(H8:H20)</f>
        <v>1</v>
      </c>
      <c r="I21" s="883">
        <f t="shared" si="5"/>
        <v>25000</v>
      </c>
      <c r="J21" s="896">
        <f t="shared" si="5"/>
        <v>5.55</v>
      </c>
      <c r="K21" s="883">
        <f t="shared" si="5"/>
        <v>162500</v>
      </c>
      <c r="L21" s="896">
        <f t="shared" si="5"/>
        <v>3.85</v>
      </c>
      <c r="M21" s="883">
        <f t="shared" si="5"/>
        <v>62500</v>
      </c>
      <c r="N21" s="896">
        <f t="shared" si="5"/>
        <v>2.6</v>
      </c>
      <c r="O21" s="883">
        <f t="shared" si="5"/>
        <v>125000</v>
      </c>
      <c r="P21" s="883">
        <f t="shared" si="5"/>
        <v>13</v>
      </c>
      <c r="Q21" s="883">
        <f t="shared" si="5"/>
        <v>375000</v>
      </c>
      <c r="R21" s="239"/>
      <c r="S21" s="239"/>
      <c r="T21" s="239"/>
      <c r="U21" s="239"/>
    </row>
    <row r="27" spans="1:21" x14ac:dyDescent="0.25">
      <c r="I27" s="561"/>
      <c r="K27" s="561"/>
      <c r="M27" s="561"/>
      <c r="O27" s="561"/>
      <c r="Q27" s="561"/>
    </row>
    <row r="28" spans="1:21" x14ac:dyDescent="0.25">
      <c r="I28" s="561"/>
      <c r="K28" s="561"/>
      <c r="M28" s="561"/>
      <c r="O28" s="561"/>
      <c r="Q28" s="561"/>
    </row>
    <row r="29" spans="1:21" x14ac:dyDescent="0.25">
      <c r="I29" s="561"/>
      <c r="K29" s="561"/>
      <c r="M29" s="561"/>
      <c r="O29" s="561"/>
      <c r="Q29" s="561"/>
    </row>
    <row r="30" spans="1:21" x14ac:dyDescent="0.25">
      <c r="I30" s="561"/>
      <c r="K30" s="561"/>
      <c r="M30" s="561"/>
      <c r="O30" s="561"/>
      <c r="Q30" s="561"/>
    </row>
    <row r="31" spans="1:21" x14ac:dyDescent="0.25">
      <c r="I31" s="561"/>
      <c r="K31" s="561"/>
      <c r="M31" s="561"/>
      <c r="O31" s="561"/>
      <c r="Q31" s="561"/>
    </row>
    <row r="32" spans="1:21" x14ac:dyDescent="0.25">
      <c r="I32" s="561"/>
      <c r="K32" s="561"/>
      <c r="M32" s="561"/>
      <c r="O32" s="561"/>
      <c r="Q32" s="561"/>
    </row>
    <row r="33" spans="9:17" x14ac:dyDescent="0.25">
      <c r="I33" s="561"/>
      <c r="K33" s="561"/>
      <c r="M33" s="561"/>
      <c r="O33" s="561"/>
      <c r="Q33" s="561"/>
    </row>
    <row r="34" spans="9:17" x14ac:dyDescent="0.25">
      <c r="I34" s="561"/>
      <c r="K34" s="561"/>
      <c r="M34" s="561"/>
      <c r="O34" s="561"/>
      <c r="Q34" s="561"/>
    </row>
    <row r="35" spans="9:17" x14ac:dyDescent="0.25">
      <c r="I35" s="561"/>
      <c r="K35" s="561"/>
      <c r="M35" s="561"/>
      <c r="O35" s="561"/>
      <c r="Q35" s="561"/>
    </row>
    <row r="36" spans="9:17" x14ac:dyDescent="0.25">
      <c r="I36" s="561"/>
      <c r="K36" s="561"/>
      <c r="M36" s="561"/>
      <c r="O36" s="561"/>
      <c r="Q36" s="561"/>
    </row>
    <row r="37" spans="9:17" x14ac:dyDescent="0.25">
      <c r="I37" s="561"/>
      <c r="K37" s="561"/>
      <c r="M37" s="561"/>
      <c r="O37" s="561"/>
      <c r="Q37" s="561"/>
    </row>
  </sheetData>
  <mergeCells count="22">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20"/>
    <mergeCell ref="B10:B11"/>
    <mergeCell ref="B12:B16"/>
    <mergeCell ref="B19:B20"/>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20">
      <formula1>$M$1:$AF$1</formula1>
    </dataValidation>
  </dataValidations>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4"/>
  <sheetViews>
    <sheetView topLeftCell="A13" zoomScale="70" zoomScaleNormal="70" workbookViewId="0">
      <selection activeCell="F16" sqref="F16"/>
    </sheetView>
  </sheetViews>
  <sheetFormatPr baseColWidth="10" defaultColWidth="12.5703125" defaultRowHeight="15" x14ac:dyDescent="0.25"/>
  <cols>
    <col min="1" max="1" width="34.140625" style="561" customWidth="1"/>
    <col min="2" max="2" width="37" style="561" customWidth="1"/>
    <col min="3" max="3" width="39" style="561" customWidth="1"/>
    <col min="4" max="6" width="27.42578125" style="561" customWidth="1"/>
    <col min="7" max="7" width="39.85546875" style="561" customWidth="1"/>
    <col min="8" max="8" width="15.28515625" style="561" customWidth="1"/>
    <col min="9" max="9" width="15.5703125" style="561" bestFit="1" customWidth="1"/>
    <col min="10" max="10" width="15.28515625" style="561" customWidth="1"/>
    <col min="11" max="11" width="15.85546875" style="561" customWidth="1"/>
    <col min="12" max="12" width="15.28515625" style="561" customWidth="1"/>
    <col min="13" max="13" width="15" style="561" customWidth="1"/>
    <col min="14" max="14" width="15.28515625" style="561" customWidth="1"/>
    <col min="15" max="15" width="14.85546875" style="561" bestFit="1" customWidth="1"/>
    <col min="16" max="16" width="15.28515625" style="561" customWidth="1"/>
    <col min="17" max="17" width="19.85546875" style="561" customWidth="1"/>
    <col min="18" max="18" width="40" style="561" customWidth="1"/>
    <col min="19" max="19" width="27.140625" style="561" customWidth="1"/>
    <col min="20" max="20" width="24.7109375" style="561" customWidth="1"/>
    <col min="21" max="21" width="15.7109375" style="561" customWidth="1"/>
    <col min="22" max="16384" width="12.5703125" style="561"/>
  </cols>
  <sheetData>
    <row r="1" spans="1:21" s="229" customFormat="1" ht="18.75" x14ac:dyDescent="0.25">
      <c r="H1" s="260" t="s">
        <v>1406</v>
      </c>
      <c r="M1" s="260"/>
      <c r="N1" s="260"/>
      <c r="O1" s="260"/>
      <c r="P1" s="855" t="s">
        <v>1634</v>
      </c>
      <c r="Q1" s="855" t="s">
        <v>1635</v>
      </c>
      <c r="R1" s="855" t="s">
        <v>1636</v>
      </c>
      <c r="S1" s="855" t="s">
        <v>1637</v>
      </c>
      <c r="T1" s="855" t="s">
        <v>1638</v>
      </c>
      <c r="U1" s="855" t="s">
        <v>1639</v>
      </c>
    </row>
    <row r="2" spans="1:21" s="229" customFormat="1" ht="18.75" x14ac:dyDescent="0.25">
      <c r="A2" s="899" t="s">
        <v>1351</v>
      </c>
      <c r="H2" s="260"/>
      <c r="M2" s="260"/>
      <c r="N2" s="260"/>
      <c r="O2" s="260"/>
      <c r="P2" s="260"/>
      <c r="Q2" s="260"/>
      <c r="R2" s="260"/>
      <c r="S2" s="260"/>
      <c r="T2" s="260"/>
      <c r="U2" s="260"/>
    </row>
    <row r="3" spans="1:21" s="229" customFormat="1" ht="27.75" customHeight="1" x14ac:dyDescent="0.25">
      <c r="A3" s="1129" t="s">
        <v>1408</v>
      </c>
      <c r="B3" s="1129"/>
      <c r="C3" s="1129"/>
      <c r="D3" s="1129"/>
      <c r="E3" s="1129"/>
      <c r="F3" s="1129"/>
      <c r="G3" s="1129"/>
      <c r="H3" s="1129"/>
      <c r="I3" s="1129"/>
      <c r="J3" s="1129"/>
      <c r="K3" s="1129"/>
      <c r="L3" s="1129"/>
      <c r="M3" s="1129"/>
      <c r="N3" s="1129"/>
      <c r="O3" s="1129"/>
      <c r="P3" s="1129"/>
      <c r="Q3" s="1129"/>
      <c r="R3" s="1129"/>
      <c r="S3" s="1129"/>
      <c r="T3" s="1129"/>
      <c r="U3" s="1129"/>
    </row>
    <row r="4" spans="1:21" s="900" customFormat="1" x14ac:dyDescent="0.25">
      <c r="A4" s="1130" t="s">
        <v>1414</v>
      </c>
      <c r="B4" s="1130"/>
      <c r="C4" s="1130"/>
      <c r="D4" s="1130"/>
      <c r="E4" s="1130"/>
      <c r="F4" s="1130"/>
      <c r="G4" s="1130"/>
      <c r="H4" s="1130"/>
      <c r="I4" s="1130"/>
      <c r="J4" s="1130"/>
      <c r="K4" s="1130"/>
      <c r="L4" s="1130"/>
      <c r="M4" s="1130"/>
      <c r="N4" s="1130"/>
      <c r="O4" s="1130"/>
      <c r="P4" s="1130"/>
      <c r="Q4" s="1130"/>
      <c r="R4" s="1130"/>
      <c r="S4" s="1130"/>
      <c r="T4" s="1130"/>
      <c r="U4" s="1130"/>
    </row>
    <row r="5" spans="1:21" s="67" customFormat="1" ht="23.25" customHeight="1" x14ac:dyDescent="0.25">
      <c r="A5" s="1055" t="s">
        <v>96</v>
      </c>
      <c r="B5" s="1057" t="s">
        <v>110</v>
      </c>
      <c r="C5" s="1049" t="s">
        <v>1532</v>
      </c>
      <c r="D5" s="1049" t="s">
        <v>1533</v>
      </c>
      <c r="E5" s="1049" t="s">
        <v>86</v>
      </c>
      <c r="F5" s="1049" t="s">
        <v>391</v>
      </c>
      <c r="G5" s="1049" t="s">
        <v>87</v>
      </c>
      <c r="H5" s="1058" t="s">
        <v>99</v>
      </c>
      <c r="I5" s="1063"/>
      <c r="J5" s="1063"/>
      <c r="K5" s="1063"/>
      <c r="L5" s="1063"/>
      <c r="M5" s="1063"/>
      <c r="N5" s="1063"/>
      <c r="O5" s="1059"/>
      <c r="P5" s="1064" t="s">
        <v>100</v>
      </c>
      <c r="Q5" s="1065"/>
      <c r="R5" s="1057" t="s">
        <v>102</v>
      </c>
      <c r="S5" s="1057" t="s">
        <v>109</v>
      </c>
      <c r="T5" s="1057" t="s">
        <v>108</v>
      </c>
      <c r="U5" s="1060" t="s">
        <v>88</v>
      </c>
    </row>
    <row r="6" spans="1:21" s="67" customFormat="1" ht="15" customHeight="1" x14ac:dyDescent="0.25">
      <c r="A6" s="1055"/>
      <c r="B6" s="1055"/>
      <c r="C6" s="1050"/>
      <c r="D6" s="1050"/>
      <c r="E6" s="1050"/>
      <c r="F6" s="1050"/>
      <c r="G6" s="1050"/>
      <c r="H6" s="1058" t="s">
        <v>103</v>
      </c>
      <c r="I6" s="1059"/>
      <c r="J6" s="1058" t="s">
        <v>104</v>
      </c>
      <c r="K6" s="1059"/>
      <c r="L6" s="1058" t="s">
        <v>105</v>
      </c>
      <c r="M6" s="1059"/>
      <c r="N6" s="1058" t="s">
        <v>106</v>
      </c>
      <c r="O6" s="1059"/>
      <c r="P6" s="1066"/>
      <c r="Q6" s="1067"/>
      <c r="R6" s="1055"/>
      <c r="S6" s="1055"/>
      <c r="T6" s="1055"/>
      <c r="U6" s="1061"/>
    </row>
    <row r="7" spans="1:21" s="67" customFormat="1" ht="24" customHeight="1" x14ac:dyDescent="0.25">
      <c r="A7" s="1056"/>
      <c r="B7" s="1056"/>
      <c r="C7" s="1051"/>
      <c r="D7" s="1051"/>
      <c r="E7" s="1051"/>
      <c r="F7" s="1051"/>
      <c r="G7" s="1051"/>
      <c r="H7" s="355" t="s">
        <v>107</v>
      </c>
      <c r="I7" s="355" t="s">
        <v>12</v>
      </c>
      <c r="J7" s="355" t="s">
        <v>107</v>
      </c>
      <c r="K7" s="355" t="s">
        <v>12</v>
      </c>
      <c r="L7" s="355" t="s">
        <v>107</v>
      </c>
      <c r="M7" s="355" t="s">
        <v>12</v>
      </c>
      <c r="N7" s="355" t="s">
        <v>107</v>
      </c>
      <c r="O7" s="355" t="s">
        <v>12</v>
      </c>
      <c r="P7" s="355" t="s">
        <v>107</v>
      </c>
      <c r="Q7" s="355" t="s">
        <v>12</v>
      </c>
      <c r="R7" s="1056"/>
      <c r="S7" s="1056"/>
      <c r="T7" s="1056"/>
      <c r="U7" s="1062"/>
    </row>
    <row r="8" spans="1:21" s="237" customFormat="1" ht="15.75" x14ac:dyDescent="0.25">
      <c r="A8" s="356"/>
      <c r="B8" s="357"/>
      <c r="C8" s="358"/>
      <c r="D8" s="358"/>
      <c r="E8" s="358"/>
      <c r="F8" s="359"/>
      <c r="G8" s="358"/>
      <c r="H8" s="360"/>
      <c r="I8" s="360"/>
      <c r="J8" s="360"/>
      <c r="K8" s="360"/>
      <c r="L8" s="360"/>
      <c r="M8" s="360"/>
      <c r="N8" s="360"/>
      <c r="O8" s="360"/>
      <c r="P8" s="360"/>
      <c r="Q8" s="360"/>
      <c r="R8" s="361"/>
      <c r="S8" s="361"/>
      <c r="T8" s="361"/>
      <c r="U8" s="362"/>
    </row>
    <row r="9" spans="1:21" ht="120" x14ac:dyDescent="0.25">
      <c r="A9" s="1052" t="s">
        <v>1409</v>
      </c>
      <c r="B9" s="620" t="s">
        <v>1410</v>
      </c>
      <c r="C9" s="615" t="s">
        <v>1634</v>
      </c>
      <c r="D9" s="901" t="s">
        <v>2591</v>
      </c>
      <c r="E9" s="902" t="s">
        <v>2592</v>
      </c>
      <c r="F9" s="902" t="s">
        <v>2973</v>
      </c>
      <c r="G9" s="903" t="s">
        <v>2593</v>
      </c>
      <c r="H9" s="904">
        <v>0.25</v>
      </c>
      <c r="I9" s="647"/>
      <c r="J9" s="646">
        <v>0.25</v>
      </c>
      <c r="K9" s="647"/>
      <c r="L9" s="646">
        <v>0.25</v>
      </c>
      <c r="M9" s="647"/>
      <c r="N9" s="646">
        <v>0.25</v>
      </c>
      <c r="O9" s="647"/>
      <c r="P9" s="646">
        <f t="shared" ref="P9:Q9" si="0">H9+J9+L9+N9</f>
        <v>1</v>
      </c>
      <c r="Q9" s="581">
        <f t="shared" si="0"/>
        <v>0</v>
      </c>
      <c r="R9" s="658" t="s">
        <v>2594</v>
      </c>
      <c r="S9" s="658" t="s">
        <v>2595</v>
      </c>
      <c r="T9" s="658" t="s">
        <v>2596</v>
      </c>
      <c r="U9" s="658" t="s">
        <v>2597</v>
      </c>
    </row>
    <row r="10" spans="1:21" ht="94.5" x14ac:dyDescent="0.25">
      <c r="A10" s="1052"/>
      <c r="B10" s="1047" t="s">
        <v>1411</v>
      </c>
      <c r="C10" s="493" t="s">
        <v>1637</v>
      </c>
      <c r="D10" s="493" t="s">
        <v>1793</v>
      </c>
      <c r="E10" s="493" t="s">
        <v>1794</v>
      </c>
      <c r="F10" s="477" t="s">
        <v>2249</v>
      </c>
      <c r="G10" s="496" t="s">
        <v>1795</v>
      </c>
      <c r="H10" s="497">
        <v>1</v>
      </c>
      <c r="I10" s="495">
        <v>40000</v>
      </c>
      <c r="J10" s="493"/>
      <c r="K10" s="495"/>
      <c r="L10" s="493"/>
      <c r="M10" s="495"/>
      <c r="N10" s="493"/>
      <c r="O10" s="495"/>
      <c r="P10" s="319">
        <f t="shared" ref="P10:P48" si="1">H10+J10+L10+N10</f>
        <v>1</v>
      </c>
      <c r="Q10" s="320">
        <f t="shared" ref="Q10:Q48" si="2">I10+K10+M10+O10</f>
        <v>40000</v>
      </c>
      <c r="R10" s="493" t="s">
        <v>1797</v>
      </c>
      <c r="S10" s="493" t="s">
        <v>1798</v>
      </c>
      <c r="T10" s="493" t="s">
        <v>1792</v>
      </c>
      <c r="U10" s="493" t="s">
        <v>1799</v>
      </c>
    </row>
    <row r="11" spans="1:21" ht="94.5" x14ac:dyDescent="0.25">
      <c r="A11" s="1052"/>
      <c r="B11" s="1048"/>
      <c r="C11" s="493" t="s">
        <v>1637</v>
      </c>
      <c r="D11" s="493" t="s">
        <v>3349</v>
      </c>
      <c r="E11" s="493" t="s">
        <v>3347</v>
      </c>
      <c r="F11" s="493" t="s">
        <v>2250</v>
      </c>
      <c r="G11" s="496" t="s">
        <v>1796</v>
      </c>
      <c r="H11" s="497">
        <v>1</v>
      </c>
      <c r="I11" s="495">
        <v>250000</v>
      </c>
      <c r="J11" s="493">
        <v>1</v>
      </c>
      <c r="K11" s="495">
        <v>250000</v>
      </c>
      <c r="L11" s="493">
        <v>1</v>
      </c>
      <c r="M11" s="495">
        <v>250000</v>
      </c>
      <c r="N11" s="493">
        <v>1</v>
      </c>
      <c r="O11" s="495">
        <v>250000</v>
      </c>
      <c r="P11" s="319">
        <f t="shared" si="1"/>
        <v>4</v>
      </c>
      <c r="Q11" s="320">
        <f t="shared" si="2"/>
        <v>1000000</v>
      </c>
      <c r="R11" s="493" t="s">
        <v>1800</v>
      </c>
      <c r="S11" s="493" t="s">
        <v>1798</v>
      </c>
      <c r="T11" s="493" t="s">
        <v>1792</v>
      </c>
      <c r="U11" s="493" t="s">
        <v>1716</v>
      </c>
    </row>
    <row r="12" spans="1:21" ht="94.5" x14ac:dyDescent="0.25">
      <c r="A12" s="1052"/>
      <c r="B12" s="1048"/>
      <c r="C12" s="493" t="s">
        <v>1637</v>
      </c>
      <c r="D12" s="477" t="s">
        <v>1814</v>
      </c>
      <c r="E12" s="477" t="s">
        <v>3348</v>
      </c>
      <c r="F12" s="477" t="s">
        <v>2251</v>
      </c>
      <c r="G12" s="498" t="s">
        <v>1815</v>
      </c>
      <c r="H12" s="494"/>
      <c r="I12" s="495"/>
      <c r="J12" s="499">
        <v>1</v>
      </c>
      <c r="K12" s="495">
        <v>31250</v>
      </c>
      <c r="L12" s="493"/>
      <c r="M12" s="495"/>
      <c r="N12" s="493"/>
      <c r="O12" s="495"/>
      <c r="P12" s="499">
        <f t="shared" si="1"/>
        <v>1</v>
      </c>
      <c r="Q12" s="320">
        <f t="shared" si="2"/>
        <v>31250</v>
      </c>
      <c r="R12" s="477" t="s">
        <v>1816</v>
      </c>
      <c r="S12" s="477" t="s">
        <v>1798</v>
      </c>
      <c r="T12" s="477" t="s">
        <v>1792</v>
      </c>
      <c r="U12" s="477" t="s">
        <v>1799</v>
      </c>
    </row>
    <row r="13" spans="1:21" ht="67.5" customHeight="1" x14ac:dyDescent="0.25">
      <c r="A13" s="1052"/>
      <c r="B13" s="1048"/>
      <c r="C13" s="493" t="s">
        <v>1637</v>
      </c>
      <c r="D13" s="493" t="s">
        <v>1833</v>
      </c>
      <c r="E13" s="493" t="s">
        <v>3351</v>
      </c>
      <c r="F13" s="493" t="s">
        <v>2252</v>
      </c>
      <c r="G13" s="493" t="s">
        <v>3350</v>
      </c>
      <c r="H13" s="494"/>
      <c r="I13" s="495"/>
      <c r="J13" s="499">
        <v>1</v>
      </c>
      <c r="K13" s="495">
        <v>15447</v>
      </c>
      <c r="L13" s="493"/>
      <c r="M13" s="495"/>
      <c r="N13" s="493"/>
      <c r="O13" s="495"/>
      <c r="P13" s="319">
        <f t="shared" si="1"/>
        <v>1</v>
      </c>
      <c r="Q13" s="320">
        <f t="shared" si="2"/>
        <v>15447</v>
      </c>
      <c r="R13" s="493" t="s">
        <v>1835</v>
      </c>
      <c r="S13" s="493" t="s">
        <v>1834</v>
      </c>
      <c r="T13" s="477" t="s">
        <v>1792</v>
      </c>
      <c r="U13" s="477" t="s">
        <v>1799</v>
      </c>
    </row>
    <row r="14" spans="1:21" ht="94.5" x14ac:dyDescent="0.25">
      <c r="A14" s="1052"/>
      <c r="B14" s="1048"/>
      <c r="C14" s="482" t="s">
        <v>1637</v>
      </c>
      <c r="D14" s="482" t="s">
        <v>1983</v>
      </c>
      <c r="E14" s="482" t="s">
        <v>3358</v>
      </c>
      <c r="F14" s="482" t="s">
        <v>1985</v>
      </c>
      <c r="G14" s="500" t="s">
        <v>3352</v>
      </c>
      <c r="H14" s="501"/>
      <c r="I14" s="502"/>
      <c r="J14" s="503">
        <v>1</v>
      </c>
      <c r="K14" s="502">
        <v>187500</v>
      </c>
      <c r="L14" s="482"/>
      <c r="M14" s="502"/>
      <c r="N14" s="482"/>
      <c r="O14" s="502"/>
      <c r="P14" s="503">
        <f t="shared" si="1"/>
        <v>1</v>
      </c>
      <c r="Q14" s="427">
        <f t="shared" si="2"/>
        <v>187500</v>
      </c>
      <c r="R14" s="482" t="s">
        <v>1989</v>
      </c>
      <c r="S14" s="482" t="s">
        <v>1990</v>
      </c>
      <c r="T14" s="482" t="s">
        <v>1792</v>
      </c>
      <c r="U14" s="482" t="s">
        <v>1991</v>
      </c>
    </row>
    <row r="15" spans="1:21" ht="94.5" x14ac:dyDescent="0.25">
      <c r="A15" s="1052"/>
      <c r="B15" s="1048"/>
      <c r="C15" s="482" t="s">
        <v>1635</v>
      </c>
      <c r="D15" s="489" t="s">
        <v>1984</v>
      </c>
      <c r="E15" s="489" t="s">
        <v>3359</v>
      </c>
      <c r="F15" s="490" t="s">
        <v>2253</v>
      </c>
      <c r="G15" s="491" t="s">
        <v>1986</v>
      </c>
      <c r="H15" s="501">
        <v>0.25</v>
      </c>
      <c r="I15" s="502">
        <v>500000</v>
      </c>
      <c r="J15" s="503">
        <v>0.25</v>
      </c>
      <c r="K15" s="502">
        <v>500000</v>
      </c>
      <c r="L15" s="503">
        <v>0.25</v>
      </c>
      <c r="M15" s="502">
        <v>500000</v>
      </c>
      <c r="N15" s="503">
        <v>0.25</v>
      </c>
      <c r="O15" s="502">
        <v>500000</v>
      </c>
      <c r="P15" s="503">
        <f t="shared" si="1"/>
        <v>1</v>
      </c>
      <c r="Q15" s="427">
        <f t="shared" si="2"/>
        <v>2000000</v>
      </c>
      <c r="R15" s="491" t="s">
        <v>1992</v>
      </c>
      <c r="S15" s="491" t="s">
        <v>1949</v>
      </c>
      <c r="T15" s="491" t="s">
        <v>1792</v>
      </c>
      <c r="U15" s="492" t="s">
        <v>1982</v>
      </c>
    </row>
    <row r="16" spans="1:21" ht="31.5" x14ac:dyDescent="0.25">
      <c r="A16" s="1052"/>
      <c r="B16" s="1048"/>
      <c r="C16" s="482" t="s">
        <v>1636</v>
      </c>
      <c r="D16" s="989" t="s">
        <v>3353</v>
      </c>
      <c r="E16" s="989" t="s">
        <v>3353</v>
      </c>
      <c r="F16" s="989" t="s">
        <v>2254</v>
      </c>
      <c r="G16" s="989" t="s">
        <v>3354</v>
      </c>
      <c r="H16" s="501"/>
      <c r="I16" s="502"/>
      <c r="J16" s="503">
        <v>0.5</v>
      </c>
      <c r="K16" s="502">
        <v>31250</v>
      </c>
      <c r="L16" s="503">
        <v>0.5</v>
      </c>
      <c r="M16" s="502">
        <v>31250</v>
      </c>
      <c r="N16" s="482"/>
      <c r="O16" s="502"/>
      <c r="P16" s="503">
        <f t="shared" si="1"/>
        <v>1</v>
      </c>
      <c r="Q16" s="427">
        <f t="shared" si="2"/>
        <v>62500</v>
      </c>
      <c r="R16" s="482" t="s">
        <v>1993</v>
      </c>
      <c r="S16" s="491" t="s">
        <v>1949</v>
      </c>
      <c r="T16" s="491" t="s">
        <v>1792</v>
      </c>
      <c r="U16" s="492" t="s">
        <v>3355</v>
      </c>
    </row>
    <row r="17" spans="1:21" ht="47.25" x14ac:dyDescent="0.25">
      <c r="A17" s="1052"/>
      <c r="B17" s="1048"/>
      <c r="C17" s="482" t="s">
        <v>1635</v>
      </c>
      <c r="D17" s="989" t="s">
        <v>1987</v>
      </c>
      <c r="E17" s="989" t="s">
        <v>1987</v>
      </c>
      <c r="F17" s="989" t="s">
        <v>2255</v>
      </c>
      <c r="G17" s="989" t="s">
        <v>1988</v>
      </c>
      <c r="H17" s="501"/>
      <c r="I17" s="502"/>
      <c r="J17" s="503">
        <v>0.5</v>
      </c>
      <c r="K17" s="502">
        <v>43750</v>
      </c>
      <c r="L17" s="503">
        <v>0.5</v>
      </c>
      <c r="M17" s="502">
        <v>43750</v>
      </c>
      <c r="N17" s="482"/>
      <c r="O17" s="502"/>
      <c r="P17" s="503">
        <f t="shared" si="1"/>
        <v>1</v>
      </c>
      <c r="Q17" s="427">
        <f t="shared" si="2"/>
        <v>87500</v>
      </c>
      <c r="R17" s="482" t="s">
        <v>1993</v>
      </c>
      <c r="S17" s="491" t="s">
        <v>1949</v>
      </c>
      <c r="T17" s="491" t="s">
        <v>1792</v>
      </c>
      <c r="U17" s="492" t="s">
        <v>1994</v>
      </c>
    </row>
    <row r="18" spans="1:21" ht="94.5" x14ac:dyDescent="0.25">
      <c r="A18" s="1052"/>
      <c r="B18" s="1048"/>
      <c r="C18" s="549" t="s">
        <v>1637</v>
      </c>
      <c r="D18" s="549" t="s">
        <v>2137</v>
      </c>
      <c r="E18" s="549" t="s">
        <v>3360</v>
      </c>
      <c r="F18" s="549" t="s">
        <v>2138</v>
      </c>
      <c r="G18" s="905" t="s">
        <v>2139</v>
      </c>
      <c r="H18" s="906"/>
      <c r="I18" s="867"/>
      <c r="J18" s="906">
        <v>1</v>
      </c>
      <c r="K18" s="867">
        <v>125000</v>
      </c>
      <c r="L18" s="549"/>
      <c r="M18" s="867"/>
      <c r="N18" s="549"/>
      <c r="O18" s="867"/>
      <c r="P18" s="550">
        <f t="shared" ref="P18:P29" si="3">H18+J18+L18+N18</f>
        <v>1</v>
      </c>
      <c r="Q18" s="530">
        <f t="shared" ref="Q18:Q29" si="4">I18+K18+M18+O18</f>
        <v>125000</v>
      </c>
      <c r="R18" s="549" t="s">
        <v>2149</v>
      </c>
      <c r="S18" s="549" t="s">
        <v>2150</v>
      </c>
      <c r="T18" s="549" t="s">
        <v>1792</v>
      </c>
      <c r="U18" s="549" t="s">
        <v>2151</v>
      </c>
    </row>
    <row r="19" spans="1:21" ht="94.5" x14ac:dyDescent="0.25">
      <c r="A19" s="1052"/>
      <c r="B19" s="1048"/>
      <c r="C19" s="549" t="s">
        <v>1637</v>
      </c>
      <c r="D19" s="549" t="s">
        <v>3362</v>
      </c>
      <c r="E19" s="549" t="s">
        <v>3361</v>
      </c>
      <c r="F19" s="549" t="s">
        <v>2140</v>
      </c>
      <c r="G19" s="905" t="s">
        <v>2141</v>
      </c>
      <c r="H19" s="906"/>
      <c r="I19" s="867"/>
      <c r="J19" s="906">
        <v>1</v>
      </c>
      <c r="K19" s="530">
        <v>680000</v>
      </c>
      <c r="L19" s="549"/>
      <c r="M19" s="867"/>
      <c r="N19" s="549"/>
      <c r="O19" s="867"/>
      <c r="P19" s="550">
        <f t="shared" si="3"/>
        <v>1</v>
      </c>
      <c r="Q19" s="530">
        <f t="shared" si="4"/>
        <v>680000</v>
      </c>
      <c r="R19" s="549" t="s">
        <v>2152</v>
      </c>
      <c r="S19" s="549" t="s">
        <v>2153</v>
      </c>
      <c r="T19" s="549" t="s">
        <v>1772</v>
      </c>
      <c r="U19" s="549" t="s">
        <v>2154</v>
      </c>
    </row>
    <row r="20" spans="1:21" ht="94.5" x14ac:dyDescent="0.25">
      <c r="A20" s="1052"/>
      <c r="B20" s="1048"/>
      <c r="C20" s="549" t="s">
        <v>1637</v>
      </c>
      <c r="D20" s="549" t="s">
        <v>3364</v>
      </c>
      <c r="E20" s="990" t="s">
        <v>3363</v>
      </c>
      <c r="F20" s="549" t="s">
        <v>2142</v>
      </c>
      <c r="G20" s="905" t="s">
        <v>2143</v>
      </c>
      <c r="H20" s="906">
        <v>1</v>
      </c>
      <c r="I20" s="530">
        <v>285000</v>
      </c>
      <c r="J20" s="907"/>
      <c r="K20" s="867"/>
      <c r="L20" s="549"/>
      <c r="M20" s="867"/>
      <c r="N20" s="549"/>
      <c r="O20" s="867"/>
      <c r="P20" s="550">
        <f t="shared" si="3"/>
        <v>1</v>
      </c>
      <c r="Q20" s="530">
        <f t="shared" si="4"/>
        <v>285000</v>
      </c>
      <c r="R20" s="549" t="s">
        <v>2155</v>
      </c>
      <c r="S20" s="549" t="s">
        <v>2153</v>
      </c>
      <c r="T20" s="549" t="s">
        <v>1772</v>
      </c>
      <c r="U20" s="549" t="s">
        <v>2154</v>
      </c>
    </row>
    <row r="21" spans="1:21" ht="94.5" x14ac:dyDescent="0.25">
      <c r="A21" s="1052"/>
      <c r="B21" s="1048"/>
      <c r="C21" s="549" t="s">
        <v>1637</v>
      </c>
      <c r="D21" s="549" t="s">
        <v>3365</v>
      </c>
      <c r="E21" s="549" t="s">
        <v>2144</v>
      </c>
      <c r="F21" s="549" t="s">
        <v>2145</v>
      </c>
      <c r="G21" s="549" t="s">
        <v>2146</v>
      </c>
      <c r="H21" s="906"/>
      <c r="I21" s="867"/>
      <c r="J21" s="906">
        <v>0.5</v>
      </c>
      <c r="K21" s="867">
        <v>100000</v>
      </c>
      <c r="L21" s="906">
        <v>0.5</v>
      </c>
      <c r="M21" s="867">
        <v>100000</v>
      </c>
      <c r="N21" s="549"/>
      <c r="O21" s="867"/>
      <c r="P21" s="550">
        <f t="shared" si="3"/>
        <v>1</v>
      </c>
      <c r="Q21" s="530">
        <f t="shared" si="4"/>
        <v>200000</v>
      </c>
      <c r="R21" s="549" t="s">
        <v>2155</v>
      </c>
      <c r="S21" s="549" t="s">
        <v>2153</v>
      </c>
      <c r="T21" s="549" t="s">
        <v>1772</v>
      </c>
      <c r="U21" s="549" t="s">
        <v>2154</v>
      </c>
    </row>
    <row r="22" spans="1:21" ht="69.75" customHeight="1" x14ac:dyDescent="0.25">
      <c r="A22" s="1052"/>
      <c r="B22" s="1048"/>
      <c r="C22" s="549" t="s">
        <v>1637</v>
      </c>
      <c r="D22" s="549" t="s">
        <v>2147</v>
      </c>
      <c r="E22" s="549" t="s">
        <v>3367</v>
      </c>
      <c r="F22" s="549" t="s">
        <v>2148</v>
      </c>
      <c r="G22" s="549" t="s">
        <v>3366</v>
      </c>
      <c r="H22" s="906"/>
      <c r="I22" s="867"/>
      <c r="J22" s="906">
        <v>1</v>
      </c>
      <c r="K22" s="867">
        <f>6000*6</f>
        <v>36000</v>
      </c>
      <c r="L22" s="549"/>
      <c r="M22" s="867"/>
      <c r="N22" s="549"/>
      <c r="O22" s="867"/>
      <c r="P22" s="550">
        <f t="shared" si="3"/>
        <v>1</v>
      </c>
      <c r="Q22" s="530">
        <f t="shared" si="4"/>
        <v>36000</v>
      </c>
      <c r="R22" s="549" t="s">
        <v>2155</v>
      </c>
      <c r="S22" s="549" t="s">
        <v>2153</v>
      </c>
      <c r="T22" s="549" t="s">
        <v>1772</v>
      </c>
      <c r="U22" s="549" t="s">
        <v>2154</v>
      </c>
    </row>
    <row r="23" spans="1:21" ht="110.25" x14ac:dyDescent="0.25">
      <c r="A23" s="1052"/>
      <c r="B23" s="1048"/>
      <c r="C23" s="615" t="s">
        <v>1635</v>
      </c>
      <c r="D23" s="892" t="s">
        <v>2598</v>
      </c>
      <c r="E23" s="908" t="s">
        <v>2599</v>
      </c>
      <c r="F23" s="909" t="s">
        <v>2974</v>
      </c>
      <c r="G23" s="908" t="s">
        <v>3356</v>
      </c>
      <c r="H23" s="910">
        <v>1</v>
      </c>
      <c r="I23" s="911"/>
      <c r="J23" s="911"/>
      <c r="K23" s="911"/>
      <c r="L23" s="911"/>
      <c r="M23" s="911"/>
      <c r="N23" s="911"/>
      <c r="O23" s="911"/>
      <c r="P23" s="637">
        <f t="shared" si="3"/>
        <v>1</v>
      </c>
      <c r="Q23" s="581">
        <f t="shared" si="4"/>
        <v>0</v>
      </c>
      <c r="R23" s="658" t="s">
        <v>3357</v>
      </c>
      <c r="S23" s="909" t="s">
        <v>2608</v>
      </c>
      <c r="T23" s="658" t="s">
        <v>2596</v>
      </c>
      <c r="U23" s="658" t="s">
        <v>2609</v>
      </c>
    </row>
    <row r="24" spans="1:21" ht="105" x14ac:dyDescent="0.25">
      <c r="A24" s="1082"/>
      <c r="B24" s="1048"/>
      <c r="C24" s="658" t="s">
        <v>1637</v>
      </c>
      <c r="D24" s="912" t="s">
        <v>2600</v>
      </c>
      <c r="E24" s="913" t="s">
        <v>2601</v>
      </c>
      <c r="F24" s="914" t="s">
        <v>2975</v>
      </c>
      <c r="G24" s="913" t="s">
        <v>3368</v>
      </c>
      <c r="H24" s="915"/>
      <c r="I24" s="916"/>
      <c r="J24" s="904">
        <v>0.5</v>
      </c>
      <c r="K24" s="647">
        <v>115000</v>
      </c>
      <c r="L24" s="904">
        <v>0.5</v>
      </c>
      <c r="M24" s="647">
        <v>115000</v>
      </c>
      <c r="N24" s="658"/>
      <c r="O24" s="647"/>
      <c r="P24" s="637">
        <f t="shared" si="3"/>
        <v>1</v>
      </c>
      <c r="Q24" s="581">
        <f t="shared" si="4"/>
        <v>230000</v>
      </c>
      <c r="R24" s="658" t="s">
        <v>2610</v>
      </c>
      <c r="S24" s="658" t="s">
        <v>2611</v>
      </c>
      <c r="T24" s="658" t="s">
        <v>2612</v>
      </c>
      <c r="U24" s="658" t="s">
        <v>2613</v>
      </c>
    </row>
    <row r="25" spans="1:21" ht="141.75" x14ac:dyDescent="0.25">
      <c r="A25" s="1082"/>
      <c r="B25" s="1048"/>
      <c r="C25" s="658" t="s">
        <v>1637</v>
      </c>
      <c r="D25" s="917" t="s">
        <v>2966</v>
      </c>
      <c r="E25" s="918" t="s">
        <v>2602</v>
      </c>
      <c r="F25" s="902" t="s">
        <v>2976</v>
      </c>
      <c r="G25" s="918" t="s">
        <v>2967</v>
      </c>
      <c r="H25" s="904"/>
      <c r="I25" s="647"/>
      <c r="J25" s="904">
        <v>1</v>
      </c>
      <c r="K25" s="647">
        <v>50000</v>
      </c>
      <c r="L25" s="658"/>
      <c r="M25" s="647"/>
      <c r="N25" s="658"/>
      <c r="O25" s="647"/>
      <c r="P25" s="637">
        <f t="shared" si="3"/>
        <v>1</v>
      </c>
      <c r="Q25" s="581">
        <f t="shared" si="4"/>
        <v>50000</v>
      </c>
      <c r="R25" s="658" t="s">
        <v>2614</v>
      </c>
      <c r="S25" s="658" t="s">
        <v>2615</v>
      </c>
      <c r="T25" s="658" t="s">
        <v>2616</v>
      </c>
      <c r="U25" s="658" t="s">
        <v>2597</v>
      </c>
    </row>
    <row r="26" spans="1:21" ht="120.75" customHeight="1" x14ac:dyDescent="0.25">
      <c r="A26" s="1082"/>
      <c r="B26" s="1048"/>
      <c r="C26" s="658" t="s">
        <v>1637</v>
      </c>
      <c r="D26" s="917" t="s">
        <v>3370</v>
      </c>
      <c r="E26" s="917" t="s">
        <v>3369</v>
      </c>
      <c r="F26" s="902" t="s">
        <v>2977</v>
      </c>
      <c r="G26" s="918" t="s">
        <v>2968</v>
      </c>
      <c r="H26" s="904"/>
      <c r="I26" s="647"/>
      <c r="J26" s="919">
        <v>8</v>
      </c>
      <c r="K26" s="647">
        <v>80000</v>
      </c>
      <c r="L26" s="658"/>
      <c r="M26" s="647"/>
      <c r="N26" s="658"/>
      <c r="O26" s="647"/>
      <c r="P26" s="919">
        <f t="shared" si="3"/>
        <v>8</v>
      </c>
      <c r="Q26" s="581">
        <f t="shared" si="4"/>
        <v>80000</v>
      </c>
      <c r="R26" s="658" t="s">
        <v>2617</v>
      </c>
      <c r="S26" s="658" t="s">
        <v>2615</v>
      </c>
      <c r="T26" s="658" t="s">
        <v>2616</v>
      </c>
      <c r="U26" s="658" t="s">
        <v>2613</v>
      </c>
    </row>
    <row r="27" spans="1:21" ht="94.5" x14ac:dyDescent="0.25">
      <c r="A27" s="1082"/>
      <c r="B27" s="1048"/>
      <c r="C27" s="658" t="s">
        <v>1637</v>
      </c>
      <c r="D27" s="917" t="s">
        <v>2603</v>
      </c>
      <c r="E27" s="917" t="s">
        <v>2604</v>
      </c>
      <c r="F27" s="902" t="s">
        <v>2978</v>
      </c>
      <c r="G27" s="918" t="s">
        <v>2605</v>
      </c>
      <c r="H27" s="904"/>
      <c r="I27" s="647"/>
      <c r="J27" s="904">
        <v>1</v>
      </c>
      <c r="K27" s="647">
        <v>80400</v>
      </c>
      <c r="L27" s="658"/>
      <c r="M27" s="647"/>
      <c r="N27" s="658"/>
      <c r="O27" s="647"/>
      <c r="P27" s="637">
        <f t="shared" si="3"/>
        <v>1</v>
      </c>
      <c r="Q27" s="581">
        <f t="shared" si="4"/>
        <v>80400</v>
      </c>
      <c r="R27" s="917" t="s">
        <v>2618</v>
      </c>
      <c r="S27" s="658" t="s">
        <v>2615</v>
      </c>
      <c r="T27" s="658" t="s">
        <v>2619</v>
      </c>
      <c r="U27" s="658" t="s">
        <v>2620</v>
      </c>
    </row>
    <row r="28" spans="1:21" ht="85.5" customHeight="1" x14ac:dyDescent="0.25">
      <c r="A28" s="1082"/>
      <c r="B28" s="1048"/>
      <c r="C28" s="658" t="s">
        <v>1637</v>
      </c>
      <c r="D28" s="920" t="s">
        <v>2606</v>
      </c>
      <c r="E28" s="917" t="s">
        <v>3371</v>
      </c>
      <c r="F28" s="902" t="s">
        <v>2979</v>
      </c>
      <c r="G28" s="918" t="s">
        <v>2607</v>
      </c>
      <c r="H28" s="904"/>
      <c r="I28" s="647"/>
      <c r="J28" s="904">
        <v>1</v>
      </c>
      <c r="K28" s="647">
        <v>37500</v>
      </c>
      <c r="L28" s="658"/>
      <c r="M28" s="647"/>
      <c r="N28" s="658"/>
      <c r="O28" s="647"/>
      <c r="P28" s="637">
        <f t="shared" si="3"/>
        <v>1</v>
      </c>
      <c r="Q28" s="581">
        <f t="shared" si="4"/>
        <v>37500</v>
      </c>
      <c r="R28" s="658" t="s">
        <v>2621</v>
      </c>
      <c r="S28" s="658" t="s">
        <v>2622</v>
      </c>
      <c r="T28" s="658" t="s">
        <v>2623</v>
      </c>
      <c r="U28" s="658" t="s">
        <v>2624</v>
      </c>
    </row>
    <row r="29" spans="1:21" ht="94.5" x14ac:dyDescent="0.25">
      <c r="A29" s="1082"/>
      <c r="B29" s="1048"/>
      <c r="C29" s="742" t="s">
        <v>1637</v>
      </c>
      <c r="D29" s="742" t="s">
        <v>2872</v>
      </c>
      <c r="E29" s="742" t="s">
        <v>2873</v>
      </c>
      <c r="F29" s="742" t="s">
        <v>2874</v>
      </c>
      <c r="G29" s="742" t="s">
        <v>2875</v>
      </c>
      <c r="H29" s="877">
        <v>1</v>
      </c>
      <c r="I29" s="878">
        <v>300000</v>
      </c>
      <c r="J29" s="742"/>
      <c r="K29" s="878"/>
      <c r="L29" s="742"/>
      <c r="M29" s="878"/>
      <c r="N29" s="742"/>
      <c r="O29" s="878"/>
      <c r="P29" s="743">
        <f t="shared" si="3"/>
        <v>1</v>
      </c>
      <c r="Q29" s="709">
        <f t="shared" si="4"/>
        <v>300000</v>
      </c>
      <c r="R29" s="742" t="s">
        <v>2876</v>
      </c>
      <c r="S29" s="742" t="s">
        <v>2877</v>
      </c>
      <c r="T29" s="742" t="s">
        <v>1772</v>
      </c>
      <c r="U29" s="742" t="s">
        <v>2806</v>
      </c>
    </row>
    <row r="30" spans="1:21" ht="94.5" x14ac:dyDescent="0.25">
      <c r="A30" s="1052"/>
      <c r="B30" s="1047" t="s">
        <v>1412</v>
      </c>
      <c r="C30" s="493" t="s">
        <v>1637</v>
      </c>
      <c r="D30" s="493" t="s">
        <v>1793</v>
      </c>
      <c r="E30" s="493" t="s">
        <v>1794</v>
      </c>
      <c r="F30" s="493" t="s">
        <v>2256</v>
      </c>
      <c r="G30" s="496" t="s">
        <v>1817</v>
      </c>
      <c r="H30" s="494"/>
      <c r="I30" s="495"/>
      <c r="J30" s="499">
        <v>1</v>
      </c>
      <c r="K30" s="495">
        <v>30000</v>
      </c>
      <c r="L30" s="493"/>
      <c r="M30" s="495"/>
      <c r="N30" s="493"/>
      <c r="O30" s="495"/>
      <c r="P30" s="499">
        <f t="shared" si="1"/>
        <v>1</v>
      </c>
      <c r="Q30" s="320">
        <f t="shared" si="2"/>
        <v>30000</v>
      </c>
      <c r="R30" s="493" t="s">
        <v>1797</v>
      </c>
      <c r="S30" s="493" t="s">
        <v>1798</v>
      </c>
      <c r="T30" s="493" t="s">
        <v>1792</v>
      </c>
      <c r="U30" s="493" t="s">
        <v>1799</v>
      </c>
    </row>
    <row r="31" spans="1:21" ht="94.5" x14ac:dyDescent="0.25">
      <c r="A31" s="1052"/>
      <c r="B31" s="1048"/>
      <c r="C31" s="493" t="s">
        <v>1637</v>
      </c>
      <c r="D31" s="493" t="s">
        <v>1828</v>
      </c>
      <c r="E31" s="991" t="s">
        <v>3375</v>
      </c>
      <c r="F31" s="493" t="s">
        <v>2257</v>
      </c>
      <c r="G31" s="493" t="s">
        <v>3372</v>
      </c>
      <c r="H31" s="494"/>
      <c r="I31" s="495"/>
      <c r="J31" s="499">
        <v>1</v>
      </c>
      <c r="K31" s="495">
        <v>197052</v>
      </c>
      <c r="L31" s="493"/>
      <c r="M31" s="495"/>
      <c r="N31" s="493"/>
      <c r="O31" s="495"/>
      <c r="P31" s="499">
        <f t="shared" si="1"/>
        <v>1</v>
      </c>
      <c r="Q31" s="320">
        <f t="shared" si="2"/>
        <v>197052</v>
      </c>
      <c r="R31" s="493" t="s">
        <v>1829</v>
      </c>
      <c r="S31" s="493" t="s">
        <v>1736</v>
      </c>
      <c r="T31" s="493" t="s">
        <v>1792</v>
      </c>
      <c r="U31" s="493" t="s">
        <v>1830</v>
      </c>
    </row>
    <row r="32" spans="1:21" ht="94.5" x14ac:dyDescent="0.25">
      <c r="A32" s="1052"/>
      <c r="B32" s="1048"/>
      <c r="C32" s="493" t="s">
        <v>1637</v>
      </c>
      <c r="D32" s="991" t="s">
        <v>3377</v>
      </c>
      <c r="E32" s="991" t="s">
        <v>3375</v>
      </c>
      <c r="F32" s="493" t="s">
        <v>2258</v>
      </c>
      <c r="G32" s="493" t="s">
        <v>3373</v>
      </c>
      <c r="H32" s="494"/>
      <c r="I32" s="495"/>
      <c r="J32" s="499">
        <v>1</v>
      </c>
      <c r="K32" s="495">
        <v>37500</v>
      </c>
      <c r="L32" s="493"/>
      <c r="M32" s="495"/>
      <c r="N32" s="493"/>
      <c r="O32" s="495"/>
      <c r="P32" s="499">
        <f t="shared" si="1"/>
        <v>1</v>
      </c>
      <c r="Q32" s="320">
        <f t="shared" si="2"/>
        <v>37500</v>
      </c>
      <c r="R32" s="493" t="s">
        <v>1831</v>
      </c>
      <c r="S32" s="493" t="s">
        <v>1832</v>
      </c>
      <c r="T32" s="493" t="s">
        <v>1792</v>
      </c>
      <c r="U32" s="493" t="s">
        <v>1830</v>
      </c>
    </row>
    <row r="33" spans="1:21" ht="94.5" x14ac:dyDescent="0.25">
      <c r="A33" s="1052"/>
      <c r="B33" s="1048"/>
      <c r="C33" s="493" t="s">
        <v>1637</v>
      </c>
      <c r="D33" s="991" t="s">
        <v>3377</v>
      </c>
      <c r="E33" s="991" t="s">
        <v>3375</v>
      </c>
      <c r="F33" s="493" t="s">
        <v>2259</v>
      </c>
      <c r="G33" s="493" t="s">
        <v>3374</v>
      </c>
      <c r="H33" s="494"/>
      <c r="I33" s="495"/>
      <c r="J33" s="499">
        <v>0.5</v>
      </c>
      <c r="K33" s="495">
        <v>25000</v>
      </c>
      <c r="L33" s="499">
        <v>0.5</v>
      </c>
      <c r="M33" s="495">
        <v>25000</v>
      </c>
      <c r="N33" s="493"/>
      <c r="O33" s="495"/>
      <c r="P33" s="499">
        <f t="shared" si="1"/>
        <v>1</v>
      </c>
      <c r="Q33" s="320">
        <f t="shared" si="2"/>
        <v>50000</v>
      </c>
      <c r="R33" s="493" t="s">
        <v>1831</v>
      </c>
      <c r="S33" s="493" t="s">
        <v>1832</v>
      </c>
      <c r="T33" s="493" t="s">
        <v>1792</v>
      </c>
      <c r="U33" s="493" t="s">
        <v>1830</v>
      </c>
    </row>
    <row r="34" spans="1:21" ht="82.5" customHeight="1" x14ac:dyDescent="0.25">
      <c r="A34" s="1082"/>
      <c r="B34" s="1048"/>
      <c r="C34" s="493" t="s">
        <v>1637</v>
      </c>
      <c r="D34" s="653" t="s">
        <v>3376</v>
      </c>
      <c r="E34" s="991" t="s">
        <v>3375</v>
      </c>
      <c r="F34" s="653" t="s">
        <v>2584</v>
      </c>
      <c r="G34" s="653" t="s">
        <v>3028</v>
      </c>
      <c r="H34" s="654"/>
      <c r="I34" s="639"/>
      <c r="J34" s="638">
        <v>1</v>
      </c>
      <c r="K34" s="639">
        <v>800000</v>
      </c>
      <c r="L34" s="638"/>
      <c r="M34" s="639"/>
      <c r="N34" s="653"/>
      <c r="O34" s="639"/>
      <c r="P34" s="499">
        <f t="shared" si="1"/>
        <v>1</v>
      </c>
      <c r="Q34" s="320">
        <f t="shared" si="2"/>
        <v>800000</v>
      </c>
      <c r="R34" s="653" t="s">
        <v>3029</v>
      </c>
      <c r="S34" s="653" t="s">
        <v>3030</v>
      </c>
      <c r="T34" s="653" t="s">
        <v>1792</v>
      </c>
      <c r="U34" s="653" t="s">
        <v>3031</v>
      </c>
    </row>
    <row r="35" spans="1:21" ht="84" customHeight="1" x14ac:dyDescent="0.25">
      <c r="A35" s="1052"/>
      <c r="B35" s="1048"/>
      <c r="C35" s="482" t="s">
        <v>1637</v>
      </c>
      <c r="D35" s="482" t="s">
        <v>3378</v>
      </c>
      <c r="E35" s="482" t="s">
        <v>3375</v>
      </c>
      <c r="F35" s="482" t="s">
        <v>2260</v>
      </c>
      <c r="G35" s="482" t="s">
        <v>1995</v>
      </c>
      <c r="H35" s="501"/>
      <c r="I35" s="502"/>
      <c r="J35" s="501">
        <v>1</v>
      </c>
      <c r="K35" s="502">
        <v>4000000</v>
      </c>
      <c r="L35" s="482"/>
      <c r="M35" s="502"/>
      <c r="N35" s="482"/>
      <c r="O35" s="502"/>
      <c r="P35" s="501">
        <f t="shared" si="1"/>
        <v>1</v>
      </c>
      <c r="Q35" s="427">
        <f t="shared" si="2"/>
        <v>4000000</v>
      </c>
      <c r="R35" s="482" t="s">
        <v>1996</v>
      </c>
      <c r="S35" s="482" t="s">
        <v>1997</v>
      </c>
      <c r="T35" s="482" t="s">
        <v>1792</v>
      </c>
      <c r="U35" s="482" t="s">
        <v>1998</v>
      </c>
    </row>
    <row r="36" spans="1:21" s="923" customFormat="1" ht="141.75" x14ac:dyDescent="0.25">
      <c r="A36" s="1082"/>
      <c r="B36" s="1048"/>
      <c r="C36" s="658" t="s">
        <v>1637</v>
      </c>
      <c r="D36" s="921" t="s">
        <v>2969</v>
      </c>
      <c r="E36" s="992" t="s">
        <v>3379</v>
      </c>
      <c r="F36" s="902" t="s">
        <v>2980</v>
      </c>
      <c r="G36" s="922" t="s">
        <v>2970</v>
      </c>
      <c r="H36" s="904"/>
      <c r="I36" s="647"/>
      <c r="J36" s="904">
        <v>1</v>
      </c>
      <c r="K36" s="647">
        <v>400000</v>
      </c>
      <c r="L36" s="658"/>
      <c r="M36" s="647"/>
      <c r="N36" s="658"/>
      <c r="O36" s="647"/>
      <c r="P36" s="660">
        <f t="shared" si="1"/>
        <v>1</v>
      </c>
      <c r="Q36" s="581">
        <f t="shared" si="2"/>
        <v>400000</v>
      </c>
      <c r="R36" s="658" t="s">
        <v>2628</v>
      </c>
      <c r="S36" s="658" t="s">
        <v>2595</v>
      </c>
      <c r="T36" s="658" t="s">
        <v>1867</v>
      </c>
      <c r="U36" s="658" t="s">
        <v>2629</v>
      </c>
    </row>
    <row r="37" spans="1:21" s="923" customFormat="1" ht="135" x14ac:dyDescent="0.25">
      <c r="A37" s="1082"/>
      <c r="B37" s="1048"/>
      <c r="C37" s="658" t="s">
        <v>1637</v>
      </c>
      <c r="D37" s="917" t="s">
        <v>2971</v>
      </c>
      <c r="E37" s="918" t="s">
        <v>3380</v>
      </c>
      <c r="F37" s="658" t="s">
        <v>2981</v>
      </c>
      <c r="G37" s="924" t="s">
        <v>2625</v>
      </c>
      <c r="H37" s="904">
        <v>0.5</v>
      </c>
      <c r="I37" s="647">
        <v>31250</v>
      </c>
      <c r="J37" s="904"/>
      <c r="K37" s="646"/>
      <c r="L37" s="904">
        <v>0.5</v>
      </c>
      <c r="M37" s="647">
        <v>31250</v>
      </c>
      <c r="N37" s="658"/>
      <c r="O37" s="647"/>
      <c r="P37" s="660">
        <f t="shared" si="1"/>
        <v>1</v>
      </c>
      <c r="Q37" s="581">
        <f t="shared" si="2"/>
        <v>62500</v>
      </c>
      <c r="R37" s="658" t="s">
        <v>2630</v>
      </c>
      <c r="S37" s="658" t="s">
        <v>2631</v>
      </c>
      <c r="T37" s="658" t="s">
        <v>2616</v>
      </c>
      <c r="U37" s="658" t="s">
        <v>2632</v>
      </c>
    </row>
    <row r="38" spans="1:21" s="923" customFormat="1" ht="141.75" x14ac:dyDescent="0.25">
      <c r="A38" s="1082"/>
      <c r="B38" s="1048"/>
      <c r="C38" s="658" t="s">
        <v>1637</v>
      </c>
      <c r="D38" s="918" t="s">
        <v>2972</v>
      </c>
      <c r="E38" s="917" t="s">
        <v>3382</v>
      </c>
      <c r="F38" s="902" t="s">
        <v>2982</v>
      </c>
      <c r="G38" s="924" t="s">
        <v>3381</v>
      </c>
      <c r="H38" s="904">
        <v>0.25</v>
      </c>
      <c r="I38" s="925">
        <v>100000</v>
      </c>
      <c r="J38" s="646">
        <v>0.5</v>
      </c>
      <c r="K38" s="925">
        <v>200000</v>
      </c>
      <c r="L38" s="646">
        <v>0.25</v>
      </c>
      <c r="M38" s="925">
        <v>100000</v>
      </c>
      <c r="N38" s="658"/>
      <c r="O38" s="647"/>
      <c r="P38" s="660">
        <f t="shared" si="1"/>
        <v>1</v>
      </c>
      <c r="Q38" s="581">
        <f t="shared" si="2"/>
        <v>400000</v>
      </c>
      <c r="R38" s="889" t="s">
        <v>2633</v>
      </c>
      <c r="S38" s="658" t="s">
        <v>2634</v>
      </c>
      <c r="T38" s="658" t="s">
        <v>1867</v>
      </c>
      <c r="U38" s="658" t="s">
        <v>2629</v>
      </c>
    </row>
    <row r="39" spans="1:21" s="923" customFormat="1" ht="94.5" x14ac:dyDescent="0.25">
      <c r="A39" s="1082"/>
      <c r="B39" s="1048"/>
      <c r="C39" s="658" t="s">
        <v>1637</v>
      </c>
      <c r="D39" s="993" t="s">
        <v>3384</v>
      </c>
      <c r="E39" s="992" t="s">
        <v>3383</v>
      </c>
      <c r="F39" s="926" t="s">
        <v>2983</v>
      </c>
      <c r="G39" s="927" t="s">
        <v>2626</v>
      </c>
      <c r="H39" s="904"/>
      <c r="I39" s="647"/>
      <c r="J39" s="904">
        <v>0.5</v>
      </c>
      <c r="K39" s="647">
        <v>20000</v>
      </c>
      <c r="L39" s="904">
        <v>0.5</v>
      </c>
      <c r="M39" s="647">
        <v>20000</v>
      </c>
      <c r="N39" s="658"/>
      <c r="O39" s="647"/>
      <c r="P39" s="660">
        <f t="shared" si="1"/>
        <v>1</v>
      </c>
      <c r="Q39" s="581">
        <f t="shared" si="2"/>
        <v>40000</v>
      </c>
      <c r="R39" s="1128" t="s">
        <v>2635</v>
      </c>
      <c r="S39" s="1128" t="s">
        <v>2636</v>
      </c>
      <c r="T39" s="1128" t="s">
        <v>1867</v>
      </c>
      <c r="U39" s="1128" t="s">
        <v>2637</v>
      </c>
    </row>
    <row r="40" spans="1:21" s="923" customFormat="1" ht="94.5" x14ac:dyDescent="0.25">
      <c r="A40" s="1082"/>
      <c r="B40" s="1048"/>
      <c r="C40" s="658" t="s">
        <v>1637</v>
      </c>
      <c r="D40" s="993" t="s">
        <v>3384</v>
      </c>
      <c r="E40" s="992" t="s">
        <v>3383</v>
      </c>
      <c r="F40" s="926" t="s">
        <v>2984</v>
      </c>
      <c r="G40" s="927" t="s">
        <v>2627</v>
      </c>
      <c r="H40" s="904">
        <v>0.25</v>
      </c>
      <c r="I40" s="647">
        <v>148375</v>
      </c>
      <c r="J40" s="904">
        <v>0.5</v>
      </c>
      <c r="K40" s="647">
        <v>296750</v>
      </c>
      <c r="L40" s="904">
        <v>0.25</v>
      </c>
      <c r="M40" s="647">
        <v>148375</v>
      </c>
      <c r="N40" s="658"/>
      <c r="O40" s="647"/>
      <c r="P40" s="660">
        <f t="shared" si="1"/>
        <v>1</v>
      </c>
      <c r="Q40" s="581">
        <f t="shared" si="2"/>
        <v>593500</v>
      </c>
      <c r="R40" s="1120"/>
      <c r="S40" s="1120"/>
      <c r="T40" s="1120"/>
      <c r="U40" s="1120"/>
    </row>
    <row r="41" spans="1:21" ht="157.5" customHeight="1" x14ac:dyDescent="0.25">
      <c r="A41" s="1047" t="s">
        <v>1413</v>
      </c>
      <c r="B41" s="1047" t="s">
        <v>1415</v>
      </c>
      <c r="C41" s="615" t="s">
        <v>1638</v>
      </c>
      <c r="D41" s="993" t="s">
        <v>3386</v>
      </c>
      <c r="E41" s="928" t="s">
        <v>3385</v>
      </c>
      <c r="F41" s="658" t="s">
        <v>2985</v>
      </c>
      <c r="G41" s="929" t="s">
        <v>2644</v>
      </c>
      <c r="H41" s="904">
        <v>0.33</v>
      </c>
      <c r="I41" s="647"/>
      <c r="J41" s="904">
        <v>0.33</v>
      </c>
      <c r="K41" s="647"/>
      <c r="L41" s="658"/>
      <c r="M41" s="647"/>
      <c r="N41" s="646">
        <v>0.34</v>
      </c>
      <c r="O41" s="647"/>
      <c r="P41" s="582">
        <f t="shared" si="1"/>
        <v>1</v>
      </c>
      <c r="Q41" s="581">
        <f t="shared" si="2"/>
        <v>0</v>
      </c>
      <c r="R41" s="658" t="s">
        <v>2638</v>
      </c>
      <c r="S41" s="658" t="s">
        <v>2639</v>
      </c>
      <c r="T41" s="658" t="s">
        <v>2640</v>
      </c>
      <c r="U41" s="658" t="s">
        <v>2641</v>
      </c>
    </row>
    <row r="42" spans="1:21" ht="94.5" x14ac:dyDescent="0.25">
      <c r="A42" s="1048"/>
      <c r="B42" s="1048"/>
      <c r="C42" s="615" t="s">
        <v>1638</v>
      </c>
      <c r="D42" s="993" t="s">
        <v>3387</v>
      </c>
      <c r="E42" s="928" t="s">
        <v>3388</v>
      </c>
      <c r="F42" s="658" t="s">
        <v>2986</v>
      </c>
      <c r="G42" s="929" t="s">
        <v>2645</v>
      </c>
      <c r="H42" s="904">
        <v>0.33</v>
      </c>
      <c r="I42" s="647"/>
      <c r="J42" s="904">
        <v>0.33</v>
      </c>
      <c r="K42" s="647"/>
      <c r="L42" s="658"/>
      <c r="M42" s="647"/>
      <c r="N42" s="646">
        <v>0.34</v>
      </c>
      <c r="O42" s="647"/>
      <c r="P42" s="582">
        <f t="shared" si="1"/>
        <v>1</v>
      </c>
      <c r="Q42" s="581">
        <f t="shared" si="2"/>
        <v>0</v>
      </c>
      <c r="R42" s="658" t="s">
        <v>2642</v>
      </c>
      <c r="S42" s="658" t="s">
        <v>2639</v>
      </c>
      <c r="T42" s="658" t="s">
        <v>2640</v>
      </c>
      <c r="U42" s="658" t="s">
        <v>2643</v>
      </c>
    </row>
    <row r="43" spans="1:21" ht="15.75" x14ac:dyDescent="0.25">
      <c r="A43" s="1048"/>
      <c r="B43" s="1047" t="s">
        <v>1416</v>
      </c>
      <c r="C43" s="493"/>
      <c r="D43" s="493"/>
      <c r="E43" s="493"/>
      <c r="F43" s="493"/>
      <c r="G43" s="493"/>
      <c r="H43" s="493"/>
      <c r="I43" s="495"/>
      <c r="J43" s="493"/>
      <c r="K43" s="495"/>
      <c r="L43" s="493"/>
      <c r="M43" s="495"/>
      <c r="N43" s="493"/>
      <c r="O43" s="495"/>
      <c r="P43" s="319">
        <f t="shared" si="1"/>
        <v>0</v>
      </c>
      <c r="Q43" s="320">
        <f t="shared" si="2"/>
        <v>0</v>
      </c>
      <c r="R43" s="493"/>
      <c r="S43" s="493"/>
      <c r="T43" s="493"/>
      <c r="U43" s="493"/>
    </row>
    <row r="44" spans="1:21" ht="15.75" x14ac:dyDescent="0.25">
      <c r="A44" s="1048"/>
      <c r="B44" s="1048"/>
      <c r="C44" s="493"/>
      <c r="D44" s="493"/>
      <c r="E44" s="493"/>
      <c r="F44" s="493"/>
      <c r="G44" s="493"/>
      <c r="H44" s="493"/>
      <c r="I44" s="495"/>
      <c r="J44" s="493"/>
      <c r="K44" s="495"/>
      <c r="L44" s="493"/>
      <c r="M44" s="495"/>
      <c r="N44" s="493"/>
      <c r="O44" s="495"/>
      <c r="P44" s="319">
        <f t="shared" si="1"/>
        <v>0</v>
      </c>
      <c r="Q44" s="320">
        <f t="shared" si="2"/>
        <v>0</v>
      </c>
      <c r="R44" s="493"/>
      <c r="S44" s="493"/>
      <c r="T44" s="493"/>
      <c r="U44" s="493"/>
    </row>
    <row r="45" spans="1:21" ht="15.75" x14ac:dyDescent="0.25">
      <c r="A45" s="1048"/>
      <c r="B45" s="1048"/>
      <c r="C45" s="493"/>
      <c r="D45" s="493"/>
      <c r="E45" s="493"/>
      <c r="F45" s="493"/>
      <c r="G45" s="493"/>
      <c r="H45" s="493"/>
      <c r="I45" s="495"/>
      <c r="J45" s="493"/>
      <c r="K45" s="495"/>
      <c r="L45" s="493"/>
      <c r="M45" s="495"/>
      <c r="N45" s="493"/>
      <c r="O45" s="495"/>
      <c r="P45" s="319">
        <f t="shared" si="1"/>
        <v>0</v>
      </c>
      <c r="Q45" s="320">
        <f t="shared" si="2"/>
        <v>0</v>
      </c>
      <c r="R45" s="493"/>
      <c r="S45" s="493"/>
      <c r="T45" s="493"/>
      <c r="U45" s="493"/>
    </row>
    <row r="46" spans="1:21" ht="15.75" x14ac:dyDescent="0.25">
      <c r="A46" s="1048"/>
      <c r="B46" s="1048"/>
      <c r="C46" s="493"/>
      <c r="D46" s="493"/>
      <c r="E46" s="493"/>
      <c r="F46" s="493"/>
      <c r="G46" s="493"/>
      <c r="H46" s="493"/>
      <c r="I46" s="495"/>
      <c r="J46" s="493"/>
      <c r="K46" s="495"/>
      <c r="L46" s="493"/>
      <c r="M46" s="495"/>
      <c r="N46" s="493"/>
      <c r="O46" s="495"/>
      <c r="P46" s="319">
        <f t="shared" si="1"/>
        <v>0</v>
      </c>
      <c r="Q46" s="320">
        <f t="shared" si="2"/>
        <v>0</v>
      </c>
      <c r="R46" s="493"/>
      <c r="S46" s="493"/>
      <c r="T46" s="493"/>
      <c r="U46" s="493"/>
    </row>
    <row r="47" spans="1:21" ht="15.75" x14ac:dyDescent="0.25">
      <c r="A47" s="1048"/>
      <c r="B47" s="1048"/>
      <c r="C47" s="493"/>
      <c r="D47" s="493"/>
      <c r="E47" s="493"/>
      <c r="F47" s="493"/>
      <c r="G47" s="493"/>
      <c r="H47" s="493"/>
      <c r="I47" s="495"/>
      <c r="J47" s="493"/>
      <c r="K47" s="495"/>
      <c r="L47" s="493"/>
      <c r="M47" s="495"/>
      <c r="N47" s="493"/>
      <c r="O47" s="495"/>
      <c r="P47" s="319">
        <f t="shared" si="1"/>
        <v>0</v>
      </c>
      <c r="Q47" s="320">
        <f t="shared" si="2"/>
        <v>0</v>
      </c>
      <c r="R47" s="493"/>
      <c r="S47" s="493"/>
      <c r="T47" s="493"/>
      <c r="U47" s="493"/>
    </row>
    <row r="48" spans="1:21" ht="15.75" x14ac:dyDescent="0.25">
      <c r="A48" s="1053"/>
      <c r="B48" s="1053"/>
      <c r="C48" s="493"/>
      <c r="D48" s="493"/>
      <c r="E48" s="493"/>
      <c r="F48" s="493"/>
      <c r="G48" s="493"/>
      <c r="H48" s="493"/>
      <c r="I48" s="495"/>
      <c r="J48" s="493"/>
      <c r="K48" s="495"/>
      <c r="L48" s="493"/>
      <c r="M48" s="495"/>
      <c r="N48" s="493"/>
      <c r="O48" s="495"/>
      <c r="P48" s="319">
        <f t="shared" si="1"/>
        <v>0</v>
      </c>
      <c r="Q48" s="320">
        <f t="shared" si="2"/>
        <v>0</v>
      </c>
      <c r="R48" s="493"/>
      <c r="S48" s="493"/>
      <c r="T48" s="493"/>
      <c r="U48" s="304"/>
    </row>
    <row r="49" spans="1:21" ht="15.75" x14ac:dyDescent="0.25">
      <c r="A49" s="262"/>
      <c r="B49" s="263"/>
      <c r="C49" s="262" t="s">
        <v>1407</v>
      </c>
      <c r="D49" s="263"/>
      <c r="E49" s="263"/>
      <c r="F49" s="263"/>
      <c r="G49" s="264"/>
      <c r="H49" s="240">
        <f t="shared" ref="H49:Q49" si="5">SUM(H9:H48)</f>
        <v>7.16</v>
      </c>
      <c r="I49" s="221">
        <f t="shared" si="5"/>
        <v>1654625</v>
      </c>
      <c r="J49" s="240">
        <f t="shared" si="5"/>
        <v>29.159999999999997</v>
      </c>
      <c r="K49" s="221">
        <f t="shared" si="5"/>
        <v>8369399</v>
      </c>
      <c r="L49" s="240">
        <f t="shared" si="5"/>
        <v>5.5</v>
      </c>
      <c r="M49" s="221">
        <f t="shared" si="5"/>
        <v>1364625</v>
      </c>
      <c r="N49" s="240">
        <f t="shared" si="5"/>
        <v>2.1800000000000002</v>
      </c>
      <c r="O49" s="221">
        <f t="shared" si="5"/>
        <v>750000</v>
      </c>
      <c r="P49" s="221">
        <f t="shared" si="5"/>
        <v>44</v>
      </c>
      <c r="Q49" s="221">
        <f t="shared" si="5"/>
        <v>12138649</v>
      </c>
      <c r="R49" s="240"/>
      <c r="S49" s="240"/>
      <c r="T49" s="240"/>
      <c r="U49" s="930"/>
    </row>
    <row r="69" s="237" customFormat="1" ht="12" x14ac:dyDescent="0.25"/>
    <row r="70" s="237" customFormat="1" ht="12" x14ac:dyDescent="0.25"/>
    <row r="83" s="237" customFormat="1" ht="12" x14ac:dyDescent="0.25"/>
    <row r="84" s="237" customFormat="1" ht="12" x14ac:dyDescent="0.25"/>
  </sheetData>
  <mergeCells count="29">
    <mergeCell ref="P5:Q6"/>
    <mergeCell ref="R5:R7"/>
    <mergeCell ref="N6:O6"/>
    <mergeCell ref="G5:G7"/>
    <mergeCell ref="H5:O5"/>
    <mergeCell ref="H6:I6"/>
    <mergeCell ref="B43:B48"/>
    <mergeCell ref="B41:B42"/>
    <mergeCell ref="A5:A7"/>
    <mergeCell ref="B5:B7"/>
    <mergeCell ref="C5:C7"/>
    <mergeCell ref="A9:A40"/>
    <mergeCell ref="A41:A48"/>
    <mergeCell ref="R39:R40"/>
    <mergeCell ref="S39:S40"/>
    <mergeCell ref="T39:T40"/>
    <mergeCell ref="U39:U40"/>
    <mergeCell ref="A3:U3"/>
    <mergeCell ref="B10:B29"/>
    <mergeCell ref="B30:B40"/>
    <mergeCell ref="E5:E7"/>
    <mergeCell ref="A4:U4"/>
    <mergeCell ref="F5:F7"/>
    <mergeCell ref="J6:K6"/>
    <mergeCell ref="L6:M6"/>
    <mergeCell ref="D5:D7"/>
    <mergeCell ref="T5:T7"/>
    <mergeCell ref="U5:U7"/>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48">
      <formula1>$P$1:$U$1</formula1>
    </dataValidation>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C1" zoomScale="80" zoomScaleNormal="80" workbookViewId="0">
      <selection activeCell="E16" sqref="E16"/>
    </sheetView>
  </sheetViews>
  <sheetFormatPr baseColWidth="10" defaultRowHeight="15" x14ac:dyDescent="0.25"/>
  <cols>
    <col min="1" max="2" width="21.7109375" customWidth="1"/>
    <col min="3" max="3" width="27.42578125" customWidth="1"/>
    <col min="4" max="4" width="27.42578125" style="379" customWidth="1"/>
    <col min="5" max="7" width="27.42578125" customWidth="1"/>
    <col min="8" max="8" width="15.28515625" customWidth="1"/>
    <col min="9" max="9" width="11.5703125" style="223"/>
    <col min="10" max="10" width="15.28515625" customWidth="1"/>
    <col min="11" max="11" width="18.85546875" style="223" customWidth="1"/>
    <col min="13" max="13" width="11.5703125" style="223"/>
    <col min="15" max="15" width="11.5703125" style="223"/>
    <col min="16" max="16" width="15.28515625" customWidth="1"/>
    <col min="17" max="17" width="18.28515625" style="223" customWidth="1"/>
    <col min="18" max="18" width="14.140625" hidden="1" customWidth="1"/>
    <col min="19" max="21" width="14.140625" customWidth="1"/>
    <col min="22" max="22" width="17" customWidth="1"/>
  </cols>
  <sheetData>
    <row r="1" spans="1:22" ht="18.75" x14ac:dyDescent="0.25">
      <c r="B1" s="258"/>
      <c r="C1" s="410" t="s">
        <v>1640</v>
      </c>
      <c r="D1" s="258"/>
      <c r="E1" s="258"/>
      <c r="F1" s="258"/>
      <c r="H1" s="258" t="s">
        <v>1417</v>
      </c>
      <c r="J1" s="258"/>
      <c r="K1" s="258"/>
      <c r="L1" s="258"/>
      <c r="M1" s="258"/>
      <c r="N1" s="258"/>
      <c r="O1" s="258"/>
      <c r="P1" s="258"/>
      <c r="Q1" s="258"/>
      <c r="R1" s="258"/>
      <c r="S1" s="258"/>
      <c r="T1" s="258"/>
      <c r="U1" s="258"/>
      <c r="V1" s="258"/>
    </row>
    <row r="2" spans="1:22" s="305" customFormat="1" ht="18.75" x14ac:dyDescent="0.25">
      <c r="A2" s="305" t="s">
        <v>1347</v>
      </c>
      <c r="B2" s="258"/>
      <c r="C2" s="258"/>
      <c r="D2" s="258"/>
      <c r="E2" s="258"/>
      <c r="F2" s="258"/>
      <c r="H2" s="258"/>
      <c r="I2" s="223"/>
      <c r="J2" s="258"/>
      <c r="K2" s="258"/>
      <c r="L2" s="258"/>
      <c r="M2" s="258"/>
      <c r="N2" s="258"/>
      <c r="O2" s="258"/>
      <c r="P2" s="258"/>
      <c r="Q2" s="258"/>
      <c r="R2" s="258"/>
      <c r="S2" s="258"/>
      <c r="T2" s="258"/>
      <c r="U2" s="258"/>
      <c r="V2" s="258"/>
    </row>
    <row r="3" spans="1:22" x14ac:dyDescent="0.25">
      <c r="A3" s="252" t="s">
        <v>1420</v>
      </c>
      <c r="B3" s="252"/>
      <c r="C3" s="252"/>
      <c r="D3" s="252"/>
      <c r="E3" s="252"/>
      <c r="F3" s="252"/>
      <c r="G3" s="252"/>
      <c r="H3" s="252"/>
      <c r="I3" s="252"/>
      <c r="J3" s="252"/>
      <c r="K3" s="252"/>
      <c r="L3" s="252"/>
      <c r="M3" s="252"/>
      <c r="N3" s="252"/>
      <c r="O3" s="252"/>
      <c r="P3" s="252"/>
      <c r="Q3" s="252"/>
      <c r="R3" s="252"/>
      <c r="S3" s="252"/>
      <c r="T3" s="252"/>
      <c r="U3" s="252"/>
      <c r="V3" s="252"/>
    </row>
    <row r="4" spans="1:22" ht="15" customHeight="1" x14ac:dyDescent="0.25">
      <c r="A4" s="1055" t="s">
        <v>96</v>
      </c>
      <c r="B4" s="1057" t="s">
        <v>110</v>
      </c>
      <c r="C4" s="1049" t="s">
        <v>1532</v>
      </c>
      <c r="D4" s="1049" t="s">
        <v>1533</v>
      </c>
      <c r="E4" s="1049" t="s">
        <v>86</v>
      </c>
      <c r="F4" s="1049" t="s">
        <v>391</v>
      </c>
      <c r="G4" s="1049" t="s">
        <v>87</v>
      </c>
      <c r="H4" s="1058" t="s">
        <v>99</v>
      </c>
      <c r="I4" s="1063"/>
      <c r="J4" s="1063"/>
      <c r="K4" s="1063"/>
      <c r="L4" s="1063"/>
      <c r="M4" s="1063"/>
      <c r="N4" s="1063"/>
      <c r="O4" s="1059"/>
      <c r="P4" s="1064" t="s">
        <v>100</v>
      </c>
      <c r="Q4" s="1065"/>
      <c r="R4" s="1057" t="s">
        <v>101</v>
      </c>
      <c r="S4" s="1057" t="s">
        <v>102</v>
      </c>
      <c r="T4" s="1057" t="s">
        <v>109</v>
      </c>
      <c r="U4" s="1057" t="s">
        <v>108</v>
      </c>
      <c r="V4" s="1060" t="s">
        <v>88</v>
      </c>
    </row>
    <row r="5" spans="1:22" ht="15" customHeight="1" x14ac:dyDescent="0.25">
      <c r="A5" s="1055"/>
      <c r="B5" s="1055"/>
      <c r="C5" s="1050"/>
      <c r="D5" s="1050"/>
      <c r="E5" s="1050"/>
      <c r="F5" s="1050"/>
      <c r="G5" s="1050"/>
      <c r="H5" s="1058" t="s">
        <v>103</v>
      </c>
      <c r="I5" s="1059"/>
      <c r="J5" s="1058" t="s">
        <v>104</v>
      </c>
      <c r="K5" s="1059"/>
      <c r="L5" s="1058" t="s">
        <v>105</v>
      </c>
      <c r="M5" s="1059"/>
      <c r="N5" s="1058" t="s">
        <v>106</v>
      </c>
      <c r="O5" s="1059"/>
      <c r="P5" s="1066"/>
      <c r="Q5" s="1067"/>
      <c r="R5" s="1055"/>
      <c r="S5" s="1055"/>
      <c r="T5" s="1055"/>
      <c r="U5" s="1055"/>
      <c r="V5" s="1061"/>
    </row>
    <row r="6" spans="1:22" ht="25.5" x14ac:dyDescent="0.25">
      <c r="A6" s="1056"/>
      <c r="B6" s="1056"/>
      <c r="C6" s="1051"/>
      <c r="D6" s="1051"/>
      <c r="E6" s="1051"/>
      <c r="F6" s="1051"/>
      <c r="G6" s="1051"/>
      <c r="H6" s="355" t="s">
        <v>107</v>
      </c>
      <c r="I6" s="355" t="s">
        <v>12</v>
      </c>
      <c r="J6" s="355" t="s">
        <v>107</v>
      </c>
      <c r="K6" s="355" t="s">
        <v>12</v>
      </c>
      <c r="L6" s="355" t="s">
        <v>107</v>
      </c>
      <c r="M6" s="355" t="s">
        <v>12</v>
      </c>
      <c r="N6" s="355" t="s">
        <v>107</v>
      </c>
      <c r="O6" s="355" t="s">
        <v>12</v>
      </c>
      <c r="P6" s="355" t="s">
        <v>107</v>
      </c>
      <c r="Q6" s="355" t="s">
        <v>12</v>
      </c>
      <c r="R6" s="1056"/>
      <c r="S6" s="1056"/>
      <c r="T6" s="1056"/>
      <c r="U6" s="1056"/>
      <c r="V6" s="1062"/>
    </row>
    <row r="7" spans="1:22" s="305" customFormat="1" ht="15.75" x14ac:dyDescent="0.25">
      <c r="A7" s="356"/>
      <c r="B7" s="357"/>
      <c r="C7" s="358"/>
      <c r="D7" s="358"/>
      <c r="E7" s="358"/>
      <c r="F7" s="359"/>
      <c r="G7" s="358"/>
      <c r="H7" s="360"/>
      <c r="I7" s="360"/>
      <c r="J7" s="360"/>
      <c r="K7" s="360"/>
      <c r="L7" s="360"/>
      <c r="M7" s="360"/>
      <c r="N7" s="360"/>
      <c r="O7" s="360"/>
      <c r="P7" s="360"/>
      <c r="Q7" s="360"/>
      <c r="R7" s="361"/>
      <c r="S7" s="361"/>
      <c r="T7" s="361"/>
      <c r="U7" s="361"/>
      <c r="V7" s="362"/>
    </row>
    <row r="8" spans="1:22" ht="15.75" customHeight="1" x14ac:dyDescent="0.25">
      <c r="A8" s="1052" t="s">
        <v>1418</v>
      </c>
      <c r="B8" s="1047" t="s">
        <v>1419</v>
      </c>
      <c r="C8" s="280"/>
      <c r="D8" s="280"/>
      <c r="E8" s="280"/>
      <c r="F8" s="280"/>
      <c r="G8" s="280"/>
      <c r="H8" s="301"/>
      <c r="I8" s="302"/>
      <c r="J8" s="301"/>
      <c r="K8" s="302"/>
      <c r="L8" s="301"/>
      <c r="M8" s="302"/>
      <c r="N8" s="301"/>
      <c r="O8" s="302"/>
      <c r="P8" s="319">
        <f t="shared" ref="P8:Q8" si="0">H8+J8+L8+N8</f>
        <v>0</v>
      </c>
      <c r="Q8" s="320">
        <f t="shared" si="0"/>
        <v>0</v>
      </c>
      <c r="R8" s="280"/>
      <c r="S8" s="280"/>
      <c r="T8" s="280"/>
      <c r="U8" s="280"/>
      <c r="V8" s="280"/>
    </row>
    <row r="9" spans="1:22" ht="15.75" x14ac:dyDescent="0.25">
      <c r="A9" s="1052"/>
      <c r="B9" s="1048"/>
      <c r="C9" s="280"/>
      <c r="D9" s="280"/>
      <c r="E9" s="280"/>
      <c r="F9" s="280"/>
      <c r="G9" s="280"/>
      <c r="H9" s="301"/>
      <c r="I9" s="302"/>
      <c r="J9" s="301"/>
      <c r="K9" s="302"/>
      <c r="L9" s="301"/>
      <c r="M9" s="302"/>
      <c r="N9" s="301"/>
      <c r="O9" s="302"/>
      <c r="P9" s="319">
        <f t="shared" ref="P9:P20" si="1">H9+J9+L9+N9</f>
        <v>0</v>
      </c>
      <c r="Q9" s="320">
        <f t="shared" ref="Q9:Q20" si="2">I9+K9+M9+O9</f>
        <v>0</v>
      </c>
      <c r="R9" s="280"/>
      <c r="S9" s="280"/>
      <c r="T9" s="280"/>
      <c r="U9" s="280"/>
      <c r="V9" s="280"/>
    </row>
    <row r="10" spans="1:22" s="305" customFormat="1" ht="15.75" x14ac:dyDescent="0.25">
      <c r="A10" s="1052"/>
      <c r="B10" s="1048"/>
      <c r="C10" s="280"/>
      <c r="D10" s="280"/>
      <c r="E10" s="280"/>
      <c r="F10" s="280"/>
      <c r="G10" s="280"/>
      <c r="H10" s="301"/>
      <c r="I10" s="302"/>
      <c r="J10" s="301"/>
      <c r="K10" s="302"/>
      <c r="L10" s="301"/>
      <c r="M10" s="302"/>
      <c r="N10" s="301"/>
      <c r="O10" s="302"/>
      <c r="P10" s="319">
        <f t="shared" ref="P10:P15" si="3">H10+J10+L10+N10</f>
        <v>0</v>
      </c>
      <c r="Q10" s="320">
        <f t="shared" ref="Q10:Q15" si="4">I10+K10+M10+O10</f>
        <v>0</v>
      </c>
      <c r="R10" s="280"/>
      <c r="S10" s="280"/>
      <c r="T10" s="280"/>
      <c r="U10" s="280"/>
      <c r="V10" s="280"/>
    </row>
    <row r="11" spans="1:22" s="305" customFormat="1" ht="15.75" x14ac:dyDescent="0.25">
      <c r="A11" s="1052"/>
      <c r="B11" s="1048"/>
      <c r="C11" s="280"/>
      <c r="D11" s="280"/>
      <c r="E11" s="280"/>
      <c r="F11" s="280"/>
      <c r="G11" s="280"/>
      <c r="H11" s="301"/>
      <c r="I11" s="302"/>
      <c r="J11" s="301"/>
      <c r="K11" s="302"/>
      <c r="L11" s="301"/>
      <c r="M11" s="302"/>
      <c r="N11" s="301"/>
      <c r="O11" s="302"/>
      <c r="P11" s="319">
        <f t="shared" si="3"/>
        <v>0</v>
      </c>
      <c r="Q11" s="320">
        <f t="shared" si="4"/>
        <v>0</v>
      </c>
      <c r="R11" s="280"/>
      <c r="S11" s="280"/>
      <c r="T11" s="280"/>
      <c r="U11" s="280"/>
      <c r="V11" s="280"/>
    </row>
    <row r="12" spans="1:22" s="305" customFormat="1" ht="15.75" x14ac:dyDescent="0.25">
      <c r="A12" s="1052"/>
      <c r="B12" s="1048"/>
      <c r="C12" s="280"/>
      <c r="D12" s="280"/>
      <c r="E12" s="280"/>
      <c r="F12" s="280"/>
      <c r="G12" s="280"/>
      <c r="H12" s="301"/>
      <c r="I12" s="302"/>
      <c r="J12" s="301"/>
      <c r="K12" s="302"/>
      <c r="L12" s="301"/>
      <c r="M12" s="302"/>
      <c r="N12" s="301"/>
      <c r="O12" s="302"/>
      <c r="P12" s="319">
        <f t="shared" si="3"/>
        <v>0</v>
      </c>
      <c r="Q12" s="320">
        <f t="shared" si="4"/>
        <v>0</v>
      </c>
      <c r="R12" s="280"/>
      <c r="S12" s="280"/>
      <c r="T12" s="280"/>
      <c r="U12" s="280"/>
      <c r="V12" s="280"/>
    </row>
    <row r="13" spans="1:22" s="305" customFormat="1" ht="15.75" x14ac:dyDescent="0.25">
      <c r="A13" s="1052"/>
      <c r="B13" s="1048"/>
      <c r="C13" s="280"/>
      <c r="D13" s="280"/>
      <c r="E13" s="280"/>
      <c r="F13" s="280"/>
      <c r="G13" s="280"/>
      <c r="H13" s="301"/>
      <c r="I13" s="302"/>
      <c r="J13" s="301"/>
      <c r="K13" s="302"/>
      <c r="L13" s="301"/>
      <c r="M13" s="302"/>
      <c r="N13" s="301"/>
      <c r="O13" s="302"/>
      <c r="P13" s="319">
        <f t="shared" ref="P13:P14" si="5">H13+J13+L13+N13</f>
        <v>0</v>
      </c>
      <c r="Q13" s="320">
        <f t="shared" ref="Q13:Q14" si="6">I13+K13+M13+O13</f>
        <v>0</v>
      </c>
      <c r="R13" s="280"/>
      <c r="S13" s="280"/>
      <c r="T13" s="280"/>
      <c r="U13" s="280"/>
      <c r="V13" s="280"/>
    </row>
    <row r="14" spans="1:22" s="305" customFormat="1" ht="15.75" x14ac:dyDescent="0.25">
      <c r="A14" s="1052"/>
      <c r="B14" s="1048"/>
      <c r="C14" s="280"/>
      <c r="D14" s="280"/>
      <c r="E14" s="280"/>
      <c r="F14" s="280"/>
      <c r="G14" s="280"/>
      <c r="H14" s="301"/>
      <c r="I14" s="302"/>
      <c r="J14" s="301"/>
      <c r="K14" s="302"/>
      <c r="L14" s="301"/>
      <c r="M14" s="302"/>
      <c r="N14" s="301"/>
      <c r="O14" s="302"/>
      <c r="P14" s="319">
        <f t="shared" si="5"/>
        <v>0</v>
      </c>
      <c r="Q14" s="320">
        <f t="shared" si="6"/>
        <v>0</v>
      </c>
      <c r="R14" s="280"/>
      <c r="S14" s="280"/>
      <c r="T14" s="280"/>
      <c r="U14" s="280"/>
      <c r="V14" s="280"/>
    </row>
    <row r="15" spans="1:22" ht="15.75" x14ac:dyDescent="0.25">
      <c r="A15" s="1052"/>
      <c r="B15" s="1048"/>
      <c r="C15" s="280"/>
      <c r="D15" s="280"/>
      <c r="E15" s="280"/>
      <c r="F15" s="280"/>
      <c r="G15" s="280"/>
      <c r="H15" s="301"/>
      <c r="I15" s="302"/>
      <c r="J15" s="301"/>
      <c r="K15" s="302"/>
      <c r="L15" s="301"/>
      <c r="M15" s="302"/>
      <c r="N15" s="301"/>
      <c r="O15" s="302"/>
      <c r="P15" s="319">
        <f t="shared" si="3"/>
        <v>0</v>
      </c>
      <c r="Q15" s="320">
        <f t="shared" si="4"/>
        <v>0</v>
      </c>
      <c r="R15" s="280"/>
      <c r="S15" s="280"/>
      <c r="T15" s="280"/>
      <c r="U15" s="280"/>
      <c r="V15" s="280"/>
    </row>
    <row r="16" spans="1:22" ht="15.75" x14ac:dyDescent="0.25">
      <c r="A16" s="1052"/>
      <c r="B16" s="1048"/>
      <c r="C16" s="280"/>
      <c r="D16" s="280"/>
      <c r="E16" s="280"/>
      <c r="F16" s="280"/>
      <c r="G16" s="280"/>
      <c r="H16" s="301"/>
      <c r="I16" s="302"/>
      <c r="J16" s="301"/>
      <c r="K16" s="302"/>
      <c r="L16" s="301"/>
      <c r="M16" s="302"/>
      <c r="N16" s="301"/>
      <c r="O16" s="302"/>
      <c r="P16" s="319">
        <f t="shared" si="1"/>
        <v>0</v>
      </c>
      <c r="Q16" s="320">
        <f t="shared" si="2"/>
        <v>0</v>
      </c>
      <c r="R16" s="280"/>
      <c r="S16" s="280"/>
      <c r="T16" s="280"/>
      <c r="U16" s="280"/>
      <c r="V16" s="280"/>
    </row>
    <row r="17" spans="1:22" ht="15.75" x14ac:dyDescent="0.25">
      <c r="A17" s="1052"/>
      <c r="B17" s="1048"/>
      <c r="C17" s="280"/>
      <c r="D17" s="280"/>
      <c r="E17" s="280"/>
      <c r="F17" s="280"/>
      <c r="G17" s="280"/>
      <c r="H17" s="301"/>
      <c r="I17" s="302"/>
      <c r="J17" s="301"/>
      <c r="K17" s="302"/>
      <c r="L17" s="301"/>
      <c r="M17" s="302"/>
      <c r="N17" s="301"/>
      <c r="O17" s="302"/>
      <c r="P17" s="319">
        <f t="shared" si="1"/>
        <v>0</v>
      </c>
      <c r="Q17" s="320">
        <f t="shared" si="2"/>
        <v>0</v>
      </c>
      <c r="R17" s="280"/>
      <c r="S17" s="280"/>
      <c r="T17" s="280"/>
      <c r="U17" s="280"/>
      <c r="V17" s="280"/>
    </row>
    <row r="18" spans="1:22" ht="15.75" x14ac:dyDescent="0.25">
      <c r="A18" s="1052"/>
      <c r="B18" s="1048"/>
      <c r="C18" s="280"/>
      <c r="D18" s="280"/>
      <c r="E18" s="280"/>
      <c r="F18" s="280"/>
      <c r="G18" s="280"/>
      <c r="H18" s="301"/>
      <c r="I18" s="302"/>
      <c r="J18" s="301"/>
      <c r="K18" s="302"/>
      <c r="L18" s="301"/>
      <c r="M18" s="302"/>
      <c r="N18" s="301"/>
      <c r="O18" s="302"/>
      <c r="P18" s="319">
        <f t="shared" si="1"/>
        <v>0</v>
      </c>
      <c r="Q18" s="320">
        <f t="shared" si="2"/>
        <v>0</v>
      </c>
      <c r="R18" s="280"/>
      <c r="S18" s="280"/>
      <c r="T18" s="280"/>
      <c r="U18" s="280"/>
      <c r="V18" s="280"/>
    </row>
    <row r="19" spans="1:22" ht="15.75" x14ac:dyDescent="0.25">
      <c r="A19" s="1052"/>
      <c r="B19" s="1048"/>
      <c r="C19" s="280"/>
      <c r="D19" s="280"/>
      <c r="E19" s="280"/>
      <c r="F19" s="280"/>
      <c r="G19" s="280"/>
      <c r="H19" s="301"/>
      <c r="I19" s="302"/>
      <c r="J19" s="301"/>
      <c r="K19" s="302"/>
      <c r="L19" s="301"/>
      <c r="M19" s="302"/>
      <c r="N19" s="301"/>
      <c r="O19" s="302"/>
      <c r="P19" s="319">
        <f t="shared" si="1"/>
        <v>0</v>
      </c>
      <c r="Q19" s="320">
        <f t="shared" si="2"/>
        <v>0</v>
      </c>
      <c r="R19" s="280"/>
      <c r="S19" s="280"/>
      <c r="T19" s="280"/>
      <c r="U19" s="280"/>
      <c r="V19" s="280"/>
    </row>
    <row r="20" spans="1:22" ht="15.75" x14ac:dyDescent="0.25">
      <c r="A20" s="1052"/>
      <c r="B20" s="1053"/>
      <c r="C20" s="280"/>
      <c r="D20" s="280"/>
      <c r="E20" s="280"/>
      <c r="F20" s="280"/>
      <c r="G20" s="280"/>
      <c r="H20" s="301"/>
      <c r="I20" s="302"/>
      <c r="J20" s="301"/>
      <c r="K20" s="302"/>
      <c r="L20" s="301"/>
      <c r="M20" s="302"/>
      <c r="N20" s="301"/>
      <c r="O20" s="302"/>
      <c r="P20" s="319">
        <f t="shared" si="1"/>
        <v>0</v>
      </c>
      <c r="Q20" s="320">
        <f t="shared" si="2"/>
        <v>0</v>
      </c>
      <c r="R20" s="280"/>
      <c r="S20" s="280"/>
      <c r="T20" s="280"/>
      <c r="U20" s="280"/>
      <c r="V20" s="280"/>
    </row>
    <row r="21" spans="1:22" ht="15.6" customHeight="1" x14ac:dyDescent="0.25">
      <c r="A21" s="262"/>
      <c r="B21" s="263"/>
      <c r="C21" s="262" t="s">
        <v>1512</v>
      </c>
      <c r="D21" s="263"/>
      <c r="E21" s="263"/>
      <c r="F21" s="263"/>
      <c r="G21" s="264"/>
      <c r="H21" s="259">
        <f t="shared" ref="H21:Q21" si="7">SUM(H8:H20)</f>
        <v>0</v>
      </c>
      <c r="I21" s="224">
        <f t="shared" si="7"/>
        <v>0</v>
      </c>
      <c r="J21" s="259">
        <f t="shared" si="7"/>
        <v>0</v>
      </c>
      <c r="K21" s="224">
        <f t="shared" si="7"/>
        <v>0</v>
      </c>
      <c r="L21" s="259">
        <f t="shared" si="7"/>
        <v>0</v>
      </c>
      <c r="M21" s="224">
        <f t="shared" si="7"/>
        <v>0</v>
      </c>
      <c r="N21" s="259">
        <f t="shared" si="7"/>
        <v>0</v>
      </c>
      <c r="O21" s="224">
        <f t="shared" si="7"/>
        <v>0</v>
      </c>
      <c r="P21" s="224">
        <f t="shared" si="7"/>
        <v>0</v>
      </c>
      <c r="Q21" s="224">
        <f t="shared" si="7"/>
        <v>0</v>
      </c>
      <c r="R21" s="247"/>
      <c r="S21" s="247"/>
      <c r="T21" s="247"/>
      <c r="U21" s="247"/>
      <c r="V21" s="247"/>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D4" zoomScale="50" zoomScaleNormal="50" workbookViewId="0">
      <selection activeCell="N28" sqref="N28"/>
    </sheetView>
  </sheetViews>
  <sheetFormatPr baseColWidth="10" defaultRowHeight="15" x14ac:dyDescent="0.25"/>
  <cols>
    <col min="1" max="1" width="33.28515625" style="744" customWidth="1"/>
    <col min="2" max="2" width="36.42578125" style="744" customWidth="1"/>
    <col min="3" max="3" width="35.140625" style="744" customWidth="1"/>
    <col min="4" max="6" width="27.42578125" style="744" customWidth="1"/>
    <col min="7" max="7" width="35.5703125" style="744" customWidth="1"/>
    <col min="8" max="8" width="15.28515625" style="744" customWidth="1"/>
    <col min="9" max="9" width="14.85546875" style="269" bestFit="1" customWidth="1"/>
    <col min="10" max="10" width="15.28515625" style="744" customWidth="1"/>
    <col min="11" max="11" width="18.85546875" style="269" customWidth="1"/>
    <col min="12" max="12" width="11.42578125" style="744"/>
    <col min="13" max="13" width="14.85546875" style="269" bestFit="1" customWidth="1"/>
    <col min="14" max="14" width="11.42578125" style="744"/>
    <col min="15" max="15" width="14.85546875" style="269" bestFit="1" customWidth="1"/>
    <col min="16" max="16" width="15.28515625" style="744" customWidth="1"/>
    <col min="17" max="17" width="18.28515625" style="269" customWidth="1"/>
    <col min="18" max="18" width="14.140625" style="744" hidden="1" customWidth="1"/>
    <col min="19" max="19" width="14.140625" style="744" customWidth="1"/>
    <col min="20" max="20" width="19.42578125" style="744" customWidth="1"/>
    <col min="21" max="21" width="18" style="744" customWidth="1"/>
    <col min="22" max="22" width="21.140625" style="744" customWidth="1"/>
    <col min="23" max="16384" width="11.42578125" style="744"/>
  </cols>
  <sheetData>
    <row r="1" spans="1:22" ht="18" customHeight="1" x14ac:dyDescent="0.25">
      <c r="B1" s="747"/>
      <c r="C1" s="832" t="s">
        <v>1641</v>
      </c>
      <c r="D1" s="832" t="s">
        <v>1642</v>
      </c>
      <c r="E1" s="747"/>
      <c r="F1" s="747"/>
      <c r="G1" s="747"/>
      <c r="H1" s="931" t="s">
        <v>1353</v>
      </c>
      <c r="K1" s="747"/>
      <c r="L1" s="747"/>
      <c r="M1" s="747"/>
      <c r="N1" s="747"/>
      <c r="O1" s="747"/>
      <c r="P1" s="747"/>
      <c r="Q1" s="747"/>
      <c r="R1" s="747"/>
      <c r="S1" s="747"/>
      <c r="T1" s="747"/>
      <c r="U1" s="747"/>
      <c r="V1" s="747"/>
    </row>
    <row r="2" spans="1:22" ht="18" customHeight="1" x14ac:dyDescent="0.25">
      <c r="B2" s="747"/>
      <c r="C2" s="747"/>
      <c r="D2" s="747"/>
      <c r="E2" s="747"/>
      <c r="F2" s="747"/>
      <c r="G2" s="747"/>
      <c r="H2" s="931"/>
      <c r="K2" s="747"/>
      <c r="L2" s="747"/>
      <c r="M2" s="747"/>
      <c r="N2" s="747"/>
      <c r="O2" s="747"/>
      <c r="P2" s="747"/>
      <c r="Q2" s="747"/>
      <c r="R2" s="747"/>
      <c r="S2" s="747"/>
      <c r="T2" s="747"/>
      <c r="U2" s="747"/>
      <c r="V2" s="747"/>
    </row>
    <row r="3" spans="1:22" ht="18" customHeight="1" x14ac:dyDescent="0.25">
      <c r="A3" s="834" t="s">
        <v>1346</v>
      </c>
      <c r="B3" s="747"/>
      <c r="C3" s="747"/>
      <c r="D3" s="747"/>
      <c r="E3" s="747"/>
      <c r="F3" s="747"/>
      <c r="G3" s="747"/>
      <c r="H3" s="931"/>
      <c r="K3" s="747"/>
      <c r="L3" s="747"/>
      <c r="M3" s="747"/>
      <c r="N3" s="747"/>
      <c r="O3" s="747"/>
      <c r="P3" s="747"/>
      <c r="Q3" s="747"/>
      <c r="R3" s="747"/>
      <c r="S3" s="747"/>
      <c r="T3" s="747"/>
      <c r="U3" s="747"/>
      <c r="V3" s="747"/>
    </row>
    <row r="4" spans="1:22" ht="33" customHeight="1" x14ac:dyDescent="0.25">
      <c r="A4" s="1131" t="s">
        <v>1352</v>
      </c>
      <c r="B4" s="1131"/>
      <c r="C4" s="1131"/>
      <c r="D4" s="1131"/>
      <c r="E4" s="1131"/>
      <c r="F4" s="1131"/>
      <c r="G4" s="1131"/>
      <c r="H4" s="1131"/>
      <c r="I4" s="1131"/>
      <c r="J4" s="1131"/>
      <c r="K4" s="1131"/>
      <c r="L4" s="1131"/>
      <c r="M4" s="1131"/>
      <c r="N4" s="1131"/>
      <c r="O4" s="1131"/>
      <c r="P4" s="1131"/>
      <c r="Q4" s="1131"/>
      <c r="R4" s="1131"/>
      <c r="S4" s="1131"/>
      <c r="T4" s="1131"/>
      <c r="U4" s="1131"/>
      <c r="V4" s="1131"/>
    </row>
    <row r="5" spans="1:22" ht="14.45" customHeight="1" x14ac:dyDescent="0.25">
      <c r="A5" s="1016" t="s">
        <v>96</v>
      </c>
      <c r="B5" s="1018" t="s">
        <v>110</v>
      </c>
      <c r="C5" s="1026" t="s">
        <v>1532</v>
      </c>
      <c r="D5" s="1026" t="s">
        <v>1533</v>
      </c>
      <c r="E5" s="1026" t="s">
        <v>86</v>
      </c>
      <c r="F5" s="1026" t="s">
        <v>391</v>
      </c>
      <c r="G5" s="1026" t="s">
        <v>87</v>
      </c>
      <c r="H5" s="1029" t="s">
        <v>99</v>
      </c>
      <c r="I5" s="1031"/>
      <c r="J5" s="1031"/>
      <c r="K5" s="1031"/>
      <c r="L5" s="1031"/>
      <c r="M5" s="1031"/>
      <c r="N5" s="1031"/>
      <c r="O5" s="1030"/>
      <c r="P5" s="1110" t="s">
        <v>100</v>
      </c>
      <c r="Q5" s="1111"/>
      <c r="R5" s="1018" t="s">
        <v>101</v>
      </c>
      <c r="S5" s="1018" t="s">
        <v>102</v>
      </c>
      <c r="T5" s="1018" t="s">
        <v>109</v>
      </c>
      <c r="U5" s="1018" t="s">
        <v>108</v>
      </c>
      <c r="V5" s="1032" t="s">
        <v>88</v>
      </c>
    </row>
    <row r="6" spans="1:22" ht="14.45" customHeight="1" x14ac:dyDescent="0.25">
      <c r="A6" s="1016"/>
      <c r="B6" s="1016"/>
      <c r="C6" s="1027"/>
      <c r="D6" s="1027"/>
      <c r="E6" s="1027"/>
      <c r="F6" s="1027"/>
      <c r="G6" s="1027"/>
      <c r="H6" s="1029" t="s">
        <v>103</v>
      </c>
      <c r="I6" s="1030"/>
      <c r="J6" s="1029" t="s">
        <v>104</v>
      </c>
      <c r="K6" s="1030"/>
      <c r="L6" s="1029" t="s">
        <v>105</v>
      </c>
      <c r="M6" s="1030"/>
      <c r="N6" s="1029" t="s">
        <v>106</v>
      </c>
      <c r="O6" s="1030"/>
      <c r="P6" s="1112"/>
      <c r="Q6" s="1113"/>
      <c r="R6" s="1016"/>
      <c r="S6" s="1016"/>
      <c r="T6" s="1016"/>
      <c r="U6" s="1016"/>
      <c r="V6" s="1033"/>
    </row>
    <row r="7" spans="1:22" ht="25.5" x14ac:dyDescent="0.25">
      <c r="A7" s="1017"/>
      <c r="B7" s="1017"/>
      <c r="C7" s="1028"/>
      <c r="D7" s="1028"/>
      <c r="E7" s="1028"/>
      <c r="F7" s="1028"/>
      <c r="G7" s="1028"/>
      <c r="H7" s="448" t="s">
        <v>107</v>
      </c>
      <c r="I7" s="448" t="s">
        <v>12</v>
      </c>
      <c r="J7" s="448" t="s">
        <v>107</v>
      </c>
      <c r="K7" s="448" t="s">
        <v>12</v>
      </c>
      <c r="L7" s="448" t="s">
        <v>107</v>
      </c>
      <c r="M7" s="448" t="s">
        <v>12</v>
      </c>
      <c r="N7" s="448" t="s">
        <v>107</v>
      </c>
      <c r="O7" s="448" t="s">
        <v>12</v>
      </c>
      <c r="P7" s="448" t="s">
        <v>107</v>
      </c>
      <c r="Q7" s="448" t="s">
        <v>12</v>
      </c>
      <c r="R7" s="1017"/>
      <c r="S7" s="1017"/>
      <c r="T7" s="1017"/>
      <c r="U7" s="1017"/>
      <c r="V7" s="1034"/>
    </row>
    <row r="8" spans="1:22" ht="15.6" customHeight="1" x14ac:dyDescent="0.25">
      <c r="A8" s="449"/>
      <c r="B8" s="450"/>
      <c r="C8" s="451"/>
      <c r="D8" s="451"/>
      <c r="E8" s="451"/>
      <c r="F8" s="452"/>
      <c r="G8" s="451"/>
      <c r="H8" s="453"/>
      <c r="I8" s="453"/>
      <c r="J8" s="453"/>
      <c r="K8" s="453"/>
      <c r="L8" s="453"/>
      <c r="M8" s="453"/>
      <c r="N8" s="453"/>
      <c r="O8" s="453"/>
      <c r="P8" s="453"/>
      <c r="Q8" s="453"/>
      <c r="R8" s="454"/>
      <c r="S8" s="454"/>
      <c r="T8" s="454"/>
      <c r="U8" s="454"/>
      <c r="V8" s="455"/>
    </row>
    <row r="9" spans="1:22" ht="141.75" x14ac:dyDescent="0.25">
      <c r="A9" s="1132" t="s">
        <v>1421</v>
      </c>
      <c r="B9" s="1019" t="s">
        <v>1422</v>
      </c>
      <c r="C9" s="545" t="s">
        <v>1641</v>
      </c>
      <c r="D9" s="545" t="s">
        <v>2156</v>
      </c>
      <c r="E9" s="545" t="s">
        <v>2157</v>
      </c>
      <c r="F9" s="545" t="s">
        <v>2261</v>
      </c>
      <c r="G9" s="545" t="s">
        <v>2158</v>
      </c>
      <c r="H9" s="551">
        <v>8</v>
      </c>
      <c r="I9" s="546">
        <v>60000</v>
      </c>
      <c r="J9" s="551">
        <v>8</v>
      </c>
      <c r="K9" s="546">
        <v>60000</v>
      </c>
      <c r="L9" s="551">
        <v>8</v>
      </c>
      <c r="M9" s="546">
        <v>60000</v>
      </c>
      <c r="N9" s="551"/>
      <c r="O9" s="546"/>
      <c r="P9" s="776">
        <f t="shared" ref="P9:Q12" si="0">H9+J9+L9+N9</f>
        <v>24</v>
      </c>
      <c r="Q9" s="932">
        <f t="shared" si="0"/>
        <v>180000</v>
      </c>
      <c r="R9" s="545"/>
      <c r="S9" s="545" t="s">
        <v>2163</v>
      </c>
      <c r="T9" s="545" t="s">
        <v>2164</v>
      </c>
      <c r="U9" s="545" t="s">
        <v>1792</v>
      </c>
      <c r="V9" s="545" t="s">
        <v>1950</v>
      </c>
    </row>
    <row r="10" spans="1:22" ht="141.75" x14ac:dyDescent="0.25">
      <c r="A10" s="1133"/>
      <c r="B10" s="1020"/>
      <c r="C10" s="545" t="s">
        <v>1641</v>
      </c>
      <c r="D10" s="545" t="s">
        <v>2156</v>
      </c>
      <c r="E10" s="545" t="s">
        <v>2159</v>
      </c>
      <c r="F10" s="545" t="s">
        <v>2262</v>
      </c>
      <c r="G10" s="545" t="s">
        <v>2160</v>
      </c>
      <c r="H10" s="551"/>
      <c r="I10" s="546"/>
      <c r="J10" s="551"/>
      <c r="K10" s="546"/>
      <c r="L10" s="551">
        <v>1</v>
      </c>
      <c r="M10" s="546">
        <v>6250</v>
      </c>
      <c r="N10" s="551"/>
      <c r="O10" s="546"/>
      <c r="P10" s="776">
        <f t="shared" si="0"/>
        <v>1</v>
      </c>
      <c r="Q10" s="932">
        <f t="shared" si="0"/>
        <v>6250</v>
      </c>
      <c r="R10" s="545"/>
      <c r="S10" s="545" t="s">
        <v>2163</v>
      </c>
      <c r="T10" s="545" t="s">
        <v>1739</v>
      </c>
      <c r="U10" s="545" t="s">
        <v>1792</v>
      </c>
      <c r="V10" s="545" t="s">
        <v>1950</v>
      </c>
    </row>
    <row r="11" spans="1:22" ht="141.75" x14ac:dyDescent="0.25">
      <c r="A11" s="1133"/>
      <c r="B11" s="1020"/>
      <c r="C11" s="545" t="s">
        <v>1641</v>
      </c>
      <c r="D11" s="545" t="s">
        <v>2161</v>
      </c>
      <c r="E11" s="545" t="s">
        <v>2161</v>
      </c>
      <c r="F11" s="545" t="s">
        <v>2263</v>
      </c>
      <c r="G11" s="545" t="s">
        <v>2162</v>
      </c>
      <c r="H11" s="551"/>
      <c r="I11" s="546"/>
      <c r="J11" s="551">
        <v>1</v>
      </c>
      <c r="K11" s="546">
        <v>6250</v>
      </c>
      <c r="L11" s="551">
        <v>1</v>
      </c>
      <c r="M11" s="546">
        <v>6250</v>
      </c>
      <c r="N11" s="551"/>
      <c r="O11" s="546"/>
      <c r="P11" s="776">
        <f t="shared" si="0"/>
        <v>2</v>
      </c>
      <c r="Q11" s="932">
        <f t="shared" si="0"/>
        <v>12500</v>
      </c>
      <c r="R11" s="545"/>
      <c r="S11" s="545" t="s">
        <v>2165</v>
      </c>
      <c r="T11" s="545" t="s">
        <v>1739</v>
      </c>
      <c r="U11" s="545" t="s">
        <v>2166</v>
      </c>
      <c r="V11" s="545" t="s">
        <v>1950</v>
      </c>
    </row>
    <row r="12" spans="1:22" ht="141.75" x14ac:dyDescent="0.25">
      <c r="A12" s="1133"/>
      <c r="B12" s="1020"/>
      <c r="C12" s="610" t="s">
        <v>1641</v>
      </c>
      <c r="D12" s="933" t="s">
        <v>2646</v>
      </c>
      <c r="E12" s="656" t="s">
        <v>2647</v>
      </c>
      <c r="F12" s="656" t="s">
        <v>2987</v>
      </c>
      <c r="G12" s="656" t="s">
        <v>2650</v>
      </c>
      <c r="H12" s="657"/>
      <c r="I12" s="661"/>
      <c r="J12" s="657"/>
      <c r="K12" s="661"/>
      <c r="L12" s="657"/>
      <c r="M12" s="661"/>
      <c r="N12" s="662">
        <v>1</v>
      </c>
      <c r="O12" s="661"/>
      <c r="P12" s="662">
        <f t="shared" si="0"/>
        <v>1</v>
      </c>
      <c r="Q12" s="609">
        <f t="shared" si="0"/>
        <v>0</v>
      </c>
      <c r="R12" s="610"/>
      <c r="S12" s="656" t="s">
        <v>2648</v>
      </c>
      <c r="T12" s="656" t="s">
        <v>2649</v>
      </c>
      <c r="U12" s="934" t="s">
        <v>2525</v>
      </c>
      <c r="V12" s="934" t="s">
        <v>2526</v>
      </c>
    </row>
    <row r="13" spans="1:22" ht="15.6" customHeight="1" x14ac:dyDescent="0.25">
      <c r="A13" s="935"/>
      <c r="B13" s="936"/>
      <c r="C13" s="935" t="s">
        <v>115</v>
      </c>
      <c r="D13" s="935"/>
      <c r="E13" s="936"/>
      <c r="F13" s="936"/>
      <c r="G13" s="936"/>
      <c r="H13" s="937">
        <f t="shared" ref="H13:Q13" si="1">SUM(H9:H12)</f>
        <v>8</v>
      </c>
      <c r="I13" s="938">
        <f t="shared" si="1"/>
        <v>60000</v>
      </c>
      <c r="J13" s="937">
        <f t="shared" si="1"/>
        <v>9</v>
      </c>
      <c r="K13" s="938">
        <f t="shared" si="1"/>
        <v>66250</v>
      </c>
      <c r="L13" s="937">
        <f t="shared" si="1"/>
        <v>10</v>
      </c>
      <c r="M13" s="938">
        <f t="shared" si="1"/>
        <v>72500</v>
      </c>
      <c r="N13" s="937">
        <f t="shared" si="1"/>
        <v>1</v>
      </c>
      <c r="O13" s="938">
        <f t="shared" si="1"/>
        <v>0</v>
      </c>
      <c r="P13" s="938">
        <f t="shared" si="1"/>
        <v>28</v>
      </c>
      <c r="Q13" s="938">
        <f t="shared" si="1"/>
        <v>198750</v>
      </c>
      <c r="R13" s="794"/>
      <c r="S13" s="794"/>
      <c r="T13" s="794"/>
      <c r="U13" s="794"/>
      <c r="V13" s="794"/>
    </row>
  </sheetData>
  <mergeCells count="21">
    <mergeCell ref="A4:V4"/>
    <mergeCell ref="A9:A12"/>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12"/>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2">
      <formula1>$C$1:$D$1</formula1>
    </dataValidation>
  </dataValidation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opLeftCell="D12" zoomScale="60" zoomScaleNormal="60" workbookViewId="0">
      <selection activeCell="E12" sqref="E12"/>
    </sheetView>
  </sheetViews>
  <sheetFormatPr baseColWidth="10" defaultRowHeight="15" x14ac:dyDescent="0.25"/>
  <cols>
    <col min="1" max="1" width="34" style="444" customWidth="1"/>
    <col min="2" max="2" width="35.7109375" style="444" customWidth="1"/>
    <col min="3" max="3" width="40.42578125" style="444" customWidth="1"/>
    <col min="4" max="4" width="31.42578125" style="444" customWidth="1"/>
    <col min="5" max="5" width="27.42578125" style="444" customWidth="1"/>
    <col min="6" max="6" width="15.7109375" style="561" customWidth="1"/>
    <col min="7" max="7" width="27.42578125" style="444" customWidth="1"/>
    <col min="8" max="8" width="15.28515625" style="444" customWidth="1"/>
    <col min="9" max="9" width="15.5703125" style="444" bestFit="1" customWidth="1"/>
    <col min="10" max="10" width="15.28515625" style="444" customWidth="1"/>
    <col min="11" max="11" width="15.85546875" style="444" customWidth="1"/>
    <col min="12" max="12" width="15.28515625" style="444" customWidth="1"/>
    <col min="13" max="13" width="15" style="444" customWidth="1"/>
    <col min="14" max="14" width="15.28515625" style="444" customWidth="1"/>
    <col min="15" max="15" width="14.85546875" style="444" bestFit="1" customWidth="1"/>
    <col min="16" max="16" width="15.28515625" style="444" customWidth="1"/>
    <col min="17" max="17" width="19.85546875" style="444" customWidth="1"/>
    <col min="18" max="18" width="30.5703125" style="444" customWidth="1"/>
    <col min="19" max="19" width="23.85546875" style="444" customWidth="1"/>
    <col min="20" max="20" width="23.5703125" style="444" customWidth="1"/>
    <col min="21" max="21" width="26.140625" style="444" customWidth="1"/>
    <col min="22" max="16384" width="11.42578125" style="444"/>
  </cols>
  <sheetData>
    <row r="1" spans="1:28" ht="18.75" x14ac:dyDescent="0.3">
      <c r="A1" s="1139" t="s">
        <v>1344</v>
      </c>
      <c r="B1" s="1139"/>
      <c r="C1" s="1139"/>
      <c r="D1" s="1139"/>
      <c r="E1" s="1139"/>
      <c r="F1" s="1139"/>
      <c r="G1" s="1139"/>
      <c r="H1" s="1139"/>
      <c r="I1" s="1139"/>
      <c r="J1" s="1139"/>
      <c r="K1" s="1139"/>
      <c r="L1" s="1139"/>
      <c r="M1" s="1139"/>
      <c r="N1" s="1139"/>
      <c r="O1" s="1139"/>
      <c r="P1" s="1139"/>
      <c r="Q1" s="1139"/>
      <c r="R1" s="1139"/>
      <c r="S1" s="1139"/>
      <c r="T1" s="1139"/>
      <c r="U1" s="1139"/>
      <c r="V1" s="475" t="s">
        <v>1685</v>
      </c>
      <c r="W1" s="475" t="s">
        <v>1686</v>
      </c>
      <c r="X1" s="475" t="s">
        <v>1687</v>
      </c>
      <c r="Y1" s="475" t="s">
        <v>1688</v>
      </c>
      <c r="Z1" s="475" t="s">
        <v>1689</v>
      </c>
      <c r="AA1" s="475" t="s">
        <v>1690</v>
      </c>
      <c r="AB1" s="475" t="s">
        <v>1691</v>
      </c>
    </row>
    <row r="2" spans="1:28" x14ac:dyDescent="0.25">
      <c r="A2" s="1140" t="s">
        <v>1423</v>
      </c>
      <c r="B2" s="1140"/>
      <c r="C2" s="1140"/>
      <c r="D2" s="1140"/>
      <c r="E2" s="1140"/>
      <c r="F2" s="1140"/>
      <c r="G2" s="1140"/>
      <c r="H2" s="1140"/>
      <c r="I2" s="1140"/>
      <c r="J2" s="1140"/>
      <c r="K2" s="1140"/>
      <c r="L2" s="1140"/>
      <c r="M2" s="1140"/>
      <c r="N2" s="1140"/>
      <c r="O2" s="1140"/>
      <c r="P2" s="1140"/>
      <c r="Q2" s="1140"/>
      <c r="R2" s="1140"/>
      <c r="S2" s="1140"/>
      <c r="T2" s="1140"/>
      <c r="U2" s="1140"/>
    </row>
    <row r="3" spans="1:28" ht="13.5" customHeight="1" x14ac:dyDescent="0.25">
      <c r="A3" s="633" t="s">
        <v>1424</v>
      </c>
      <c r="B3" s="275"/>
      <c r="C3" s="275"/>
      <c r="D3" s="275"/>
      <c r="E3" s="275"/>
      <c r="F3" s="562"/>
      <c r="G3" s="275"/>
      <c r="H3" s="275"/>
      <c r="I3" s="275"/>
      <c r="J3" s="275"/>
      <c r="K3" s="275"/>
      <c r="L3" s="275"/>
      <c r="M3" s="504" t="s">
        <v>1643</v>
      </c>
      <c r="N3" s="504" t="s">
        <v>1644</v>
      </c>
      <c r="O3" s="504" t="s">
        <v>1645</v>
      </c>
      <c r="P3" s="504" t="s">
        <v>1646</v>
      </c>
      <c r="Q3" s="275"/>
      <c r="R3" s="275"/>
      <c r="S3" s="275"/>
      <c r="T3" s="275"/>
      <c r="U3" s="275"/>
    </row>
    <row r="4" spans="1:28" ht="15" customHeight="1" x14ac:dyDescent="0.25">
      <c r="A4" s="1055" t="s">
        <v>96</v>
      </c>
      <c r="B4" s="1057" t="s">
        <v>110</v>
      </c>
      <c r="C4" s="1049" t="s">
        <v>1532</v>
      </c>
      <c r="D4" s="1049" t="s">
        <v>1533</v>
      </c>
      <c r="E4" s="1049" t="s">
        <v>86</v>
      </c>
      <c r="F4" s="1049" t="s">
        <v>391</v>
      </c>
      <c r="G4" s="1049" t="s">
        <v>87</v>
      </c>
      <c r="H4" s="1058" t="s">
        <v>99</v>
      </c>
      <c r="I4" s="1063"/>
      <c r="J4" s="1063"/>
      <c r="K4" s="1063"/>
      <c r="L4" s="1063"/>
      <c r="M4" s="1063"/>
      <c r="N4" s="1063"/>
      <c r="O4" s="1059"/>
      <c r="P4" s="1064" t="s">
        <v>100</v>
      </c>
      <c r="Q4" s="1065"/>
      <c r="R4" s="1057" t="s">
        <v>102</v>
      </c>
      <c r="S4" s="1057" t="s">
        <v>109</v>
      </c>
      <c r="T4" s="1057" t="s">
        <v>108</v>
      </c>
      <c r="U4" s="1060" t="s">
        <v>88</v>
      </c>
    </row>
    <row r="5" spans="1:28" ht="15" customHeight="1" x14ac:dyDescent="0.25">
      <c r="A5" s="1055"/>
      <c r="B5" s="1055"/>
      <c r="C5" s="1050"/>
      <c r="D5" s="1050"/>
      <c r="E5" s="1050"/>
      <c r="F5" s="1050"/>
      <c r="G5" s="1050"/>
      <c r="H5" s="1058" t="s">
        <v>103</v>
      </c>
      <c r="I5" s="1059"/>
      <c r="J5" s="1058" t="s">
        <v>104</v>
      </c>
      <c r="K5" s="1059"/>
      <c r="L5" s="1058" t="s">
        <v>105</v>
      </c>
      <c r="M5" s="1059"/>
      <c r="N5" s="1058" t="s">
        <v>106</v>
      </c>
      <c r="O5" s="1059"/>
      <c r="P5" s="1066"/>
      <c r="Q5" s="1067"/>
      <c r="R5" s="1055"/>
      <c r="S5" s="1055"/>
      <c r="T5" s="1055"/>
      <c r="U5" s="1061"/>
    </row>
    <row r="6" spans="1:28" ht="25.5" x14ac:dyDescent="0.25">
      <c r="A6" s="1056"/>
      <c r="B6" s="1056"/>
      <c r="C6" s="1051"/>
      <c r="D6" s="1051"/>
      <c r="E6" s="1051"/>
      <c r="F6" s="1051"/>
      <c r="G6" s="1051"/>
      <c r="H6" s="355" t="s">
        <v>107</v>
      </c>
      <c r="I6" s="355" t="s">
        <v>12</v>
      </c>
      <c r="J6" s="355" t="s">
        <v>107</v>
      </c>
      <c r="K6" s="355" t="s">
        <v>12</v>
      </c>
      <c r="L6" s="355" t="s">
        <v>107</v>
      </c>
      <c r="M6" s="355" t="s">
        <v>12</v>
      </c>
      <c r="N6" s="355" t="s">
        <v>107</v>
      </c>
      <c r="O6" s="355" t="s">
        <v>12</v>
      </c>
      <c r="P6" s="355" t="s">
        <v>107</v>
      </c>
      <c r="Q6" s="355" t="s">
        <v>12</v>
      </c>
      <c r="R6" s="1056"/>
      <c r="S6" s="1056"/>
      <c r="T6" s="1056"/>
      <c r="U6" s="1062"/>
    </row>
    <row r="7" spans="1:28" ht="15.75" x14ac:dyDescent="0.25">
      <c r="A7" s="356"/>
      <c r="B7" s="357"/>
      <c r="C7" s="358"/>
      <c r="D7" s="358"/>
      <c r="E7" s="358"/>
      <c r="F7" s="359"/>
      <c r="G7" s="358"/>
      <c r="H7" s="360"/>
      <c r="I7" s="360"/>
      <c r="J7" s="360"/>
      <c r="K7" s="360"/>
      <c r="L7" s="360"/>
      <c r="M7" s="360"/>
      <c r="N7" s="360"/>
      <c r="O7" s="360"/>
      <c r="P7" s="360"/>
      <c r="Q7" s="360"/>
      <c r="R7" s="361"/>
      <c r="S7" s="361"/>
      <c r="T7" s="361"/>
      <c r="U7" s="362"/>
    </row>
    <row r="8" spans="1:28" s="561" customFormat="1" ht="78.75" x14ac:dyDescent="0.25">
      <c r="A8" s="1134" t="s">
        <v>1513</v>
      </c>
      <c r="B8" s="1141" t="s">
        <v>1514</v>
      </c>
      <c r="C8" s="482" t="s">
        <v>1644</v>
      </c>
      <c r="D8" s="559" t="s">
        <v>1999</v>
      </c>
      <c r="E8" s="560" t="s">
        <v>2000</v>
      </c>
      <c r="F8" s="560" t="s">
        <v>2264</v>
      </c>
      <c r="G8" s="559" t="s">
        <v>2001</v>
      </c>
      <c r="H8" s="560"/>
      <c r="I8" s="502"/>
      <c r="J8" s="501">
        <v>0.5</v>
      </c>
      <c r="K8" s="502"/>
      <c r="L8" s="482"/>
      <c r="M8" s="502"/>
      <c r="N8" s="501">
        <v>0.5</v>
      </c>
      <c r="O8" s="502"/>
      <c r="P8" s="501">
        <f t="shared" ref="P8:Q11" si="0">H8+J8+L8+N8</f>
        <v>1</v>
      </c>
      <c r="Q8" s="427">
        <f t="shared" si="0"/>
        <v>0</v>
      </c>
      <c r="R8" s="560" t="s">
        <v>2002</v>
      </c>
      <c r="S8" s="560" t="s">
        <v>2003</v>
      </c>
      <c r="T8" s="560" t="s">
        <v>1792</v>
      </c>
      <c r="U8" s="560" t="s">
        <v>2004</v>
      </c>
    </row>
    <row r="9" spans="1:28" ht="110.25" x14ac:dyDescent="0.25">
      <c r="A9" s="1135"/>
      <c r="B9" s="1141"/>
      <c r="C9" s="615" t="s">
        <v>1646</v>
      </c>
      <c r="D9" s="939" t="s">
        <v>2651</v>
      </c>
      <c r="E9" s="658" t="s">
        <v>2652</v>
      </c>
      <c r="F9" s="940" t="s">
        <v>2988</v>
      </c>
      <c r="G9" s="929" t="s">
        <v>2669</v>
      </c>
      <c r="H9" s="904"/>
      <c r="I9" s="647"/>
      <c r="J9" s="904">
        <v>1</v>
      </c>
      <c r="K9" s="647">
        <v>25000</v>
      </c>
      <c r="L9" s="904"/>
      <c r="M9" s="647"/>
      <c r="N9" s="658"/>
      <c r="O9" s="647"/>
      <c r="P9" s="660">
        <f t="shared" si="0"/>
        <v>1</v>
      </c>
      <c r="Q9" s="581">
        <f t="shared" si="0"/>
        <v>25000</v>
      </c>
      <c r="R9" s="658" t="s">
        <v>2657</v>
      </c>
      <c r="S9" s="658" t="s">
        <v>2658</v>
      </c>
      <c r="T9" s="658" t="s">
        <v>2659</v>
      </c>
      <c r="U9" s="658" t="s">
        <v>2660</v>
      </c>
    </row>
    <row r="10" spans="1:28" ht="141.75" x14ac:dyDescent="0.25">
      <c r="A10" s="1135"/>
      <c r="B10" s="1141"/>
      <c r="C10" s="615" t="s">
        <v>1646</v>
      </c>
      <c r="D10" s="939" t="s">
        <v>2653</v>
      </c>
      <c r="E10" s="658" t="s">
        <v>3389</v>
      </c>
      <c r="F10" s="941" t="s">
        <v>2989</v>
      </c>
      <c r="G10" s="929" t="s">
        <v>2670</v>
      </c>
      <c r="H10" s="904">
        <v>0.5</v>
      </c>
      <c r="I10" s="647"/>
      <c r="J10" s="904">
        <v>0.5</v>
      </c>
      <c r="K10" s="647">
        <v>27265</v>
      </c>
      <c r="L10" s="942"/>
      <c r="M10" s="658"/>
      <c r="N10" s="647"/>
      <c r="O10" s="663"/>
      <c r="P10" s="660">
        <f t="shared" si="0"/>
        <v>1</v>
      </c>
      <c r="Q10" s="581">
        <f t="shared" si="0"/>
        <v>27265</v>
      </c>
      <c r="R10" s="658" t="s">
        <v>2661</v>
      </c>
      <c r="S10" s="658" t="s">
        <v>2662</v>
      </c>
      <c r="T10" s="658" t="s">
        <v>2663</v>
      </c>
      <c r="U10" s="658" t="s">
        <v>2664</v>
      </c>
    </row>
    <row r="11" spans="1:28" ht="63" x14ac:dyDescent="0.25">
      <c r="A11" s="1135"/>
      <c r="B11" s="1141"/>
      <c r="C11" s="943" t="s">
        <v>1644</v>
      </c>
      <c r="D11" s="943" t="s">
        <v>2654</v>
      </c>
      <c r="E11" s="943" t="s">
        <v>2655</v>
      </c>
      <c r="F11" s="944" t="s">
        <v>2990</v>
      </c>
      <c r="G11" s="893" t="s">
        <v>2656</v>
      </c>
      <c r="H11" s="904">
        <v>0.5</v>
      </c>
      <c r="I11" s="658"/>
      <c r="J11" s="904">
        <v>0.5</v>
      </c>
      <c r="K11" s="904"/>
      <c r="L11" s="647"/>
      <c r="M11" s="658"/>
      <c r="N11" s="647"/>
      <c r="O11" s="659"/>
      <c r="P11" s="660">
        <f t="shared" si="0"/>
        <v>1</v>
      </c>
      <c r="Q11" s="581">
        <f t="shared" si="0"/>
        <v>0</v>
      </c>
      <c r="R11" s="658" t="s">
        <v>2665</v>
      </c>
      <c r="S11" s="658" t="s">
        <v>2666</v>
      </c>
      <c r="T11" s="658" t="s">
        <v>2667</v>
      </c>
      <c r="U11" s="664" t="s">
        <v>2668</v>
      </c>
    </row>
    <row r="12" spans="1:28" ht="63" x14ac:dyDescent="0.25">
      <c r="A12" s="1135"/>
      <c r="B12" s="1141"/>
      <c r="C12" s="698" t="s">
        <v>1644</v>
      </c>
      <c r="D12" s="699" t="s">
        <v>2762</v>
      </c>
      <c r="E12" s="699" t="s">
        <v>2763</v>
      </c>
      <c r="F12" s="699" t="s">
        <v>2764</v>
      </c>
      <c r="G12" s="699" t="s">
        <v>2765</v>
      </c>
      <c r="H12" s="945">
        <v>1</v>
      </c>
      <c r="I12" s="946">
        <v>15625</v>
      </c>
      <c r="J12" s="945"/>
      <c r="K12" s="946"/>
      <c r="L12" s="699"/>
      <c r="M12" s="946"/>
      <c r="N12" s="699"/>
      <c r="O12" s="946"/>
      <c r="P12" s="678">
        <f t="shared" ref="P12:P17" si="1">H12+J12+L12+N12</f>
        <v>1</v>
      </c>
      <c r="Q12" s="679">
        <f t="shared" ref="Q12:Q17" si="2">I12+K12+M12+O12</f>
        <v>15625</v>
      </c>
      <c r="R12" s="699" t="s">
        <v>2770</v>
      </c>
      <c r="S12" s="699" t="s">
        <v>2771</v>
      </c>
      <c r="T12" s="699" t="s">
        <v>1792</v>
      </c>
      <c r="U12" s="699" t="s">
        <v>2772</v>
      </c>
    </row>
    <row r="13" spans="1:28" ht="110.25" x14ac:dyDescent="0.25">
      <c r="A13" s="1135"/>
      <c r="B13" s="1142"/>
      <c r="C13" s="699" t="s">
        <v>1646</v>
      </c>
      <c r="D13" s="699" t="s">
        <v>2766</v>
      </c>
      <c r="E13" s="699" t="s">
        <v>2767</v>
      </c>
      <c r="F13" s="699" t="s">
        <v>2768</v>
      </c>
      <c r="G13" s="699" t="s">
        <v>2769</v>
      </c>
      <c r="H13" s="945"/>
      <c r="I13" s="946"/>
      <c r="J13" s="947">
        <v>1</v>
      </c>
      <c r="K13" s="946"/>
      <c r="L13" s="699"/>
      <c r="M13" s="946"/>
      <c r="N13" s="699"/>
      <c r="O13" s="946"/>
      <c r="P13" s="678">
        <f t="shared" si="1"/>
        <v>1</v>
      </c>
      <c r="Q13" s="679">
        <f t="shared" si="2"/>
        <v>0</v>
      </c>
      <c r="R13" s="699" t="s">
        <v>2773</v>
      </c>
      <c r="S13" s="699" t="s">
        <v>2771</v>
      </c>
      <c r="T13" s="699" t="s">
        <v>1792</v>
      </c>
      <c r="U13" s="699" t="s">
        <v>2772</v>
      </c>
    </row>
    <row r="14" spans="1:28" ht="94.5" x14ac:dyDescent="0.25">
      <c r="A14" s="1135"/>
      <c r="B14" s="1142"/>
      <c r="C14" s="742" t="s">
        <v>1645</v>
      </c>
      <c r="D14" s="742" t="s">
        <v>2878</v>
      </c>
      <c r="E14" s="742" t="s">
        <v>2879</v>
      </c>
      <c r="F14" s="948" t="s">
        <v>2880</v>
      </c>
      <c r="G14" s="742" t="s">
        <v>2881</v>
      </c>
      <c r="H14" s="949">
        <v>1</v>
      </c>
      <c r="I14" s="878"/>
      <c r="J14" s="742"/>
      <c r="K14" s="878"/>
      <c r="L14" s="742"/>
      <c r="M14" s="878"/>
      <c r="N14" s="742"/>
      <c r="O14" s="878"/>
      <c r="P14" s="719">
        <f t="shared" si="1"/>
        <v>1</v>
      </c>
      <c r="Q14" s="709">
        <f t="shared" si="2"/>
        <v>0</v>
      </c>
      <c r="R14" s="950" t="s">
        <v>2886</v>
      </c>
      <c r="S14" s="950" t="s">
        <v>2887</v>
      </c>
      <c r="T14" s="742" t="s">
        <v>2813</v>
      </c>
      <c r="U14" s="742" t="s">
        <v>2787</v>
      </c>
    </row>
    <row r="15" spans="1:28" ht="63" x14ac:dyDescent="0.25">
      <c r="A15" s="1135"/>
      <c r="B15" s="1142"/>
      <c r="C15" s="742" t="s">
        <v>1645</v>
      </c>
      <c r="D15" s="742" t="s">
        <v>2882</v>
      </c>
      <c r="E15" s="742" t="s">
        <v>2883</v>
      </c>
      <c r="F15" s="948" t="s">
        <v>2884</v>
      </c>
      <c r="G15" s="742" t="s">
        <v>2885</v>
      </c>
      <c r="H15" s="877"/>
      <c r="I15" s="878"/>
      <c r="J15" s="742">
        <v>1</v>
      </c>
      <c r="K15" s="878">
        <v>12500</v>
      </c>
      <c r="L15" s="742">
        <v>1</v>
      </c>
      <c r="M15" s="878">
        <v>12500</v>
      </c>
      <c r="N15" s="742"/>
      <c r="O15" s="878"/>
      <c r="P15" s="719">
        <f t="shared" si="1"/>
        <v>2</v>
      </c>
      <c r="Q15" s="709">
        <f t="shared" si="2"/>
        <v>25000</v>
      </c>
      <c r="R15" s="742" t="s">
        <v>2888</v>
      </c>
      <c r="S15" s="950" t="s">
        <v>2887</v>
      </c>
      <c r="T15" s="742" t="s">
        <v>2813</v>
      </c>
      <c r="U15" s="742" t="s">
        <v>2787</v>
      </c>
    </row>
    <row r="16" spans="1:28" s="552" customFormat="1" ht="157.5" x14ac:dyDescent="0.25">
      <c r="A16" s="1135"/>
      <c r="B16" s="632" t="s">
        <v>1515</v>
      </c>
      <c r="C16" s="553" t="s">
        <v>1644</v>
      </c>
      <c r="D16" s="897" t="s">
        <v>2167</v>
      </c>
      <c r="E16" s="553" t="s">
        <v>2000</v>
      </c>
      <c r="F16" s="549" t="s">
        <v>2168</v>
      </c>
      <c r="G16" s="897" t="s">
        <v>2169</v>
      </c>
      <c r="H16" s="553"/>
      <c r="I16" s="898"/>
      <c r="J16" s="951">
        <v>0.5</v>
      </c>
      <c r="K16" s="867"/>
      <c r="L16" s="549"/>
      <c r="M16" s="867"/>
      <c r="N16" s="951">
        <v>0.5</v>
      </c>
      <c r="O16" s="898"/>
      <c r="P16" s="951">
        <f t="shared" si="1"/>
        <v>1</v>
      </c>
      <c r="Q16" s="554">
        <f t="shared" si="2"/>
        <v>0</v>
      </c>
      <c r="R16" s="906" t="s">
        <v>2170</v>
      </c>
      <c r="S16" s="906" t="s">
        <v>2171</v>
      </c>
      <c r="T16" s="906" t="s">
        <v>1792</v>
      </c>
      <c r="U16" s="906" t="s">
        <v>1950</v>
      </c>
    </row>
    <row r="17" spans="1:21" ht="141.75" x14ac:dyDescent="0.25">
      <c r="A17" s="1135"/>
      <c r="B17" s="632" t="s">
        <v>1516</v>
      </c>
      <c r="C17" s="615" t="s">
        <v>1644</v>
      </c>
      <c r="D17" s="952" t="s">
        <v>2671</v>
      </c>
      <c r="E17" s="902" t="s">
        <v>2672</v>
      </c>
      <c r="F17" s="903" t="s">
        <v>2991</v>
      </c>
      <c r="G17" s="902" t="s">
        <v>2676</v>
      </c>
      <c r="H17" s="658"/>
      <c r="I17" s="647"/>
      <c r="J17" s="904"/>
      <c r="K17" s="647"/>
      <c r="L17" s="904">
        <v>1</v>
      </c>
      <c r="M17" s="647"/>
      <c r="N17" s="658"/>
      <c r="O17" s="647"/>
      <c r="P17" s="904">
        <f t="shared" si="1"/>
        <v>1</v>
      </c>
      <c r="Q17" s="581">
        <f t="shared" si="2"/>
        <v>0</v>
      </c>
      <c r="R17" s="658" t="s">
        <v>2673</v>
      </c>
      <c r="S17" s="658" t="s">
        <v>2674</v>
      </c>
      <c r="T17" s="658" t="s">
        <v>2675</v>
      </c>
      <c r="U17" s="664" t="s">
        <v>2668</v>
      </c>
    </row>
    <row r="18" spans="1:21" ht="15.75" x14ac:dyDescent="0.25">
      <c r="A18" s="1136" t="s">
        <v>1345</v>
      </c>
      <c r="B18" s="1137"/>
      <c r="C18" s="1137"/>
      <c r="D18" s="1137"/>
      <c r="E18" s="1137"/>
      <c r="F18" s="1137"/>
      <c r="G18" s="1138"/>
      <c r="H18" s="222">
        <f t="shared" ref="H18:Q18" si="3">SUM(H8:H17)</f>
        <v>3</v>
      </c>
      <c r="I18" s="222">
        <f t="shared" si="3"/>
        <v>15625</v>
      </c>
      <c r="J18" s="222">
        <f t="shared" si="3"/>
        <v>5</v>
      </c>
      <c r="K18" s="222">
        <f t="shared" si="3"/>
        <v>64765</v>
      </c>
      <c r="L18" s="222">
        <f t="shared" si="3"/>
        <v>2</v>
      </c>
      <c r="M18" s="222">
        <f t="shared" si="3"/>
        <v>12500</v>
      </c>
      <c r="N18" s="222">
        <f t="shared" si="3"/>
        <v>1</v>
      </c>
      <c r="O18" s="222">
        <f t="shared" si="3"/>
        <v>0</v>
      </c>
      <c r="P18" s="222">
        <f t="shared" si="3"/>
        <v>11</v>
      </c>
      <c r="Q18" s="222">
        <f t="shared" si="3"/>
        <v>92890</v>
      </c>
      <c r="R18" s="247"/>
      <c r="S18" s="247"/>
      <c r="T18" s="247"/>
      <c r="U18" s="254"/>
    </row>
  </sheetData>
  <mergeCells count="22">
    <mergeCell ref="A4:A6"/>
    <mergeCell ref="A8:A17"/>
    <mergeCell ref="A18:G18"/>
    <mergeCell ref="A1:U1"/>
    <mergeCell ref="A2:U2"/>
    <mergeCell ref="T4:T6"/>
    <mergeCell ref="U4:U6"/>
    <mergeCell ref="H5:I5"/>
    <mergeCell ref="J5:K5"/>
    <mergeCell ref="L5:M5"/>
    <mergeCell ref="N5:O5"/>
    <mergeCell ref="H4:O4"/>
    <mergeCell ref="P4:Q5"/>
    <mergeCell ref="S4:S6"/>
    <mergeCell ref="R4:R6"/>
    <mergeCell ref="B8:B15"/>
    <mergeCell ref="G4:G6"/>
    <mergeCell ref="B4:B6"/>
    <mergeCell ref="C4:C6"/>
    <mergeCell ref="E4:E6"/>
    <mergeCell ref="F4:F6"/>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7">
      <formula1>$M$3:$P$3</formula1>
    </dataValidation>
  </dataValidation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E1" zoomScale="70" zoomScaleNormal="70"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379" customWidth="1"/>
    <col min="5" max="7" width="27.42578125" customWidth="1"/>
    <col min="8" max="8" width="15.28515625" customWidth="1"/>
    <col min="9" max="9" width="11.5703125" style="223"/>
    <col min="10" max="10" width="15.28515625" customWidth="1"/>
    <col min="11" max="11" width="18.85546875" style="223" customWidth="1"/>
    <col min="13" max="13" width="11.5703125" style="223"/>
    <col min="15" max="15" width="11.5703125" style="223"/>
    <col min="16" max="16" width="15.28515625" customWidth="1"/>
    <col min="17" max="17" width="18.28515625" style="223" customWidth="1"/>
    <col min="18" max="18" width="14.140625" hidden="1" customWidth="1"/>
    <col min="19" max="21" width="14.140625" customWidth="1"/>
    <col min="22" max="22" width="17" customWidth="1"/>
  </cols>
  <sheetData>
    <row r="1" spans="1:28" ht="24.75" customHeight="1" x14ac:dyDescent="0.25">
      <c r="B1" s="411" t="s">
        <v>1647</v>
      </c>
      <c r="C1" s="411" t="s">
        <v>1648</v>
      </c>
      <c r="D1" s="411" t="s">
        <v>1649</v>
      </c>
      <c r="E1" s="411" t="s">
        <v>1650</v>
      </c>
      <c r="F1" s="1147" t="s">
        <v>1355</v>
      </c>
      <c r="G1" s="1147"/>
      <c r="H1" s="1147"/>
      <c r="I1" s="1147"/>
      <c r="J1" s="1147"/>
      <c r="K1" s="1147"/>
      <c r="L1" s="1147"/>
      <c r="M1" s="1147"/>
      <c r="N1" s="261"/>
      <c r="O1" s="261"/>
      <c r="P1" s="261"/>
      <c r="Q1" s="261"/>
      <c r="R1" s="261"/>
      <c r="S1" s="261"/>
      <c r="T1" s="261"/>
      <c r="U1" s="261"/>
      <c r="V1" s="261"/>
      <c r="W1" s="261"/>
      <c r="X1" s="261"/>
      <c r="Y1" s="261"/>
      <c r="Z1" s="261"/>
      <c r="AA1" s="261"/>
      <c r="AB1" s="261"/>
    </row>
    <row r="2" spans="1:28" ht="18.75" x14ac:dyDescent="0.25">
      <c r="A2" s="277" t="s">
        <v>1354</v>
      </c>
      <c r="H2" s="261"/>
      <c r="J2" s="261"/>
      <c r="K2" s="261"/>
      <c r="L2" s="261"/>
      <c r="M2" s="261"/>
      <c r="N2" s="261"/>
      <c r="O2" s="261"/>
      <c r="P2" s="261"/>
      <c r="Q2" s="261"/>
      <c r="R2" s="261"/>
      <c r="S2" s="261"/>
      <c r="T2" s="261"/>
      <c r="U2" s="261"/>
      <c r="V2" s="261"/>
      <c r="W2" s="261"/>
      <c r="X2" s="261"/>
      <c r="Y2" s="261"/>
      <c r="Z2" s="261"/>
      <c r="AA2" s="261"/>
      <c r="AB2" s="261"/>
    </row>
    <row r="3" spans="1:28" s="305" customFormat="1" ht="18.75" x14ac:dyDescent="0.25">
      <c r="A3" s="277" t="s">
        <v>1425</v>
      </c>
      <c r="D3" s="379"/>
      <c r="H3" s="261"/>
      <c r="I3" s="223"/>
      <c r="J3" s="261"/>
      <c r="K3" s="261"/>
      <c r="L3" s="261"/>
      <c r="M3" s="261"/>
      <c r="N3" s="261"/>
      <c r="O3" s="261"/>
      <c r="P3" s="261"/>
      <c r="Q3" s="261"/>
      <c r="R3" s="261"/>
      <c r="S3" s="261"/>
      <c r="T3" s="261"/>
      <c r="U3" s="261"/>
      <c r="V3" s="261"/>
      <c r="W3" s="261"/>
      <c r="X3" s="261"/>
      <c r="Y3" s="261"/>
      <c r="Z3" s="261"/>
      <c r="AA3" s="261"/>
      <c r="AB3" s="261"/>
    </row>
    <row r="4" spans="1:28" s="305" customFormat="1" ht="18.75" x14ac:dyDescent="0.25">
      <c r="A4" s="277" t="s">
        <v>1426</v>
      </c>
      <c r="D4" s="379"/>
      <c r="H4" s="261"/>
      <c r="I4" s="223"/>
      <c r="J4" s="261"/>
      <c r="K4" s="261"/>
      <c r="L4" s="261"/>
      <c r="M4" s="261"/>
      <c r="N4" s="261"/>
      <c r="O4" s="261"/>
      <c r="P4" s="261"/>
      <c r="Q4" s="261"/>
      <c r="R4" s="261"/>
      <c r="S4" s="261"/>
      <c r="T4" s="261"/>
      <c r="U4" s="261"/>
      <c r="V4" s="261"/>
      <c r="W4" s="261"/>
      <c r="X4" s="261"/>
      <c r="Y4" s="261"/>
      <c r="Z4" s="261"/>
      <c r="AA4" s="261"/>
      <c r="AB4" s="261"/>
    </row>
    <row r="5" spans="1:28" ht="18.75" customHeight="1" x14ac:dyDescent="0.25">
      <c r="A5" s="1148" t="s">
        <v>1427</v>
      </c>
      <c r="B5" s="1149"/>
      <c r="C5" s="1149"/>
      <c r="D5" s="1149"/>
      <c r="E5" s="1149"/>
      <c r="F5" s="1149"/>
      <c r="G5" s="1149"/>
      <c r="H5" s="1149"/>
      <c r="I5" s="1149"/>
      <c r="J5" s="1149"/>
      <c r="K5" s="1149"/>
      <c r="L5" s="1149"/>
      <c r="M5" s="1149"/>
      <c r="N5" s="1149"/>
      <c r="O5" s="1149"/>
      <c r="P5" s="1149"/>
      <c r="Q5" s="1149"/>
      <c r="R5" s="1149"/>
      <c r="S5" s="1149"/>
      <c r="T5" s="1149"/>
      <c r="U5" s="1149"/>
      <c r="V5" s="1149"/>
    </row>
    <row r="6" spans="1:28" ht="15" customHeight="1" x14ac:dyDescent="0.25">
      <c r="A6" s="1055" t="s">
        <v>96</v>
      </c>
      <c r="B6" s="1057" t="s">
        <v>110</v>
      </c>
      <c r="C6" s="1049" t="s">
        <v>1532</v>
      </c>
      <c r="D6" s="1049" t="s">
        <v>1533</v>
      </c>
      <c r="E6" s="1049" t="s">
        <v>86</v>
      </c>
      <c r="F6" s="1049" t="s">
        <v>391</v>
      </c>
      <c r="G6" s="1049" t="s">
        <v>87</v>
      </c>
      <c r="H6" s="1058" t="s">
        <v>99</v>
      </c>
      <c r="I6" s="1063"/>
      <c r="J6" s="1063"/>
      <c r="K6" s="1063"/>
      <c r="L6" s="1063"/>
      <c r="M6" s="1063"/>
      <c r="N6" s="1063"/>
      <c r="O6" s="1059"/>
      <c r="P6" s="1064" t="s">
        <v>100</v>
      </c>
      <c r="Q6" s="1065"/>
      <c r="R6" s="1057" t="s">
        <v>101</v>
      </c>
      <c r="S6" s="1057" t="s">
        <v>102</v>
      </c>
      <c r="T6" s="1057" t="s">
        <v>109</v>
      </c>
      <c r="U6" s="1057" t="s">
        <v>108</v>
      </c>
      <c r="V6" s="1060" t="s">
        <v>88</v>
      </c>
    </row>
    <row r="7" spans="1:28" ht="15" customHeight="1" x14ac:dyDescent="0.25">
      <c r="A7" s="1055"/>
      <c r="B7" s="1055"/>
      <c r="C7" s="1050"/>
      <c r="D7" s="1050"/>
      <c r="E7" s="1050"/>
      <c r="F7" s="1050"/>
      <c r="G7" s="1050"/>
      <c r="H7" s="1058" t="s">
        <v>103</v>
      </c>
      <c r="I7" s="1059"/>
      <c r="J7" s="1058" t="s">
        <v>104</v>
      </c>
      <c r="K7" s="1059"/>
      <c r="L7" s="1058" t="s">
        <v>105</v>
      </c>
      <c r="M7" s="1059"/>
      <c r="N7" s="1058" t="s">
        <v>106</v>
      </c>
      <c r="O7" s="1059"/>
      <c r="P7" s="1066"/>
      <c r="Q7" s="1067"/>
      <c r="R7" s="1055"/>
      <c r="S7" s="1055"/>
      <c r="T7" s="1055"/>
      <c r="U7" s="1055"/>
      <c r="V7" s="1061"/>
    </row>
    <row r="8" spans="1:28" ht="25.5" x14ac:dyDescent="0.25">
      <c r="A8" s="1056"/>
      <c r="B8" s="1056"/>
      <c r="C8" s="1051"/>
      <c r="D8" s="1051"/>
      <c r="E8" s="1051"/>
      <c r="F8" s="1051"/>
      <c r="G8" s="1051"/>
      <c r="H8" s="355" t="s">
        <v>107</v>
      </c>
      <c r="I8" s="355" t="s">
        <v>12</v>
      </c>
      <c r="J8" s="355" t="s">
        <v>107</v>
      </c>
      <c r="K8" s="355" t="s">
        <v>12</v>
      </c>
      <c r="L8" s="355" t="s">
        <v>107</v>
      </c>
      <c r="M8" s="355" t="s">
        <v>12</v>
      </c>
      <c r="N8" s="355" t="s">
        <v>107</v>
      </c>
      <c r="O8" s="355" t="s">
        <v>12</v>
      </c>
      <c r="P8" s="355" t="s">
        <v>107</v>
      </c>
      <c r="Q8" s="355" t="s">
        <v>12</v>
      </c>
      <c r="R8" s="1056"/>
      <c r="S8" s="1056"/>
      <c r="T8" s="1056"/>
      <c r="U8" s="1056"/>
      <c r="V8" s="1062"/>
    </row>
    <row r="9" spans="1:28" s="305" customFormat="1" ht="15.75" x14ac:dyDescent="0.25">
      <c r="A9" s="356"/>
      <c r="B9" s="357"/>
      <c r="C9" s="358"/>
      <c r="D9" s="358"/>
      <c r="E9" s="358"/>
      <c r="F9" s="359"/>
      <c r="G9" s="358"/>
      <c r="H9" s="360"/>
      <c r="I9" s="360"/>
      <c r="J9" s="360"/>
      <c r="K9" s="360"/>
      <c r="L9" s="360"/>
      <c r="M9" s="360"/>
      <c r="N9" s="360"/>
      <c r="O9" s="360"/>
      <c r="P9" s="360"/>
      <c r="Q9" s="360"/>
      <c r="R9" s="361"/>
      <c r="S9" s="361"/>
      <c r="T9" s="361"/>
      <c r="U9" s="361"/>
      <c r="V9" s="362"/>
    </row>
    <row r="10" spans="1:28" ht="15.75" x14ac:dyDescent="0.25">
      <c r="A10" s="1143" t="s">
        <v>1429</v>
      </c>
      <c r="B10" s="1143" t="s">
        <v>1428</v>
      </c>
      <c r="C10" s="280"/>
      <c r="D10" s="280"/>
      <c r="E10" s="280"/>
      <c r="F10" s="280"/>
      <c r="G10" s="280"/>
      <c r="H10" s="301"/>
      <c r="I10" s="302"/>
      <c r="J10" s="301"/>
      <c r="K10" s="302"/>
      <c r="L10" s="301"/>
      <c r="M10" s="302"/>
      <c r="N10" s="301"/>
      <c r="O10" s="302"/>
      <c r="P10" s="321">
        <f t="shared" ref="P10:Q10" si="0">H10+J10+L10+N10</f>
        <v>0</v>
      </c>
      <c r="Q10" s="320">
        <f t="shared" si="0"/>
        <v>0</v>
      </c>
      <c r="R10" s="280"/>
      <c r="S10" s="280"/>
      <c r="T10" s="280"/>
      <c r="U10" s="280"/>
      <c r="V10" s="280"/>
    </row>
    <row r="11" spans="1:28" s="305" customFormat="1" ht="15.75" x14ac:dyDescent="0.25">
      <c r="A11" s="1143"/>
      <c r="B11" s="1143"/>
      <c r="C11" s="280"/>
      <c r="D11" s="280"/>
      <c r="E11" s="280"/>
      <c r="F11" s="280"/>
      <c r="G11" s="280"/>
      <c r="H11" s="301"/>
      <c r="I11" s="302"/>
      <c r="J11" s="301"/>
      <c r="K11" s="302"/>
      <c r="L11" s="301"/>
      <c r="M11" s="302"/>
      <c r="N11" s="301"/>
      <c r="O11" s="302"/>
      <c r="P11" s="321">
        <f t="shared" ref="P11:P28" si="1">H11+J11+L11+N11</f>
        <v>0</v>
      </c>
      <c r="Q11" s="320">
        <f t="shared" ref="Q11:Q28" si="2">I11+K11+M11+O11</f>
        <v>0</v>
      </c>
      <c r="R11" s="280"/>
      <c r="S11" s="280"/>
      <c r="T11" s="280"/>
      <c r="U11" s="280"/>
      <c r="V11" s="280"/>
    </row>
    <row r="12" spans="1:28" s="305" customFormat="1" ht="15.75" x14ac:dyDescent="0.25">
      <c r="A12" s="1143"/>
      <c r="B12" s="1143"/>
      <c r="C12" s="280"/>
      <c r="D12" s="280"/>
      <c r="E12" s="280"/>
      <c r="F12" s="280"/>
      <c r="G12" s="280"/>
      <c r="H12" s="301"/>
      <c r="I12" s="302"/>
      <c r="J12" s="301"/>
      <c r="K12" s="302"/>
      <c r="L12" s="301"/>
      <c r="M12" s="302"/>
      <c r="N12" s="301"/>
      <c r="O12" s="302"/>
      <c r="P12" s="321">
        <f t="shared" si="1"/>
        <v>0</v>
      </c>
      <c r="Q12" s="320">
        <f t="shared" si="2"/>
        <v>0</v>
      </c>
      <c r="R12" s="280"/>
      <c r="S12" s="280"/>
      <c r="T12" s="280"/>
      <c r="U12" s="280"/>
      <c r="V12" s="280"/>
    </row>
    <row r="13" spans="1:28" s="305" customFormat="1" ht="15.75" x14ac:dyDescent="0.25">
      <c r="A13" s="1143"/>
      <c r="B13" s="1143"/>
      <c r="C13" s="280"/>
      <c r="D13" s="280"/>
      <c r="E13" s="280"/>
      <c r="F13" s="280"/>
      <c r="G13" s="280"/>
      <c r="H13" s="301"/>
      <c r="I13" s="302"/>
      <c r="J13" s="301"/>
      <c r="K13" s="302"/>
      <c r="L13" s="301"/>
      <c r="M13" s="302"/>
      <c r="N13" s="301"/>
      <c r="O13" s="302"/>
      <c r="P13" s="321">
        <f t="shared" si="1"/>
        <v>0</v>
      </c>
      <c r="Q13" s="320">
        <f t="shared" si="2"/>
        <v>0</v>
      </c>
      <c r="R13" s="280"/>
      <c r="S13" s="280"/>
      <c r="T13" s="280"/>
      <c r="U13" s="280"/>
      <c r="V13" s="280"/>
    </row>
    <row r="14" spans="1:28" s="305" customFormat="1" ht="15.75" x14ac:dyDescent="0.25">
      <c r="A14" s="1143"/>
      <c r="B14" s="1143"/>
      <c r="C14" s="280"/>
      <c r="D14" s="280"/>
      <c r="E14" s="280"/>
      <c r="F14" s="280"/>
      <c r="G14" s="280"/>
      <c r="H14" s="301"/>
      <c r="I14" s="302"/>
      <c r="J14" s="301"/>
      <c r="K14" s="302"/>
      <c r="L14" s="301"/>
      <c r="M14" s="302"/>
      <c r="N14" s="301"/>
      <c r="O14" s="302"/>
      <c r="P14" s="321">
        <f t="shared" si="1"/>
        <v>0</v>
      </c>
      <c r="Q14" s="320">
        <f t="shared" si="2"/>
        <v>0</v>
      </c>
      <c r="R14" s="280"/>
      <c r="S14" s="280"/>
      <c r="T14" s="280"/>
      <c r="U14" s="280"/>
      <c r="V14" s="280"/>
    </row>
    <row r="15" spans="1:28" s="305" customFormat="1" ht="15.75" x14ac:dyDescent="0.25">
      <c r="A15" s="1143"/>
      <c r="B15" s="1143"/>
      <c r="C15" s="280"/>
      <c r="D15" s="280"/>
      <c r="E15" s="280"/>
      <c r="F15" s="280"/>
      <c r="G15" s="280"/>
      <c r="H15" s="301"/>
      <c r="I15" s="302"/>
      <c r="J15" s="301"/>
      <c r="K15" s="302"/>
      <c r="L15" s="301"/>
      <c r="M15" s="302"/>
      <c r="N15" s="301"/>
      <c r="O15" s="302"/>
      <c r="P15" s="321">
        <f t="shared" si="1"/>
        <v>0</v>
      </c>
      <c r="Q15" s="320">
        <f t="shared" si="2"/>
        <v>0</v>
      </c>
      <c r="R15" s="280"/>
      <c r="S15" s="280"/>
      <c r="T15" s="280"/>
      <c r="U15" s="280"/>
      <c r="V15" s="280"/>
    </row>
    <row r="16" spans="1:28" ht="15.75" x14ac:dyDescent="0.25">
      <c r="A16" s="1143"/>
      <c r="B16" s="1143"/>
      <c r="C16" s="280"/>
      <c r="D16" s="280"/>
      <c r="E16" s="280"/>
      <c r="F16" s="280"/>
      <c r="G16" s="280"/>
      <c r="H16" s="301"/>
      <c r="I16" s="302"/>
      <c r="J16" s="301"/>
      <c r="K16" s="302"/>
      <c r="L16" s="301"/>
      <c r="M16" s="302"/>
      <c r="N16" s="301"/>
      <c r="O16" s="302"/>
      <c r="P16" s="321">
        <f t="shared" si="1"/>
        <v>0</v>
      </c>
      <c r="Q16" s="320">
        <f t="shared" si="2"/>
        <v>0</v>
      </c>
      <c r="R16" s="280"/>
      <c r="S16" s="280"/>
      <c r="T16" s="280"/>
      <c r="U16" s="280"/>
      <c r="V16" s="280"/>
    </row>
    <row r="17" spans="1:22" s="305" customFormat="1" ht="15.75" x14ac:dyDescent="0.25">
      <c r="A17" s="1144" t="s">
        <v>1431</v>
      </c>
      <c r="B17" s="1144" t="s">
        <v>116</v>
      </c>
      <c r="C17" s="280"/>
      <c r="D17" s="280"/>
      <c r="E17" s="280"/>
      <c r="F17" s="280"/>
      <c r="G17" s="280"/>
      <c r="H17" s="301"/>
      <c r="I17" s="302"/>
      <c r="J17" s="301"/>
      <c r="K17" s="302"/>
      <c r="L17" s="301"/>
      <c r="M17" s="302"/>
      <c r="N17" s="301"/>
      <c r="O17" s="302"/>
      <c r="P17" s="321">
        <f t="shared" si="1"/>
        <v>0</v>
      </c>
      <c r="Q17" s="320">
        <f t="shared" si="2"/>
        <v>0</v>
      </c>
      <c r="R17" s="280"/>
      <c r="S17" s="280"/>
      <c r="T17" s="280"/>
      <c r="U17" s="280"/>
      <c r="V17" s="280"/>
    </row>
    <row r="18" spans="1:22" s="305" customFormat="1" ht="15.75" x14ac:dyDescent="0.25">
      <c r="A18" s="1145"/>
      <c r="B18" s="1145"/>
      <c r="C18" s="280"/>
      <c r="D18" s="280"/>
      <c r="E18" s="280"/>
      <c r="F18" s="280"/>
      <c r="G18" s="280"/>
      <c r="H18" s="301"/>
      <c r="I18" s="302"/>
      <c r="J18" s="301"/>
      <c r="K18" s="302"/>
      <c r="L18" s="301"/>
      <c r="M18" s="302"/>
      <c r="N18" s="301"/>
      <c r="O18" s="302"/>
      <c r="P18" s="321">
        <f t="shared" si="1"/>
        <v>0</v>
      </c>
      <c r="Q18" s="320">
        <f t="shared" si="2"/>
        <v>0</v>
      </c>
      <c r="R18" s="280"/>
      <c r="S18" s="280"/>
      <c r="T18" s="280"/>
      <c r="U18" s="280"/>
      <c r="V18" s="280"/>
    </row>
    <row r="19" spans="1:22" s="305" customFormat="1" ht="15.75" x14ac:dyDescent="0.25">
      <c r="A19" s="1145"/>
      <c r="B19" s="1145"/>
      <c r="C19" s="280"/>
      <c r="D19" s="280"/>
      <c r="E19" s="280"/>
      <c r="F19" s="280"/>
      <c r="G19" s="280"/>
      <c r="H19" s="301"/>
      <c r="I19" s="302"/>
      <c r="J19" s="301"/>
      <c r="K19" s="302"/>
      <c r="L19" s="301"/>
      <c r="M19" s="302"/>
      <c r="N19" s="301"/>
      <c r="O19" s="302"/>
      <c r="P19" s="321">
        <f t="shared" si="1"/>
        <v>0</v>
      </c>
      <c r="Q19" s="320">
        <f t="shared" si="2"/>
        <v>0</v>
      </c>
      <c r="R19" s="280"/>
      <c r="S19" s="280"/>
      <c r="T19" s="280"/>
      <c r="U19" s="280"/>
      <c r="V19" s="280"/>
    </row>
    <row r="20" spans="1:22" s="305" customFormat="1" ht="15.75" x14ac:dyDescent="0.25">
      <c r="A20" s="1145"/>
      <c r="B20" s="1145"/>
      <c r="C20" s="280"/>
      <c r="D20" s="280"/>
      <c r="E20" s="280"/>
      <c r="F20" s="280"/>
      <c r="G20" s="280"/>
      <c r="H20" s="301"/>
      <c r="I20" s="302"/>
      <c r="J20" s="301"/>
      <c r="K20" s="302"/>
      <c r="L20" s="301"/>
      <c r="M20" s="302"/>
      <c r="N20" s="301"/>
      <c r="O20" s="302"/>
      <c r="P20" s="321">
        <f t="shared" si="1"/>
        <v>0</v>
      </c>
      <c r="Q20" s="320">
        <f t="shared" si="2"/>
        <v>0</v>
      </c>
      <c r="R20" s="280"/>
      <c r="S20" s="280"/>
      <c r="T20" s="280"/>
      <c r="U20" s="280"/>
      <c r="V20" s="280"/>
    </row>
    <row r="21" spans="1:22" s="305" customFormat="1" ht="15.75" x14ac:dyDescent="0.25">
      <c r="A21" s="1145"/>
      <c r="B21" s="1145"/>
      <c r="C21" s="280"/>
      <c r="D21" s="280"/>
      <c r="E21" s="280"/>
      <c r="F21" s="280"/>
      <c r="G21" s="280"/>
      <c r="H21" s="301"/>
      <c r="I21" s="302"/>
      <c r="J21" s="301"/>
      <c r="K21" s="302"/>
      <c r="L21" s="301"/>
      <c r="M21" s="302"/>
      <c r="N21" s="301"/>
      <c r="O21" s="302"/>
      <c r="P21" s="321">
        <f t="shared" si="1"/>
        <v>0</v>
      </c>
      <c r="Q21" s="320">
        <f t="shared" si="2"/>
        <v>0</v>
      </c>
      <c r="R21" s="280"/>
      <c r="S21" s="280"/>
      <c r="T21" s="280"/>
      <c r="U21" s="280"/>
      <c r="V21" s="280"/>
    </row>
    <row r="22" spans="1:22" s="305" customFormat="1" ht="15.75" x14ac:dyDescent="0.25">
      <c r="A22" s="1146"/>
      <c r="B22" s="1146"/>
      <c r="C22" s="280"/>
      <c r="D22" s="280"/>
      <c r="E22" s="280"/>
      <c r="F22" s="280"/>
      <c r="G22" s="280"/>
      <c r="H22" s="301"/>
      <c r="I22" s="302"/>
      <c r="J22" s="301"/>
      <c r="K22" s="302"/>
      <c r="L22" s="301"/>
      <c r="M22" s="302"/>
      <c r="N22" s="301"/>
      <c r="O22" s="302"/>
      <c r="P22" s="321">
        <f t="shared" si="1"/>
        <v>0</v>
      </c>
      <c r="Q22" s="320">
        <f t="shared" si="2"/>
        <v>0</v>
      </c>
      <c r="R22" s="280"/>
      <c r="S22" s="280"/>
      <c r="T22" s="280"/>
      <c r="U22" s="280"/>
      <c r="V22" s="280"/>
    </row>
    <row r="23" spans="1:22" s="305" customFormat="1" ht="15.75" x14ac:dyDescent="0.25">
      <c r="A23" s="1143" t="s">
        <v>1432</v>
      </c>
      <c r="B23" s="1144"/>
      <c r="C23" s="280"/>
      <c r="D23" s="280"/>
      <c r="E23" s="280"/>
      <c r="F23" s="280"/>
      <c r="G23" s="280"/>
      <c r="H23" s="301"/>
      <c r="I23" s="302"/>
      <c r="J23" s="301"/>
      <c r="K23" s="302"/>
      <c r="L23" s="301"/>
      <c r="M23" s="302"/>
      <c r="N23" s="301"/>
      <c r="O23" s="302"/>
      <c r="P23" s="321">
        <f t="shared" si="1"/>
        <v>0</v>
      </c>
      <c r="Q23" s="320">
        <f t="shared" si="2"/>
        <v>0</v>
      </c>
      <c r="R23" s="280"/>
      <c r="S23" s="280"/>
      <c r="T23" s="280"/>
      <c r="U23" s="280"/>
      <c r="V23" s="280"/>
    </row>
    <row r="24" spans="1:22" s="305" customFormat="1" ht="15.75" x14ac:dyDescent="0.25">
      <c r="A24" s="1143"/>
      <c r="B24" s="1145"/>
      <c r="C24" s="280"/>
      <c r="D24" s="280"/>
      <c r="E24" s="280"/>
      <c r="F24" s="280"/>
      <c r="G24" s="280"/>
      <c r="H24" s="301"/>
      <c r="I24" s="302"/>
      <c r="J24" s="301"/>
      <c r="K24" s="302"/>
      <c r="L24" s="301"/>
      <c r="M24" s="302"/>
      <c r="N24" s="301"/>
      <c r="O24" s="302"/>
      <c r="P24" s="321">
        <f t="shared" si="1"/>
        <v>0</v>
      </c>
      <c r="Q24" s="320">
        <f t="shared" si="2"/>
        <v>0</v>
      </c>
      <c r="R24" s="280"/>
      <c r="S24" s="280"/>
      <c r="T24" s="280"/>
      <c r="U24" s="280"/>
      <c r="V24" s="280"/>
    </row>
    <row r="25" spans="1:22" s="305" customFormat="1" ht="15.75" x14ac:dyDescent="0.25">
      <c r="A25" s="1143"/>
      <c r="B25" s="1145"/>
      <c r="C25" s="280"/>
      <c r="D25" s="280"/>
      <c r="E25" s="280"/>
      <c r="F25" s="280"/>
      <c r="G25" s="280"/>
      <c r="H25" s="301"/>
      <c r="I25" s="302"/>
      <c r="J25" s="301"/>
      <c r="K25" s="302"/>
      <c r="L25" s="301"/>
      <c r="M25" s="302"/>
      <c r="N25" s="301"/>
      <c r="O25" s="302"/>
      <c r="P25" s="321">
        <f t="shared" si="1"/>
        <v>0</v>
      </c>
      <c r="Q25" s="320">
        <f t="shared" si="2"/>
        <v>0</v>
      </c>
      <c r="R25" s="280"/>
      <c r="S25" s="280"/>
      <c r="T25" s="280"/>
      <c r="U25" s="280"/>
      <c r="V25" s="280"/>
    </row>
    <row r="26" spans="1:22" s="305" customFormat="1" ht="15.75" x14ac:dyDescent="0.25">
      <c r="A26" s="1143"/>
      <c r="B26" s="1145"/>
      <c r="C26" s="280"/>
      <c r="D26" s="280"/>
      <c r="E26" s="280"/>
      <c r="F26" s="280"/>
      <c r="G26" s="280"/>
      <c r="H26" s="301"/>
      <c r="I26" s="302"/>
      <c r="J26" s="301"/>
      <c r="K26" s="302"/>
      <c r="L26" s="301"/>
      <c r="M26" s="302"/>
      <c r="N26" s="301"/>
      <c r="O26" s="302"/>
      <c r="P26" s="321">
        <f t="shared" si="1"/>
        <v>0</v>
      </c>
      <c r="Q26" s="320">
        <f t="shared" si="2"/>
        <v>0</v>
      </c>
      <c r="R26" s="280"/>
      <c r="S26" s="280"/>
      <c r="T26" s="280"/>
      <c r="U26" s="280"/>
      <c r="V26" s="280"/>
    </row>
    <row r="27" spans="1:22" s="305" customFormat="1" ht="15.75" x14ac:dyDescent="0.25">
      <c r="A27" s="1143"/>
      <c r="B27" s="1145"/>
      <c r="C27" s="280"/>
      <c r="D27" s="280"/>
      <c r="E27" s="280"/>
      <c r="F27" s="280"/>
      <c r="G27" s="280"/>
      <c r="H27" s="301"/>
      <c r="I27" s="302"/>
      <c r="J27" s="301"/>
      <c r="K27" s="302"/>
      <c r="L27" s="301"/>
      <c r="M27" s="302"/>
      <c r="N27" s="301"/>
      <c r="O27" s="302"/>
      <c r="P27" s="321">
        <f t="shared" si="1"/>
        <v>0</v>
      </c>
      <c r="Q27" s="320">
        <f t="shared" si="2"/>
        <v>0</v>
      </c>
      <c r="R27" s="280"/>
      <c r="S27" s="280"/>
      <c r="T27" s="280"/>
      <c r="U27" s="280"/>
      <c r="V27" s="280"/>
    </row>
    <row r="28" spans="1:22" ht="15.75" x14ac:dyDescent="0.25">
      <c r="A28" s="1143"/>
      <c r="B28" s="1146"/>
      <c r="C28" s="280"/>
      <c r="D28" s="280"/>
      <c r="E28" s="280"/>
      <c r="F28" s="280"/>
      <c r="G28" s="280"/>
      <c r="H28" s="280"/>
      <c r="I28" s="302"/>
      <c r="J28" s="280"/>
      <c r="K28" s="302"/>
      <c r="L28" s="280"/>
      <c r="M28" s="302"/>
      <c r="N28" s="280"/>
      <c r="O28" s="302"/>
      <c r="P28" s="321">
        <f t="shared" si="1"/>
        <v>0</v>
      </c>
      <c r="Q28" s="320">
        <f t="shared" si="2"/>
        <v>0</v>
      </c>
      <c r="R28" s="280"/>
      <c r="S28" s="71"/>
      <c r="T28" s="280"/>
      <c r="U28" s="280"/>
      <c r="V28" s="280"/>
    </row>
    <row r="29" spans="1:22" ht="15.75" x14ac:dyDescent="0.25">
      <c r="A29" s="265"/>
      <c r="B29" s="266"/>
      <c r="C29" s="266"/>
      <c r="D29" s="266"/>
      <c r="E29" s="265" t="s">
        <v>1430</v>
      </c>
      <c r="F29" s="266"/>
      <c r="G29" s="267"/>
      <c r="H29" s="72">
        <f t="shared" ref="H29:Q29" si="3">SUM(H10:H28)</f>
        <v>0</v>
      </c>
      <c r="I29" s="224">
        <f t="shared" si="3"/>
        <v>0</v>
      </c>
      <c r="J29" s="72">
        <f t="shared" si="3"/>
        <v>0</v>
      </c>
      <c r="K29" s="224">
        <f t="shared" si="3"/>
        <v>0</v>
      </c>
      <c r="L29" s="72">
        <f t="shared" si="3"/>
        <v>0</v>
      </c>
      <c r="M29" s="224">
        <f t="shared" si="3"/>
        <v>0</v>
      </c>
      <c r="N29" s="72">
        <f t="shared" si="3"/>
        <v>0</v>
      </c>
      <c r="O29" s="224">
        <f t="shared" si="3"/>
        <v>0</v>
      </c>
      <c r="P29" s="224">
        <f t="shared" si="3"/>
        <v>0</v>
      </c>
      <c r="Q29" s="224">
        <f t="shared" si="3"/>
        <v>0</v>
      </c>
      <c r="R29" s="68"/>
      <c r="S29" s="68"/>
      <c r="T29" s="68"/>
      <c r="U29" s="68"/>
      <c r="V29" s="68"/>
    </row>
    <row r="32" spans="1:22" x14ac:dyDescent="0.25">
      <c r="C32" s="379"/>
    </row>
    <row r="33" spans="3:3" x14ac:dyDescent="0.25">
      <c r="C33" s="379"/>
    </row>
    <row r="34" spans="3:3" x14ac:dyDescent="0.25">
      <c r="C34" s="379"/>
    </row>
    <row r="35" spans="3:3" x14ac:dyDescent="0.25">
      <c r="C35" s="379"/>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70" zoomScaleNormal="7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05" customWidth="1"/>
    <col min="2" max="2" width="35.85546875" style="305" customWidth="1"/>
    <col min="3" max="3" width="27.42578125" style="305" customWidth="1"/>
    <col min="4" max="4" width="27.42578125" style="379" customWidth="1"/>
    <col min="5" max="7" width="27.42578125" style="305" customWidth="1"/>
    <col min="8" max="8" width="15.28515625" style="305" customWidth="1"/>
    <col min="9" max="9" width="11.42578125" style="223"/>
    <col min="10" max="10" width="15.28515625" style="305" customWidth="1"/>
    <col min="11" max="11" width="18.85546875" style="223" customWidth="1"/>
    <col min="12" max="12" width="11.42578125" style="305"/>
    <col min="13" max="13" width="11.42578125" style="223"/>
    <col min="14" max="14" width="11.42578125" style="305"/>
    <col min="15" max="15" width="11.42578125" style="223"/>
    <col min="16" max="16" width="15.28515625" style="305" customWidth="1"/>
    <col min="17" max="17" width="18.28515625" style="223" customWidth="1"/>
    <col min="18" max="20" width="14.140625" style="305" customWidth="1"/>
    <col min="21" max="21" width="17" style="305" customWidth="1"/>
    <col min="22" max="16384" width="11.42578125" style="305"/>
  </cols>
  <sheetData>
    <row r="1" spans="1:42" ht="24.75" customHeight="1" x14ac:dyDescent="0.25">
      <c r="A1" s="324"/>
      <c r="B1" s="324"/>
      <c r="C1" s="324"/>
      <c r="D1" s="324"/>
      <c r="E1" s="324"/>
      <c r="F1" s="1150" t="s">
        <v>1475</v>
      </c>
      <c r="G1" s="1150"/>
      <c r="H1" s="1150"/>
      <c r="I1" s="1150"/>
      <c r="J1" s="1150"/>
      <c r="K1" s="1150"/>
      <c r="L1" s="1150"/>
      <c r="M1" s="1150"/>
      <c r="N1" s="325"/>
      <c r="O1" s="379" t="s">
        <v>1651</v>
      </c>
      <c r="P1" s="379" t="s">
        <v>1652</v>
      </c>
      <c r="Q1" s="379" t="s">
        <v>1653</v>
      </c>
      <c r="R1" s="379" t="s">
        <v>1654</v>
      </c>
      <c r="S1" s="379" t="s">
        <v>1655</v>
      </c>
      <c r="T1" s="379" t="s">
        <v>1656</v>
      </c>
      <c r="U1" s="379" t="s">
        <v>1657</v>
      </c>
      <c r="V1" s="379" t="s">
        <v>1658</v>
      </c>
      <c r="W1" s="379" t="s">
        <v>1659</v>
      </c>
      <c r="X1" s="379" t="s">
        <v>1660</v>
      </c>
      <c r="Y1" s="379" t="s">
        <v>1661</v>
      </c>
      <c r="Z1" s="379" t="s">
        <v>1662</v>
      </c>
      <c r="AA1" s="379" t="s">
        <v>1663</v>
      </c>
      <c r="AB1" s="379" t="s">
        <v>1664</v>
      </c>
      <c r="AC1" s="379" t="s">
        <v>1665</v>
      </c>
      <c r="AD1" s="379" t="s">
        <v>1666</v>
      </c>
      <c r="AE1" s="379" t="s">
        <v>1667</v>
      </c>
      <c r="AF1" s="324"/>
      <c r="AG1" s="324"/>
      <c r="AH1" s="324"/>
      <c r="AI1" s="324"/>
      <c r="AJ1" s="324"/>
      <c r="AK1" s="324"/>
      <c r="AL1" s="324"/>
      <c r="AM1" s="324"/>
      <c r="AN1" s="324"/>
      <c r="AO1" s="324"/>
      <c r="AP1" s="324"/>
    </row>
    <row r="2" spans="1:42" ht="18.75" x14ac:dyDescent="0.25">
      <c r="A2" s="323" t="s">
        <v>1354</v>
      </c>
      <c r="B2" s="324"/>
      <c r="C2" s="324"/>
      <c r="D2" s="324"/>
      <c r="E2" s="324"/>
      <c r="F2" s="324"/>
      <c r="G2" s="324"/>
      <c r="H2" s="325"/>
      <c r="I2" s="326"/>
      <c r="J2" s="325"/>
      <c r="K2" s="325"/>
      <c r="L2" s="325"/>
      <c r="M2" s="325"/>
      <c r="N2" s="325"/>
      <c r="O2" s="325"/>
      <c r="P2" s="325"/>
      <c r="Q2" s="325"/>
      <c r="R2" s="325"/>
      <c r="S2" s="325"/>
      <c r="T2" s="325"/>
      <c r="U2" s="325"/>
      <c r="V2" s="325"/>
      <c r="W2" s="325"/>
      <c r="X2" s="325"/>
      <c r="Y2" s="325"/>
      <c r="Z2" s="325"/>
      <c r="AA2" s="325"/>
      <c r="AB2" s="324"/>
      <c r="AC2" s="324"/>
      <c r="AD2" s="324"/>
      <c r="AE2" s="324"/>
      <c r="AF2" s="324"/>
      <c r="AG2" s="324"/>
      <c r="AH2" s="324"/>
      <c r="AI2" s="324"/>
      <c r="AJ2" s="324"/>
      <c r="AK2" s="324"/>
      <c r="AL2" s="324"/>
      <c r="AM2" s="324"/>
      <c r="AN2" s="324"/>
      <c r="AO2" s="324"/>
      <c r="AP2" s="324"/>
    </row>
    <row r="3" spans="1:42" ht="18.75" x14ac:dyDescent="0.25">
      <c r="A3" s="323" t="s">
        <v>1481</v>
      </c>
      <c r="B3" s="324"/>
      <c r="C3" s="324"/>
      <c r="D3" s="324"/>
      <c r="E3" s="324"/>
      <c r="F3" s="324"/>
      <c r="G3" s="324"/>
      <c r="H3" s="325"/>
      <c r="I3" s="326"/>
      <c r="J3" s="325"/>
      <c r="K3" s="325"/>
      <c r="L3" s="325"/>
      <c r="M3" s="325"/>
      <c r="N3" s="325"/>
      <c r="O3" s="325"/>
      <c r="P3" s="325"/>
      <c r="Q3" s="325"/>
      <c r="R3" s="325"/>
      <c r="S3" s="325"/>
      <c r="T3" s="325"/>
      <c r="U3" s="325"/>
      <c r="V3" s="325"/>
      <c r="W3" s="325"/>
      <c r="X3" s="325"/>
      <c r="Y3" s="325"/>
      <c r="Z3" s="325"/>
      <c r="AA3" s="325"/>
      <c r="AB3" s="324"/>
      <c r="AC3" s="324"/>
      <c r="AD3" s="324"/>
      <c r="AE3" s="324"/>
      <c r="AF3" s="324"/>
      <c r="AG3" s="324"/>
      <c r="AH3" s="324"/>
      <c r="AI3" s="324"/>
      <c r="AJ3" s="324"/>
      <c r="AK3" s="324"/>
      <c r="AL3" s="324"/>
      <c r="AM3" s="324"/>
      <c r="AN3" s="324"/>
      <c r="AO3" s="324"/>
      <c r="AP3" s="324"/>
    </row>
    <row r="4" spans="1:42" s="324" customFormat="1" ht="18.75" x14ac:dyDescent="0.25">
      <c r="A4" s="323" t="s">
        <v>1492</v>
      </c>
      <c r="H4" s="325"/>
      <c r="I4" s="326"/>
      <c r="J4" s="325"/>
      <c r="K4" s="325"/>
      <c r="L4" s="325"/>
      <c r="M4" s="325"/>
      <c r="N4" s="325"/>
      <c r="O4" s="325"/>
      <c r="P4" s="325"/>
      <c r="Q4" s="325"/>
      <c r="R4" s="325"/>
      <c r="S4" s="325"/>
      <c r="T4" s="325"/>
      <c r="U4" s="325"/>
      <c r="V4" s="325"/>
      <c r="W4" s="325"/>
      <c r="X4" s="325"/>
      <c r="Y4" s="325"/>
      <c r="Z4" s="325"/>
      <c r="AA4" s="325"/>
    </row>
    <row r="5" spans="1:42" s="324" customFormat="1" ht="18.75" customHeight="1" x14ac:dyDescent="0.25">
      <c r="A5" s="327" t="s">
        <v>1482</v>
      </c>
      <c r="B5" s="328"/>
      <c r="C5" s="328"/>
      <c r="D5" s="328"/>
      <c r="E5" s="328"/>
      <c r="F5" s="328"/>
      <c r="G5" s="328"/>
      <c r="H5" s="328"/>
      <c r="I5" s="328"/>
      <c r="J5" s="328"/>
      <c r="K5" s="328"/>
      <c r="L5" s="328"/>
      <c r="M5" s="328"/>
      <c r="N5" s="328"/>
      <c r="O5" s="328"/>
      <c r="P5" s="328"/>
      <c r="Q5" s="328"/>
      <c r="R5" s="328"/>
      <c r="S5" s="328"/>
      <c r="T5" s="328"/>
      <c r="U5" s="328"/>
    </row>
    <row r="6" spans="1:42" ht="15" customHeight="1" x14ac:dyDescent="0.25">
      <c r="A6" s="1055" t="s">
        <v>96</v>
      </c>
      <c r="B6" s="1057" t="s">
        <v>110</v>
      </c>
      <c r="C6" s="1049" t="s">
        <v>1532</v>
      </c>
      <c r="D6" s="1049" t="s">
        <v>1533</v>
      </c>
      <c r="E6" s="1049" t="s">
        <v>86</v>
      </c>
      <c r="F6" s="1049" t="s">
        <v>391</v>
      </c>
      <c r="G6" s="1049" t="s">
        <v>87</v>
      </c>
      <c r="H6" s="1058" t="s">
        <v>99</v>
      </c>
      <c r="I6" s="1063"/>
      <c r="J6" s="1063"/>
      <c r="K6" s="1063"/>
      <c r="L6" s="1063"/>
      <c r="M6" s="1063"/>
      <c r="N6" s="1063"/>
      <c r="O6" s="1059"/>
      <c r="P6" s="1064" t="s">
        <v>100</v>
      </c>
      <c r="Q6" s="1065"/>
      <c r="R6" s="1057" t="s">
        <v>102</v>
      </c>
      <c r="S6" s="1057" t="s">
        <v>109</v>
      </c>
      <c r="T6" s="1057" t="s">
        <v>108</v>
      </c>
      <c r="U6" s="1060" t="s">
        <v>88</v>
      </c>
    </row>
    <row r="7" spans="1:42" ht="15" customHeight="1" x14ac:dyDescent="0.25">
      <c r="A7" s="1055"/>
      <c r="B7" s="1055"/>
      <c r="C7" s="1050"/>
      <c r="D7" s="1050"/>
      <c r="E7" s="1050"/>
      <c r="F7" s="1050"/>
      <c r="G7" s="1050"/>
      <c r="H7" s="1058" t="s">
        <v>103</v>
      </c>
      <c r="I7" s="1059"/>
      <c r="J7" s="1058" t="s">
        <v>104</v>
      </c>
      <c r="K7" s="1059"/>
      <c r="L7" s="1058" t="s">
        <v>105</v>
      </c>
      <c r="M7" s="1059"/>
      <c r="N7" s="1058" t="s">
        <v>106</v>
      </c>
      <c r="O7" s="1059"/>
      <c r="P7" s="1066"/>
      <c r="Q7" s="1067"/>
      <c r="R7" s="1055"/>
      <c r="S7" s="1055"/>
      <c r="T7" s="1055"/>
      <c r="U7" s="1061"/>
    </row>
    <row r="8" spans="1:42" ht="25.5" x14ac:dyDescent="0.25">
      <c r="A8" s="1056"/>
      <c r="B8" s="1056"/>
      <c r="C8" s="1051"/>
      <c r="D8" s="1051"/>
      <c r="E8" s="1051"/>
      <c r="F8" s="1051"/>
      <c r="G8" s="1051"/>
      <c r="H8" s="355" t="s">
        <v>107</v>
      </c>
      <c r="I8" s="355" t="s">
        <v>12</v>
      </c>
      <c r="J8" s="355" t="s">
        <v>107</v>
      </c>
      <c r="K8" s="355" t="s">
        <v>12</v>
      </c>
      <c r="L8" s="355" t="s">
        <v>107</v>
      </c>
      <c r="M8" s="355" t="s">
        <v>12</v>
      </c>
      <c r="N8" s="355" t="s">
        <v>107</v>
      </c>
      <c r="O8" s="355" t="s">
        <v>12</v>
      </c>
      <c r="P8" s="355" t="s">
        <v>107</v>
      </c>
      <c r="Q8" s="355" t="s">
        <v>12</v>
      </c>
      <c r="R8" s="1056"/>
      <c r="S8" s="1056"/>
      <c r="T8" s="1056"/>
      <c r="U8" s="1062"/>
    </row>
    <row r="9" spans="1:42" ht="15.75" x14ac:dyDescent="0.25">
      <c r="A9" s="356"/>
      <c r="B9" s="357"/>
      <c r="C9" s="358"/>
      <c r="D9" s="358"/>
      <c r="E9" s="358"/>
      <c r="F9" s="359"/>
      <c r="G9" s="358"/>
      <c r="H9" s="360"/>
      <c r="I9" s="360"/>
      <c r="J9" s="360"/>
      <c r="K9" s="360"/>
      <c r="L9" s="360"/>
      <c r="M9" s="360"/>
      <c r="N9" s="360"/>
      <c r="O9" s="360"/>
      <c r="P9" s="360"/>
      <c r="Q9" s="360"/>
      <c r="R9" s="361"/>
      <c r="S9" s="361"/>
      <c r="T9" s="361"/>
      <c r="U9" s="362"/>
    </row>
    <row r="10" spans="1:42" ht="15.75" customHeight="1" x14ac:dyDescent="0.25">
      <c r="A10" s="1144" t="s">
        <v>1483</v>
      </c>
      <c r="B10" s="1144" t="s">
        <v>1484</v>
      </c>
      <c r="C10" s="280"/>
      <c r="D10" s="280"/>
      <c r="E10" s="280"/>
      <c r="F10" s="280"/>
      <c r="G10" s="280"/>
      <c r="H10" s="301"/>
      <c r="I10" s="302"/>
      <c r="J10" s="301"/>
      <c r="K10" s="302"/>
      <c r="L10" s="301"/>
      <c r="M10" s="302"/>
      <c r="N10" s="301"/>
      <c r="O10" s="302"/>
      <c r="P10" s="321">
        <f t="shared" ref="P10:Q62" si="0">H10+J10+L10+N10</f>
        <v>0</v>
      </c>
      <c r="Q10" s="320">
        <f t="shared" si="0"/>
        <v>0</v>
      </c>
      <c r="R10" s="280"/>
      <c r="S10" s="280"/>
      <c r="T10" s="280"/>
      <c r="U10" s="280"/>
    </row>
    <row r="11" spans="1:42" ht="15.75" x14ac:dyDescent="0.25">
      <c r="A11" s="1145"/>
      <c r="B11" s="1145"/>
      <c r="C11" s="280"/>
      <c r="D11" s="280"/>
      <c r="E11" s="280"/>
      <c r="F11" s="280"/>
      <c r="G11" s="280"/>
      <c r="H11" s="301"/>
      <c r="I11" s="302"/>
      <c r="J11" s="301"/>
      <c r="K11" s="302"/>
      <c r="L11" s="301"/>
      <c r="M11" s="302"/>
      <c r="N11" s="301"/>
      <c r="O11" s="302"/>
      <c r="P11" s="321">
        <f t="shared" si="0"/>
        <v>0</v>
      </c>
      <c r="Q11" s="320">
        <f t="shared" si="0"/>
        <v>0</v>
      </c>
      <c r="R11" s="280"/>
      <c r="S11" s="280"/>
      <c r="T11" s="280"/>
      <c r="U11" s="280"/>
    </row>
    <row r="12" spans="1:42" ht="15.75" x14ac:dyDescent="0.25">
      <c r="A12" s="1145"/>
      <c r="B12" s="1145"/>
      <c r="C12" s="280"/>
      <c r="D12" s="280"/>
      <c r="E12" s="280"/>
      <c r="F12" s="280"/>
      <c r="G12" s="280"/>
      <c r="H12" s="301"/>
      <c r="I12" s="302"/>
      <c r="J12" s="301"/>
      <c r="K12" s="302"/>
      <c r="L12" s="301"/>
      <c r="M12" s="302"/>
      <c r="N12" s="301"/>
      <c r="O12" s="302"/>
      <c r="P12" s="321">
        <f t="shared" si="0"/>
        <v>0</v>
      </c>
      <c r="Q12" s="320">
        <f t="shared" si="0"/>
        <v>0</v>
      </c>
      <c r="R12" s="280"/>
      <c r="S12" s="280"/>
      <c r="T12" s="280"/>
      <c r="U12" s="280"/>
    </row>
    <row r="13" spans="1:42" ht="15.75" x14ac:dyDescent="0.25">
      <c r="A13" s="1145"/>
      <c r="B13" s="1145"/>
      <c r="C13" s="280"/>
      <c r="D13" s="280"/>
      <c r="E13" s="280"/>
      <c r="F13" s="280"/>
      <c r="G13" s="280"/>
      <c r="H13" s="301"/>
      <c r="I13" s="302"/>
      <c r="J13" s="301"/>
      <c r="K13" s="302"/>
      <c r="L13" s="301"/>
      <c r="M13" s="302"/>
      <c r="N13" s="301"/>
      <c r="O13" s="302"/>
      <c r="P13" s="321">
        <f t="shared" ref="P13:P25" si="1">H13+J13+L13+N13</f>
        <v>0</v>
      </c>
      <c r="Q13" s="320">
        <f t="shared" ref="Q13:Q25" si="2">I13+K13+M13+O13</f>
        <v>0</v>
      </c>
      <c r="R13" s="280"/>
      <c r="S13" s="280"/>
      <c r="T13" s="280"/>
      <c r="U13" s="280"/>
    </row>
    <row r="14" spans="1:42" ht="15.75" x14ac:dyDescent="0.25">
      <c r="A14" s="1145"/>
      <c r="B14" s="1145"/>
      <c r="C14" s="280"/>
      <c r="D14" s="280"/>
      <c r="E14" s="280"/>
      <c r="F14" s="280"/>
      <c r="G14" s="280"/>
      <c r="H14" s="301"/>
      <c r="I14" s="302"/>
      <c r="J14" s="301"/>
      <c r="K14" s="302"/>
      <c r="L14" s="301"/>
      <c r="M14" s="302"/>
      <c r="N14" s="301"/>
      <c r="O14" s="302"/>
      <c r="P14" s="321">
        <f t="shared" si="1"/>
        <v>0</v>
      </c>
      <c r="Q14" s="320">
        <f t="shared" si="2"/>
        <v>0</v>
      </c>
      <c r="R14" s="280"/>
      <c r="S14" s="280"/>
      <c r="T14" s="280"/>
      <c r="U14" s="280"/>
    </row>
    <row r="15" spans="1:42" ht="15.75" x14ac:dyDescent="0.25">
      <c r="A15" s="1145"/>
      <c r="B15" s="1145"/>
      <c r="C15" s="280"/>
      <c r="D15" s="280"/>
      <c r="E15" s="280"/>
      <c r="F15" s="280"/>
      <c r="G15" s="280"/>
      <c r="H15" s="301"/>
      <c r="I15" s="302"/>
      <c r="J15" s="301"/>
      <c r="K15" s="302"/>
      <c r="L15" s="301"/>
      <c r="M15" s="302"/>
      <c r="N15" s="301"/>
      <c r="O15" s="302"/>
      <c r="P15" s="321">
        <f t="shared" si="1"/>
        <v>0</v>
      </c>
      <c r="Q15" s="320">
        <f t="shared" si="2"/>
        <v>0</v>
      </c>
      <c r="R15" s="280"/>
      <c r="S15" s="280"/>
      <c r="T15" s="280"/>
      <c r="U15" s="280"/>
    </row>
    <row r="16" spans="1:42" ht="15.75" x14ac:dyDescent="0.25">
      <c r="A16" s="1145"/>
      <c r="B16" s="1145"/>
      <c r="C16" s="280"/>
      <c r="D16" s="280"/>
      <c r="E16" s="280"/>
      <c r="F16" s="280"/>
      <c r="G16" s="280"/>
      <c r="H16" s="301"/>
      <c r="I16" s="302"/>
      <c r="J16" s="301"/>
      <c r="K16" s="302"/>
      <c r="L16" s="301"/>
      <c r="M16" s="302"/>
      <c r="N16" s="301"/>
      <c r="O16" s="302"/>
      <c r="P16" s="321">
        <f t="shared" si="1"/>
        <v>0</v>
      </c>
      <c r="Q16" s="320">
        <f t="shared" si="2"/>
        <v>0</v>
      </c>
      <c r="R16" s="280"/>
      <c r="S16" s="280"/>
      <c r="T16" s="280"/>
      <c r="U16" s="280"/>
    </row>
    <row r="17" spans="1:21" ht="15.75" x14ac:dyDescent="0.25">
      <c r="A17" s="1145"/>
      <c r="B17" s="1146"/>
      <c r="C17" s="280"/>
      <c r="D17" s="280"/>
      <c r="E17" s="280"/>
      <c r="F17" s="280"/>
      <c r="G17" s="280"/>
      <c r="H17" s="301"/>
      <c r="I17" s="302"/>
      <c r="J17" s="301"/>
      <c r="K17" s="302"/>
      <c r="L17" s="301"/>
      <c r="M17" s="302"/>
      <c r="N17" s="301"/>
      <c r="O17" s="302"/>
      <c r="P17" s="321">
        <f t="shared" si="1"/>
        <v>0</v>
      </c>
      <c r="Q17" s="320">
        <f t="shared" si="2"/>
        <v>0</v>
      </c>
      <c r="R17" s="280"/>
      <c r="S17" s="280"/>
      <c r="T17" s="280"/>
      <c r="U17" s="280"/>
    </row>
    <row r="18" spans="1:21" ht="15.75" x14ac:dyDescent="0.25">
      <c r="A18" s="1145"/>
      <c r="B18" s="1144" t="s">
        <v>1485</v>
      </c>
      <c r="C18" s="280"/>
      <c r="D18" s="280"/>
      <c r="E18" s="280"/>
      <c r="F18" s="280"/>
      <c r="G18" s="280"/>
      <c r="H18" s="301"/>
      <c r="I18" s="302"/>
      <c r="J18" s="301"/>
      <c r="K18" s="302"/>
      <c r="L18" s="301"/>
      <c r="M18" s="302"/>
      <c r="N18" s="301"/>
      <c r="O18" s="302"/>
      <c r="P18" s="321">
        <f t="shared" si="1"/>
        <v>0</v>
      </c>
      <c r="Q18" s="320">
        <f t="shared" si="2"/>
        <v>0</v>
      </c>
      <c r="R18" s="280"/>
      <c r="S18" s="280"/>
      <c r="T18" s="280"/>
      <c r="U18" s="280"/>
    </row>
    <row r="19" spans="1:21" ht="15.75" x14ac:dyDescent="0.25">
      <c r="A19" s="1145"/>
      <c r="B19" s="1145"/>
      <c r="C19" s="280"/>
      <c r="D19" s="280"/>
      <c r="E19" s="280"/>
      <c r="F19" s="280"/>
      <c r="G19" s="280"/>
      <c r="H19" s="301"/>
      <c r="I19" s="302"/>
      <c r="J19" s="301"/>
      <c r="K19" s="302"/>
      <c r="L19" s="301"/>
      <c r="M19" s="302"/>
      <c r="N19" s="301"/>
      <c r="O19" s="302"/>
      <c r="P19" s="321"/>
      <c r="Q19" s="320"/>
      <c r="R19" s="280"/>
      <c r="S19" s="280"/>
      <c r="T19" s="280"/>
      <c r="U19" s="280"/>
    </row>
    <row r="20" spans="1:21" ht="15.75" x14ac:dyDescent="0.25">
      <c r="A20" s="1145"/>
      <c r="B20" s="1145"/>
      <c r="C20" s="280"/>
      <c r="D20" s="280"/>
      <c r="E20" s="280"/>
      <c r="F20" s="280"/>
      <c r="G20" s="280"/>
      <c r="H20" s="301"/>
      <c r="I20" s="302"/>
      <c r="J20" s="301"/>
      <c r="K20" s="302"/>
      <c r="L20" s="301"/>
      <c r="M20" s="302"/>
      <c r="N20" s="301"/>
      <c r="O20" s="302"/>
      <c r="P20" s="321"/>
      <c r="Q20" s="320"/>
      <c r="R20" s="280"/>
      <c r="S20" s="280"/>
      <c r="T20" s="280"/>
      <c r="U20" s="280"/>
    </row>
    <row r="21" spans="1:21" ht="15.75" x14ac:dyDescent="0.25">
      <c r="A21" s="1145"/>
      <c r="B21" s="1145"/>
      <c r="C21" s="280"/>
      <c r="D21" s="280"/>
      <c r="E21" s="280"/>
      <c r="F21" s="280"/>
      <c r="G21" s="280"/>
      <c r="H21" s="301"/>
      <c r="I21" s="302"/>
      <c r="J21" s="301"/>
      <c r="K21" s="302"/>
      <c r="L21" s="301"/>
      <c r="M21" s="302"/>
      <c r="N21" s="301"/>
      <c r="O21" s="302"/>
      <c r="P21" s="321"/>
      <c r="Q21" s="320"/>
      <c r="R21" s="280"/>
      <c r="S21" s="280"/>
      <c r="T21" s="280"/>
      <c r="U21" s="280"/>
    </row>
    <row r="22" spans="1:21" ht="15.75" x14ac:dyDescent="0.25">
      <c r="A22" s="1145"/>
      <c r="B22" s="1145"/>
      <c r="C22" s="280"/>
      <c r="D22" s="280"/>
      <c r="E22" s="280"/>
      <c r="F22" s="280"/>
      <c r="G22" s="280"/>
      <c r="H22" s="301"/>
      <c r="I22" s="302"/>
      <c r="J22" s="301"/>
      <c r="K22" s="302"/>
      <c r="L22" s="301"/>
      <c r="M22" s="302"/>
      <c r="N22" s="301"/>
      <c r="O22" s="302"/>
      <c r="P22" s="321"/>
      <c r="Q22" s="320"/>
      <c r="R22" s="280"/>
      <c r="S22" s="280"/>
      <c r="T22" s="280"/>
      <c r="U22" s="280"/>
    </row>
    <row r="23" spans="1:21" ht="15.75" x14ac:dyDescent="0.25">
      <c r="A23" s="1145"/>
      <c r="B23" s="1145"/>
      <c r="C23" s="280"/>
      <c r="D23" s="280"/>
      <c r="E23" s="280"/>
      <c r="F23" s="280"/>
      <c r="G23" s="280"/>
      <c r="H23" s="301"/>
      <c r="I23" s="302"/>
      <c r="J23" s="301"/>
      <c r="K23" s="302"/>
      <c r="L23" s="301"/>
      <c r="M23" s="302"/>
      <c r="N23" s="301"/>
      <c r="O23" s="302"/>
      <c r="P23" s="321">
        <f t="shared" si="1"/>
        <v>0</v>
      </c>
      <c r="Q23" s="320">
        <f t="shared" si="2"/>
        <v>0</v>
      </c>
      <c r="R23" s="280"/>
      <c r="S23" s="280"/>
      <c r="T23" s="280"/>
      <c r="U23" s="280"/>
    </row>
    <row r="24" spans="1:21" ht="15.75" x14ac:dyDescent="0.25">
      <c r="A24" s="1145"/>
      <c r="B24" s="1146"/>
      <c r="C24" s="280"/>
      <c r="D24" s="280"/>
      <c r="E24" s="280"/>
      <c r="F24" s="280"/>
      <c r="G24" s="280"/>
      <c r="H24" s="301"/>
      <c r="I24" s="302"/>
      <c r="J24" s="301"/>
      <c r="K24" s="302"/>
      <c r="L24" s="301"/>
      <c r="M24" s="302"/>
      <c r="N24" s="301"/>
      <c r="O24" s="302"/>
      <c r="P24" s="321">
        <f t="shared" si="1"/>
        <v>0</v>
      </c>
      <c r="Q24" s="320">
        <f t="shared" si="2"/>
        <v>0</v>
      </c>
      <c r="R24" s="280"/>
      <c r="S24" s="280"/>
      <c r="T24" s="280"/>
      <c r="U24" s="280"/>
    </row>
    <row r="25" spans="1:21" ht="15.75" x14ac:dyDescent="0.25">
      <c r="A25" s="1145"/>
      <c r="B25" s="1144" t="s">
        <v>1486</v>
      </c>
      <c r="C25" s="280"/>
      <c r="D25" s="280"/>
      <c r="E25" s="280"/>
      <c r="F25" s="280"/>
      <c r="G25" s="280"/>
      <c r="H25" s="301"/>
      <c r="I25" s="302"/>
      <c r="J25" s="301"/>
      <c r="K25" s="302"/>
      <c r="L25" s="301"/>
      <c r="M25" s="302"/>
      <c r="N25" s="301"/>
      <c r="O25" s="302"/>
      <c r="P25" s="321">
        <f t="shared" si="1"/>
        <v>0</v>
      </c>
      <c r="Q25" s="320">
        <f t="shared" si="2"/>
        <v>0</v>
      </c>
      <c r="R25" s="280"/>
      <c r="S25" s="280"/>
      <c r="T25" s="280"/>
      <c r="U25" s="280"/>
    </row>
    <row r="26" spans="1:21" ht="15.75" x14ac:dyDescent="0.25">
      <c r="A26" s="1145"/>
      <c r="B26" s="1145"/>
      <c r="C26" s="280"/>
      <c r="D26" s="280"/>
      <c r="E26" s="280"/>
      <c r="F26" s="280"/>
      <c r="G26" s="280"/>
      <c r="H26" s="301"/>
      <c r="I26" s="302"/>
      <c r="J26" s="301"/>
      <c r="K26" s="302"/>
      <c r="L26" s="301"/>
      <c r="M26" s="302"/>
      <c r="N26" s="301"/>
      <c r="O26" s="302"/>
      <c r="P26" s="321">
        <f t="shared" si="0"/>
        <v>0</v>
      </c>
      <c r="Q26" s="320">
        <f t="shared" si="0"/>
        <v>0</v>
      </c>
      <c r="R26" s="280"/>
      <c r="S26" s="280"/>
      <c r="T26" s="280"/>
      <c r="U26" s="280"/>
    </row>
    <row r="27" spans="1:21" ht="15.75" x14ac:dyDescent="0.25">
      <c r="A27" s="1145"/>
      <c r="B27" s="1145"/>
      <c r="C27" s="280"/>
      <c r="D27" s="280"/>
      <c r="E27" s="280"/>
      <c r="F27" s="280"/>
      <c r="G27" s="280"/>
      <c r="H27" s="301"/>
      <c r="I27" s="302"/>
      <c r="J27" s="301"/>
      <c r="K27" s="302"/>
      <c r="L27" s="301"/>
      <c r="M27" s="302"/>
      <c r="N27" s="301"/>
      <c r="O27" s="302"/>
      <c r="P27" s="321">
        <f t="shared" si="0"/>
        <v>0</v>
      </c>
      <c r="Q27" s="320">
        <f t="shared" si="0"/>
        <v>0</v>
      </c>
      <c r="R27" s="280"/>
      <c r="S27" s="280"/>
      <c r="T27" s="280"/>
      <c r="U27" s="280"/>
    </row>
    <row r="28" spans="1:21" ht="15.75" x14ac:dyDescent="0.25">
      <c r="A28" s="1145"/>
      <c r="B28" s="1146"/>
      <c r="C28" s="280"/>
      <c r="D28" s="280"/>
      <c r="E28" s="280"/>
      <c r="F28" s="280"/>
      <c r="G28" s="280"/>
      <c r="H28" s="301"/>
      <c r="I28" s="302"/>
      <c r="J28" s="301"/>
      <c r="K28" s="302"/>
      <c r="L28" s="301"/>
      <c r="M28" s="302"/>
      <c r="N28" s="301"/>
      <c r="O28" s="302"/>
      <c r="P28" s="321">
        <f t="shared" si="0"/>
        <v>0</v>
      </c>
      <c r="Q28" s="320">
        <f t="shared" si="0"/>
        <v>0</v>
      </c>
      <c r="R28" s="280"/>
      <c r="S28" s="280"/>
      <c r="T28" s="280"/>
      <c r="U28" s="280"/>
    </row>
    <row r="29" spans="1:21" ht="15.75" x14ac:dyDescent="0.25">
      <c r="A29" s="1145"/>
      <c r="B29" s="1144" t="s">
        <v>1487</v>
      </c>
      <c r="C29" s="280"/>
      <c r="D29" s="280"/>
      <c r="E29" s="280"/>
      <c r="F29" s="280"/>
      <c r="G29" s="280"/>
      <c r="H29" s="301"/>
      <c r="I29" s="302"/>
      <c r="J29" s="301"/>
      <c r="K29" s="302"/>
      <c r="L29" s="301"/>
      <c r="M29" s="302"/>
      <c r="N29" s="301"/>
      <c r="O29" s="302"/>
      <c r="P29" s="321">
        <f t="shared" si="0"/>
        <v>0</v>
      </c>
      <c r="Q29" s="320">
        <f t="shared" si="0"/>
        <v>0</v>
      </c>
      <c r="R29" s="280"/>
      <c r="S29" s="280"/>
      <c r="T29" s="280"/>
      <c r="U29" s="280"/>
    </row>
    <row r="30" spans="1:21" ht="15.75" x14ac:dyDescent="0.25">
      <c r="A30" s="1145"/>
      <c r="B30" s="1145"/>
      <c r="C30" s="280"/>
      <c r="D30" s="280"/>
      <c r="E30" s="280"/>
      <c r="F30" s="280"/>
      <c r="G30" s="280"/>
      <c r="H30" s="301"/>
      <c r="I30" s="302"/>
      <c r="J30" s="301"/>
      <c r="K30" s="302"/>
      <c r="L30" s="301"/>
      <c r="M30" s="302"/>
      <c r="N30" s="301"/>
      <c r="O30" s="302"/>
      <c r="P30" s="321">
        <f t="shared" si="0"/>
        <v>0</v>
      </c>
      <c r="Q30" s="320">
        <f t="shared" si="0"/>
        <v>0</v>
      </c>
      <c r="R30" s="280"/>
      <c r="S30" s="280"/>
      <c r="T30" s="280"/>
      <c r="U30" s="280"/>
    </row>
    <row r="31" spans="1:21" ht="15.75" x14ac:dyDescent="0.25">
      <c r="A31" s="1145"/>
      <c r="B31" s="1145"/>
      <c r="C31" s="280"/>
      <c r="D31" s="280"/>
      <c r="E31" s="280"/>
      <c r="F31" s="280"/>
      <c r="G31" s="280"/>
      <c r="H31" s="301"/>
      <c r="I31" s="302"/>
      <c r="J31" s="301"/>
      <c r="K31" s="302"/>
      <c r="L31" s="301"/>
      <c r="M31" s="302"/>
      <c r="N31" s="301"/>
      <c r="O31" s="302"/>
      <c r="P31" s="321"/>
      <c r="Q31" s="320"/>
      <c r="R31" s="280"/>
      <c r="S31" s="280"/>
      <c r="T31" s="280"/>
      <c r="U31" s="280"/>
    </row>
    <row r="32" spans="1:21" ht="15.75" x14ac:dyDescent="0.25">
      <c r="A32" s="1145"/>
      <c r="B32" s="1145"/>
      <c r="C32" s="280"/>
      <c r="D32" s="280"/>
      <c r="E32" s="280"/>
      <c r="F32" s="280"/>
      <c r="G32" s="280"/>
      <c r="H32" s="301"/>
      <c r="I32" s="302"/>
      <c r="J32" s="301"/>
      <c r="K32" s="302"/>
      <c r="L32" s="301"/>
      <c r="M32" s="302"/>
      <c r="N32" s="301"/>
      <c r="O32" s="302"/>
      <c r="P32" s="321"/>
      <c r="Q32" s="320"/>
      <c r="R32" s="280"/>
      <c r="S32" s="280"/>
      <c r="T32" s="280"/>
      <c r="U32" s="280"/>
    </row>
    <row r="33" spans="1:21" ht="15.75" x14ac:dyDescent="0.25">
      <c r="A33" s="1145"/>
      <c r="B33" s="1145"/>
      <c r="C33" s="280"/>
      <c r="D33" s="280"/>
      <c r="E33" s="280"/>
      <c r="F33" s="280"/>
      <c r="G33" s="280"/>
      <c r="H33" s="301"/>
      <c r="I33" s="302"/>
      <c r="J33" s="301"/>
      <c r="K33" s="302"/>
      <c r="L33" s="301"/>
      <c r="M33" s="302"/>
      <c r="N33" s="301"/>
      <c r="O33" s="302"/>
      <c r="P33" s="321"/>
      <c r="Q33" s="320"/>
      <c r="R33" s="280"/>
      <c r="S33" s="280"/>
      <c r="T33" s="280"/>
      <c r="U33" s="280"/>
    </row>
    <row r="34" spans="1:21" ht="15.75" x14ac:dyDescent="0.25">
      <c r="A34" s="1145"/>
      <c r="B34" s="1145"/>
      <c r="C34" s="280"/>
      <c r="D34" s="280"/>
      <c r="E34" s="280"/>
      <c r="F34" s="280"/>
      <c r="G34" s="280"/>
      <c r="H34" s="301"/>
      <c r="I34" s="302"/>
      <c r="J34" s="301"/>
      <c r="K34" s="302"/>
      <c r="L34" s="301"/>
      <c r="M34" s="302"/>
      <c r="N34" s="301"/>
      <c r="O34" s="302"/>
      <c r="P34" s="321"/>
      <c r="Q34" s="320"/>
      <c r="R34" s="280"/>
      <c r="S34" s="280"/>
      <c r="T34" s="280"/>
      <c r="U34" s="280"/>
    </row>
    <row r="35" spans="1:21" ht="15.75" x14ac:dyDescent="0.25">
      <c r="A35" s="1145"/>
      <c r="B35" s="1145"/>
      <c r="C35" s="280"/>
      <c r="D35" s="280"/>
      <c r="E35" s="280"/>
      <c r="F35" s="280"/>
      <c r="G35" s="280"/>
      <c r="H35" s="301"/>
      <c r="I35" s="302"/>
      <c r="J35" s="301"/>
      <c r="K35" s="302"/>
      <c r="L35" s="301"/>
      <c r="M35" s="302"/>
      <c r="N35" s="301"/>
      <c r="O35" s="302"/>
      <c r="P35" s="321">
        <f t="shared" si="0"/>
        <v>0</v>
      </c>
      <c r="Q35" s="320">
        <f t="shared" si="0"/>
        <v>0</v>
      </c>
      <c r="R35" s="280"/>
      <c r="S35" s="280"/>
      <c r="T35" s="280"/>
      <c r="U35" s="280"/>
    </row>
    <row r="36" spans="1:21" ht="15.75" x14ac:dyDescent="0.25">
      <c r="A36" s="1145"/>
      <c r="B36" s="1145"/>
      <c r="C36" s="280"/>
      <c r="D36" s="280"/>
      <c r="E36" s="280"/>
      <c r="F36" s="280"/>
      <c r="G36" s="280"/>
      <c r="H36" s="301"/>
      <c r="I36" s="302"/>
      <c r="J36" s="301"/>
      <c r="K36" s="302"/>
      <c r="L36" s="301"/>
      <c r="M36" s="302"/>
      <c r="N36" s="301"/>
      <c r="O36" s="302"/>
      <c r="P36" s="321"/>
      <c r="Q36" s="320"/>
      <c r="R36" s="280"/>
      <c r="S36" s="280"/>
      <c r="T36" s="280"/>
      <c r="U36" s="280"/>
    </row>
    <row r="37" spans="1:21" ht="15.75" x14ac:dyDescent="0.25">
      <c r="A37" s="1145"/>
      <c r="B37" s="1145"/>
      <c r="C37" s="280"/>
      <c r="D37" s="280"/>
      <c r="E37" s="280"/>
      <c r="F37" s="280"/>
      <c r="G37" s="280"/>
      <c r="H37" s="301"/>
      <c r="I37" s="302"/>
      <c r="J37" s="301"/>
      <c r="K37" s="302"/>
      <c r="L37" s="301"/>
      <c r="M37" s="302"/>
      <c r="N37" s="301"/>
      <c r="O37" s="302"/>
      <c r="P37" s="321"/>
      <c r="Q37" s="320"/>
      <c r="R37" s="280"/>
      <c r="S37" s="280"/>
      <c r="T37" s="280"/>
      <c r="U37" s="280"/>
    </row>
    <row r="38" spans="1:21" ht="15.75" x14ac:dyDescent="0.25">
      <c r="A38" s="1145"/>
      <c r="B38" s="1145"/>
      <c r="C38" s="280"/>
      <c r="D38" s="280"/>
      <c r="E38" s="280"/>
      <c r="F38" s="280"/>
      <c r="G38" s="280"/>
      <c r="H38" s="301"/>
      <c r="I38" s="302"/>
      <c r="J38" s="301"/>
      <c r="K38" s="302"/>
      <c r="L38" s="301"/>
      <c r="M38" s="302"/>
      <c r="N38" s="301"/>
      <c r="O38" s="302"/>
      <c r="P38" s="321"/>
      <c r="Q38" s="320"/>
      <c r="R38" s="280"/>
      <c r="S38" s="280"/>
      <c r="T38" s="280"/>
      <c r="U38" s="280"/>
    </row>
    <row r="39" spans="1:21" ht="15.75" x14ac:dyDescent="0.25">
      <c r="A39" s="1145"/>
      <c r="B39" s="1145"/>
      <c r="C39" s="280"/>
      <c r="D39" s="280"/>
      <c r="E39" s="280"/>
      <c r="F39" s="280"/>
      <c r="G39" s="280"/>
      <c r="H39" s="301"/>
      <c r="I39" s="302"/>
      <c r="J39" s="301"/>
      <c r="K39" s="302"/>
      <c r="L39" s="301"/>
      <c r="M39" s="302"/>
      <c r="N39" s="301"/>
      <c r="O39" s="302"/>
      <c r="P39" s="321"/>
      <c r="Q39" s="320"/>
      <c r="R39" s="280"/>
      <c r="S39" s="280"/>
      <c r="T39" s="280"/>
      <c r="U39" s="280"/>
    </row>
    <row r="40" spans="1:21" ht="15.75" x14ac:dyDescent="0.25">
      <c r="A40" s="1146"/>
      <c r="B40" s="1146"/>
      <c r="C40" s="280"/>
      <c r="D40" s="280"/>
      <c r="E40" s="280"/>
      <c r="F40" s="280"/>
      <c r="G40" s="280"/>
      <c r="H40" s="301"/>
      <c r="I40" s="302"/>
      <c r="J40" s="301"/>
      <c r="K40" s="302"/>
      <c r="L40" s="301"/>
      <c r="M40" s="302"/>
      <c r="N40" s="301"/>
      <c r="O40" s="302"/>
      <c r="P40" s="321"/>
      <c r="Q40" s="320"/>
      <c r="R40" s="280"/>
      <c r="S40" s="280"/>
      <c r="T40" s="280"/>
      <c r="U40" s="280"/>
    </row>
    <row r="41" spans="1:21" ht="15.75" x14ac:dyDescent="0.25">
      <c r="A41" s="1144" t="s">
        <v>1488</v>
      </c>
      <c r="B41" s="1144" t="s">
        <v>1489</v>
      </c>
      <c r="C41" s="280"/>
      <c r="D41" s="280"/>
      <c r="E41" s="280"/>
      <c r="F41" s="280"/>
      <c r="G41" s="280"/>
      <c r="H41" s="301"/>
      <c r="I41" s="302"/>
      <c r="J41" s="301"/>
      <c r="K41" s="302"/>
      <c r="L41" s="301"/>
      <c r="M41" s="302"/>
      <c r="N41" s="301"/>
      <c r="O41" s="302"/>
      <c r="P41" s="321"/>
      <c r="Q41" s="320"/>
      <c r="R41" s="280"/>
      <c r="S41" s="280"/>
      <c r="T41" s="280"/>
      <c r="U41" s="280"/>
    </row>
    <row r="42" spans="1:21" ht="15.75" x14ac:dyDescent="0.25">
      <c r="A42" s="1145"/>
      <c r="B42" s="1145"/>
      <c r="C42" s="280"/>
      <c r="D42" s="280"/>
      <c r="E42" s="280"/>
      <c r="F42" s="280"/>
      <c r="G42" s="280"/>
      <c r="H42" s="301"/>
      <c r="I42" s="302"/>
      <c r="J42" s="301"/>
      <c r="K42" s="302"/>
      <c r="L42" s="301"/>
      <c r="M42" s="302"/>
      <c r="N42" s="301"/>
      <c r="O42" s="302"/>
      <c r="P42" s="321"/>
      <c r="Q42" s="320"/>
      <c r="R42" s="280"/>
      <c r="S42" s="280"/>
      <c r="T42" s="280"/>
      <c r="U42" s="280"/>
    </row>
    <row r="43" spans="1:21" ht="15.75" x14ac:dyDescent="0.25">
      <c r="A43" s="1145"/>
      <c r="B43" s="1145"/>
      <c r="C43" s="280"/>
      <c r="D43" s="280"/>
      <c r="E43" s="280"/>
      <c r="F43" s="280"/>
      <c r="G43" s="280"/>
      <c r="H43" s="301"/>
      <c r="I43" s="302"/>
      <c r="J43" s="301"/>
      <c r="K43" s="302"/>
      <c r="L43" s="301"/>
      <c r="M43" s="302"/>
      <c r="N43" s="301"/>
      <c r="O43" s="302"/>
      <c r="P43" s="321"/>
      <c r="Q43" s="320"/>
      <c r="R43" s="280"/>
      <c r="S43" s="280"/>
      <c r="T43" s="280"/>
      <c r="U43" s="280"/>
    </row>
    <row r="44" spans="1:21" ht="15.75" x14ac:dyDescent="0.25">
      <c r="A44" s="1145"/>
      <c r="B44" s="1145"/>
      <c r="C44" s="280"/>
      <c r="D44" s="280"/>
      <c r="E44" s="280"/>
      <c r="F44" s="280"/>
      <c r="G44" s="280"/>
      <c r="H44" s="301"/>
      <c r="I44" s="302"/>
      <c r="J44" s="301"/>
      <c r="K44" s="302"/>
      <c r="L44" s="301"/>
      <c r="M44" s="302"/>
      <c r="N44" s="301"/>
      <c r="O44" s="302"/>
      <c r="P44" s="321"/>
      <c r="Q44" s="320"/>
      <c r="R44" s="280"/>
      <c r="S44" s="280"/>
      <c r="T44" s="280"/>
      <c r="U44" s="280"/>
    </row>
    <row r="45" spans="1:21" ht="15.75" x14ac:dyDescent="0.25">
      <c r="A45" s="1145"/>
      <c r="B45" s="1145"/>
      <c r="C45" s="280"/>
      <c r="D45" s="280"/>
      <c r="E45" s="280"/>
      <c r="F45" s="280"/>
      <c r="G45" s="280"/>
      <c r="H45" s="301"/>
      <c r="I45" s="302"/>
      <c r="J45" s="301"/>
      <c r="K45" s="302"/>
      <c r="L45" s="301"/>
      <c r="M45" s="302"/>
      <c r="N45" s="301"/>
      <c r="O45" s="302"/>
      <c r="P45" s="321"/>
      <c r="Q45" s="320"/>
      <c r="R45" s="280"/>
      <c r="S45" s="280"/>
      <c r="T45" s="280"/>
      <c r="U45" s="280"/>
    </row>
    <row r="46" spans="1:21" ht="15.75" x14ac:dyDescent="0.25">
      <c r="A46" s="1145"/>
      <c r="B46" s="1145"/>
      <c r="C46" s="280"/>
      <c r="D46" s="280"/>
      <c r="E46" s="280"/>
      <c r="F46" s="280"/>
      <c r="G46" s="280"/>
      <c r="H46" s="301"/>
      <c r="I46" s="302"/>
      <c r="J46" s="301"/>
      <c r="K46" s="302"/>
      <c r="L46" s="301"/>
      <c r="M46" s="302"/>
      <c r="N46" s="301"/>
      <c r="O46" s="302"/>
      <c r="P46" s="321"/>
      <c r="Q46" s="320"/>
      <c r="R46" s="280"/>
      <c r="S46" s="280"/>
      <c r="T46" s="280"/>
      <c r="U46" s="280"/>
    </row>
    <row r="47" spans="1:21" ht="15.75" x14ac:dyDescent="0.25">
      <c r="A47" s="1145"/>
      <c r="B47" s="1145"/>
      <c r="C47" s="280"/>
      <c r="D47" s="280"/>
      <c r="E47" s="280"/>
      <c r="F47" s="280"/>
      <c r="G47" s="280"/>
      <c r="H47" s="301"/>
      <c r="I47" s="302"/>
      <c r="J47" s="301"/>
      <c r="K47" s="302"/>
      <c r="L47" s="301"/>
      <c r="M47" s="302"/>
      <c r="N47" s="301"/>
      <c r="O47" s="302"/>
      <c r="P47" s="321">
        <f t="shared" si="0"/>
        <v>0</v>
      </c>
      <c r="Q47" s="320">
        <f t="shared" si="0"/>
        <v>0</v>
      </c>
      <c r="R47" s="280"/>
      <c r="S47" s="280"/>
      <c r="T47" s="280"/>
      <c r="U47" s="280"/>
    </row>
    <row r="48" spans="1:21" ht="15.75" x14ac:dyDescent="0.25">
      <c r="A48" s="1145"/>
      <c r="B48" s="1145"/>
      <c r="C48" s="280"/>
      <c r="D48" s="280"/>
      <c r="E48" s="280"/>
      <c r="F48" s="280"/>
      <c r="G48" s="280"/>
      <c r="H48" s="301"/>
      <c r="I48" s="302"/>
      <c r="J48" s="301"/>
      <c r="K48" s="302"/>
      <c r="L48" s="301"/>
      <c r="M48" s="302"/>
      <c r="N48" s="301"/>
      <c r="O48" s="302"/>
      <c r="P48" s="321">
        <f t="shared" si="0"/>
        <v>0</v>
      </c>
      <c r="Q48" s="320">
        <f t="shared" si="0"/>
        <v>0</v>
      </c>
      <c r="R48" s="280"/>
      <c r="S48" s="280"/>
      <c r="T48" s="280"/>
      <c r="U48" s="280"/>
    </row>
    <row r="49" spans="1:21" ht="15.75" x14ac:dyDescent="0.25">
      <c r="A49" s="1145"/>
      <c r="B49" s="1146"/>
      <c r="C49" s="280"/>
      <c r="D49" s="280"/>
      <c r="E49" s="280"/>
      <c r="F49" s="280"/>
      <c r="G49" s="280"/>
      <c r="H49" s="301"/>
      <c r="I49" s="302"/>
      <c r="J49" s="301"/>
      <c r="K49" s="302"/>
      <c r="L49" s="301"/>
      <c r="M49" s="302"/>
      <c r="N49" s="301"/>
      <c r="O49" s="302"/>
      <c r="P49" s="321">
        <f t="shared" si="0"/>
        <v>0</v>
      </c>
      <c r="Q49" s="320">
        <f t="shared" si="0"/>
        <v>0</v>
      </c>
      <c r="R49" s="280"/>
      <c r="S49" s="280"/>
      <c r="T49" s="280"/>
      <c r="U49" s="280"/>
    </row>
    <row r="50" spans="1:21" ht="15.75" x14ac:dyDescent="0.25">
      <c r="A50" s="1145"/>
      <c r="B50" s="1144" t="s">
        <v>1490</v>
      </c>
      <c r="C50" s="280"/>
      <c r="D50" s="280"/>
      <c r="E50" s="280"/>
      <c r="F50" s="280"/>
      <c r="G50" s="280"/>
      <c r="H50" s="301"/>
      <c r="I50" s="302"/>
      <c r="J50" s="301"/>
      <c r="K50" s="302"/>
      <c r="L50" s="301"/>
      <c r="M50" s="302"/>
      <c r="N50" s="301"/>
      <c r="O50" s="302"/>
      <c r="P50" s="321">
        <f t="shared" si="0"/>
        <v>0</v>
      </c>
      <c r="Q50" s="320">
        <f t="shared" si="0"/>
        <v>0</v>
      </c>
      <c r="R50" s="280"/>
      <c r="S50" s="280"/>
      <c r="T50" s="280"/>
      <c r="U50" s="280"/>
    </row>
    <row r="51" spans="1:21" ht="15.75" x14ac:dyDescent="0.25">
      <c r="A51" s="1145"/>
      <c r="B51" s="1145"/>
      <c r="C51" s="280"/>
      <c r="D51" s="280"/>
      <c r="E51" s="280"/>
      <c r="F51" s="280"/>
      <c r="G51" s="280"/>
      <c r="H51" s="301"/>
      <c r="I51" s="302"/>
      <c r="J51" s="301"/>
      <c r="K51" s="302"/>
      <c r="L51" s="301"/>
      <c r="M51" s="302"/>
      <c r="N51" s="301"/>
      <c r="O51" s="302"/>
      <c r="P51" s="321"/>
      <c r="Q51" s="320"/>
      <c r="R51" s="280"/>
      <c r="S51" s="280"/>
      <c r="T51" s="280"/>
      <c r="U51" s="280"/>
    </row>
    <row r="52" spans="1:21" ht="15.75" x14ac:dyDescent="0.25">
      <c r="A52" s="1145"/>
      <c r="B52" s="1145"/>
      <c r="C52" s="280"/>
      <c r="D52" s="280"/>
      <c r="E52" s="280"/>
      <c r="F52" s="280"/>
      <c r="G52" s="280"/>
      <c r="H52" s="301"/>
      <c r="I52" s="302"/>
      <c r="J52" s="301"/>
      <c r="K52" s="302"/>
      <c r="L52" s="301"/>
      <c r="M52" s="302"/>
      <c r="N52" s="301"/>
      <c r="O52" s="302"/>
      <c r="P52" s="321"/>
      <c r="Q52" s="320"/>
      <c r="R52" s="280"/>
      <c r="S52" s="280"/>
      <c r="T52" s="280"/>
      <c r="U52" s="280"/>
    </row>
    <row r="53" spans="1:21" ht="15.75" x14ac:dyDescent="0.25">
      <c r="A53" s="1145"/>
      <c r="B53" s="1145"/>
      <c r="C53" s="280"/>
      <c r="D53" s="280"/>
      <c r="E53" s="280"/>
      <c r="F53" s="280"/>
      <c r="G53" s="280"/>
      <c r="H53" s="301"/>
      <c r="I53" s="302"/>
      <c r="J53" s="301"/>
      <c r="K53" s="302"/>
      <c r="L53" s="301"/>
      <c r="M53" s="302"/>
      <c r="N53" s="301"/>
      <c r="O53" s="302"/>
      <c r="P53" s="321"/>
      <c r="Q53" s="320"/>
      <c r="R53" s="280"/>
      <c r="S53" s="280"/>
      <c r="T53" s="280"/>
      <c r="U53" s="280"/>
    </row>
    <row r="54" spans="1:21" ht="15.75" x14ac:dyDescent="0.25">
      <c r="A54" s="1145"/>
      <c r="B54" s="1145"/>
      <c r="C54" s="280"/>
      <c r="D54" s="280"/>
      <c r="E54" s="280"/>
      <c r="F54" s="280"/>
      <c r="G54" s="280"/>
      <c r="H54" s="301"/>
      <c r="I54" s="302"/>
      <c r="J54" s="301"/>
      <c r="K54" s="302"/>
      <c r="L54" s="301"/>
      <c r="M54" s="302"/>
      <c r="N54" s="301"/>
      <c r="O54" s="302"/>
      <c r="P54" s="321"/>
      <c r="Q54" s="320"/>
      <c r="R54" s="280"/>
      <c r="S54" s="280"/>
      <c r="T54" s="280"/>
      <c r="U54" s="280"/>
    </row>
    <row r="55" spans="1:21" ht="15.75" x14ac:dyDescent="0.25">
      <c r="A55" s="1145"/>
      <c r="B55" s="1145"/>
      <c r="C55" s="280"/>
      <c r="D55" s="280"/>
      <c r="E55" s="280"/>
      <c r="F55" s="280"/>
      <c r="G55" s="280"/>
      <c r="H55" s="301"/>
      <c r="I55" s="302"/>
      <c r="J55" s="301"/>
      <c r="K55" s="302"/>
      <c r="L55" s="301"/>
      <c r="M55" s="302"/>
      <c r="N55" s="301"/>
      <c r="O55" s="302"/>
      <c r="P55" s="321"/>
      <c r="Q55" s="320"/>
      <c r="R55" s="280"/>
      <c r="S55" s="280"/>
      <c r="T55" s="280"/>
      <c r="U55" s="280"/>
    </row>
    <row r="56" spans="1:21" ht="15.75" x14ac:dyDescent="0.25">
      <c r="A56" s="1145"/>
      <c r="B56" s="1145"/>
      <c r="C56" s="280"/>
      <c r="D56" s="280"/>
      <c r="E56" s="280"/>
      <c r="F56" s="280"/>
      <c r="G56" s="280"/>
      <c r="H56" s="301"/>
      <c r="I56" s="302"/>
      <c r="J56" s="301"/>
      <c r="K56" s="302"/>
      <c r="L56" s="301"/>
      <c r="M56" s="302"/>
      <c r="N56" s="301"/>
      <c r="O56" s="302"/>
      <c r="P56" s="321"/>
      <c r="Q56" s="320"/>
      <c r="R56" s="280"/>
      <c r="S56" s="280"/>
      <c r="T56" s="280"/>
      <c r="U56" s="280"/>
    </row>
    <row r="57" spans="1:21" ht="15.75" x14ac:dyDescent="0.25">
      <c r="A57" s="1145"/>
      <c r="B57" s="1145"/>
      <c r="C57" s="280"/>
      <c r="D57" s="280"/>
      <c r="E57" s="280"/>
      <c r="F57" s="280"/>
      <c r="G57" s="280"/>
      <c r="H57" s="301"/>
      <c r="I57" s="302"/>
      <c r="J57" s="301"/>
      <c r="K57" s="302"/>
      <c r="L57" s="301"/>
      <c r="M57" s="302"/>
      <c r="N57" s="301"/>
      <c r="O57" s="302"/>
      <c r="P57" s="321"/>
      <c r="Q57" s="320"/>
      <c r="R57" s="280"/>
      <c r="S57" s="280"/>
      <c r="T57" s="280"/>
      <c r="U57" s="280"/>
    </row>
    <row r="58" spans="1:21" ht="15.75" x14ac:dyDescent="0.25">
      <c r="A58" s="1145"/>
      <c r="B58" s="1145"/>
      <c r="C58" s="280"/>
      <c r="D58" s="280"/>
      <c r="E58" s="280"/>
      <c r="F58" s="280"/>
      <c r="G58" s="280"/>
      <c r="H58" s="301"/>
      <c r="I58" s="302"/>
      <c r="J58" s="301"/>
      <c r="K58" s="302"/>
      <c r="L58" s="301"/>
      <c r="M58" s="302"/>
      <c r="N58" s="301"/>
      <c r="O58" s="302"/>
      <c r="P58" s="321"/>
      <c r="Q58" s="320"/>
      <c r="R58" s="280"/>
      <c r="S58" s="280"/>
      <c r="T58" s="280"/>
      <c r="U58" s="280"/>
    </row>
    <row r="59" spans="1:21" ht="15.75" x14ac:dyDescent="0.25">
      <c r="A59" s="1145"/>
      <c r="B59" s="1145"/>
      <c r="C59" s="280"/>
      <c r="D59" s="280"/>
      <c r="E59" s="280"/>
      <c r="F59" s="280"/>
      <c r="G59" s="280"/>
      <c r="H59" s="301"/>
      <c r="I59" s="302"/>
      <c r="J59" s="301"/>
      <c r="K59" s="302"/>
      <c r="L59" s="301"/>
      <c r="M59" s="302"/>
      <c r="N59" s="301"/>
      <c r="O59" s="302"/>
      <c r="P59" s="321"/>
      <c r="Q59" s="320"/>
      <c r="R59" s="280"/>
      <c r="S59" s="280"/>
      <c r="T59" s="280"/>
      <c r="U59" s="280"/>
    </row>
    <row r="60" spans="1:21" ht="15.75" x14ac:dyDescent="0.25">
      <c r="A60" s="1145"/>
      <c r="B60" s="1145"/>
      <c r="C60" s="280"/>
      <c r="D60" s="280"/>
      <c r="E60" s="280"/>
      <c r="F60" s="280"/>
      <c r="G60" s="280"/>
      <c r="H60" s="301"/>
      <c r="I60" s="302"/>
      <c r="J60" s="301"/>
      <c r="K60" s="302"/>
      <c r="L60" s="301"/>
      <c r="M60" s="302"/>
      <c r="N60" s="301"/>
      <c r="O60" s="302"/>
      <c r="P60" s="321"/>
      <c r="Q60" s="320"/>
      <c r="R60" s="280"/>
      <c r="S60" s="280"/>
      <c r="T60" s="280"/>
      <c r="U60" s="280"/>
    </row>
    <row r="61" spans="1:21" ht="15.75" x14ac:dyDescent="0.25">
      <c r="A61" s="1145"/>
      <c r="B61" s="1145"/>
      <c r="C61" s="280"/>
      <c r="D61" s="280"/>
      <c r="E61" s="280"/>
      <c r="F61" s="280"/>
      <c r="G61" s="280"/>
      <c r="H61" s="301"/>
      <c r="I61" s="302"/>
      <c r="J61" s="301"/>
      <c r="K61" s="302"/>
      <c r="L61" s="301"/>
      <c r="M61" s="302"/>
      <c r="N61" s="301"/>
      <c r="O61" s="302"/>
      <c r="P61" s="321"/>
      <c r="Q61" s="320"/>
      <c r="R61" s="280"/>
      <c r="S61" s="280"/>
      <c r="T61" s="280"/>
      <c r="U61" s="280"/>
    </row>
    <row r="62" spans="1:21" ht="15.75" x14ac:dyDescent="0.25">
      <c r="A62" s="1146"/>
      <c r="B62" s="1146"/>
      <c r="C62" s="280"/>
      <c r="D62" s="280"/>
      <c r="E62" s="280"/>
      <c r="F62" s="280"/>
      <c r="G62" s="280"/>
      <c r="H62" s="301"/>
      <c r="I62" s="302"/>
      <c r="J62" s="301"/>
      <c r="K62" s="302"/>
      <c r="L62" s="301"/>
      <c r="M62" s="302"/>
      <c r="N62" s="301"/>
      <c r="O62" s="302"/>
      <c r="P62" s="321">
        <f t="shared" si="0"/>
        <v>0</v>
      </c>
      <c r="Q62" s="320">
        <f t="shared" si="0"/>
        <v>0</v>
      </c>
      <c r="R62" s="280"/>
      <c r="S62" s="280"/>
      <c r="T62" s="280"/>
      <c r="U62" s="280"/>
    </row>
    <row r="63" spans="1:21" ht="15.75" x14ac:dyDescent="0.25">
      <c r="A63" s="1144" t="s">
        <v>1491</v>
      </c>
      <c r="B63" s="329"/>
      <c r="C63" s="280"/>
      <c r="D63" s="280"/>
      <c r="E63" s="280"/>
      <c r="F63" s="280"/>
      <c r="G63" s="280"/>
      <c r="H63" s="301"/>
      <c r="I63" s="302"/>
      <c r="J63" s="301"/>
      <c r="K63" s="302"/>
      <c r="L63" s="301"/>
      <c r="M63" s="302"/>
      <c r="N63" s="301"/>
      <c r="O63" s="302"/>
      <c r="P63" s="321">
        <f t="shared" ref="P63:Q69" si="3">H63+J63+L63+N63</f>
        <v>0</v>
      </c>
      <c r="Q63" s="320">
        <f t="shared" si="3"/>
        <v>0</v>
      </c>
      <c r="R63" s="280"/>
      <c r="S63" s="280"/>
      <c r="T63" s="280"/>
      <c r="U63" s="280"/>
    </row>
    <row r="64" spans="1:21" ht="15.75" x14ac:dyDescent="0.25">
      <c r="A64" s="1145"/>
      <c r="B64" s="329"/>
      <c r="C64" s="280"/>
      <c r="D64" s="280"/>
      <c r="E64" s="280"/>
      <c r="F64" s="280"/>
      <c r="G64" s="280"/>
      <c r="H64" s="301"/>
      <c r="I64" s="302"/>
      <c r="J64" s="301"/>
      <c r="K64" s="302"/>
      <c r="L64" s="301"/>
      <c r="M64" s="302"/>
      <c r="N64" s="301"/>
      <c r="O64" s="302"/>
      <c r="P64" s="321"/>
      <c r="Q64" s="320"/>
      <c r="R64" s="280"/>
      <c r="S64" s="280"/>
      <c r="T64" s="280"/>
      <c r="U64" s="280"/>
    </row>
    <row r="65" spans="1:21" ht="15.75" x14ac:dyDescent="0.25">
      <c r="A65" s="1145"/>
      <c r="B65" s="329"/>
      <c r="C65" s="280"/>
      <c r="D65" s="280"/>
      <c r="E65" s="280"/>
      <c r="F65" s="280"/>
      <c r="G65" s="280"/>
      <c r="H65" s="301"/>
      <c r="I65" s="302"/>
      <c r="J65" s="301"/>
      <c r="K65" s="302"/>
      <c r="L65" s="301"/>
      <c r="M65" s="302"/>
      <c r="N65" s="301"/>
      <c r="O65" s="302"/>
      <c r="P65" s="321"/>
      <c r="Q65" s="320"/>
      <c r="R65" s="280"/>
      <c r="S65" s="280"/>
      <c r="T65" s="280"/>
      <c r="U65" s="280"/>
    </row>
    <row r="66" spans="1:21" ht="15.75" x14ac:dyDescent="0.25">
      <c r="A66" s="1145"/>
      <c r="B66" s="329"/>
      <c r="C66" s="280"/>
      <c r="D66" s="280"/>
      <c r="E66" s="280"/>
      <c r="F66" s="280"/>
      <c r="G66" s="280"/>
      <c r="H66" s="301"/>
      <c r="I66" s="302"/>
      <c r="J66" s="301"/>
      <c r="K66" s="302"/>
      <c r="L66" s="301"/>
      <c r="M66" s="302"/>
      <c r="N66" s="301"/>
      <c r="O66" s="302"/>
      <c r="P66" s="321"/>
      <c r="Q66" s="320"/>
      <c r="R66" s="280"/>
      <c r="S66" s="280"/>
      <c r="T66" s="280"/>
      <c r="U66" s="280"/>
    </row>
    <row r="67" spans="1:21" ht="15.75" x14ac:dyDescent="0.25">
      <c r="A67" s="1145"/>
      <c r="B67" s="329"/>
      <c r="C67" s="280"/>
      <c r="D67" s="280"/>
      <c r="E67" s="280"/>
      <c r="F67" s="280"/>
      <c r="G67" s="280"/>
      <c r="H67" s="301"/>
      <c r="I67" s="302"/>
      <c r="J67" s="301"/>
      <c r="K67" s="302"/>
      <c r="L67" s="301"/>
      <c r="M67" s="302"/>
      <c r="N67" s="301"/>
      <c r="O67" s="302"/>
      <c r="P67" s="321"/>
      <c r="Q67" s="320"/>
      <c r="R67" s="280"/>
      <c r="S67" s="280"/>
      <c r="T67" s="280"/>
      <c r="U67" s="280"/>
    </row>
    <row r="68" spans="1:21" ht="15.75" x14ac:dyDescent="0.25">
      <c r="A68" s="1145"/>
      <c r="B68" s="329"/>
      <c r="C68" s="280"/>
      <c r="D68" s="280"/>
      <c r="E68" s="280"/>
      <c r="F68" s="280"/>
      <c r="G68" s="280"/>
      <c r="H68" s="301"/>
      <c r="I68" s="302"/>
      <c r="J68" s="301"/>
      <c r="K68" s="302"/>
      <c r="L68" s="301"/>
      <c r="M68" s="302"/>
      <c r="N68" s="301"/>
      <c r="O68" s="302"/>
      <c r="P68" s="321">
        <f t="shared" si="3"/>
        <v>0</v>
      </c>
      <c r="Q68" s="320">
        <f t="shared" si="3"/>
        <v>0</v>
      </c>
      <c r="R68" s="280"/>
      <c r="S68" s="280"/>
      <c r="T68" s="280"/>
      <c r="U68" s="280"/>
    </row>
    <row r="69" spans="1:21" ht="15.75" x14ac:dyDescent="0.25">
      <c r="A69" s="1146"/>
      <c r="B69" s="329"/>
      <c r="C69" s="280"/>
      <c r="D69" s="280"/>
      <c r="E69" s="280"/>
      <c r="F69" s="280"/>
      <c r="G69" s="280"/>
      <c r="H69" s="280"/>
      <c r="I69" s="302"/>
      <c r="J69" s="280"/>
      <c r="K69" s="302"/>
      <c r="L69" s="280"/>
      <c r="M69" s="302"/>
      <c r="N69" s="280"/>
      <c r="O69" s="302"/>
      <c r="P69" s="321">
        <f t="shared" si="3"/>
        <v>0</v>
      </c>
      <c r="Q69" s="320">
        <f t="shared" si="3"/>
        <v>0</v>
      </c>
      <c r="R69" s="71"/>
      <c r="S69" s="280"/>
      <c r="T69" s="280"/>
      <c r="U69" s="280"/>
    </row>
    <row r="70" spans="1:21" ht="15.75" x14ac:dyDescent="0.25">
      <c r="A70" s="265"/>
      <c r="B70" s="266"/>
      <c r="C70" s="266"/>
      <c r="D70" s="266"/>
      <c r="E70" s="265" t="s">
        <v>1476</v>
      </c>
      <c r="F70" s="266"/>
      <c r="G70" s="267"/>
      <c r="H70" s="72">
        <f t="shared" ref="H70:Q70" si="4">SUM(H10:H69)</f>
        <v>0</v>
      </c>
      <c r="I70" s="224">
        <f t="shared" si="4"/>
        <v>0</v>
      </c>
      <c r="J70" s="72">
        <f t="shared" si="4"/>
        <v>0</v>
      </c>
      <c r="K70" s="224">
        <f t="shared" si="4"/>
        <v>0</v>
      </c>
      <c r="L70" s="72">
        <f t="shared" si="4"/>
        <v>0</v>
      </c>
      <c r="M70" s="224">
        <f t="shared" si="4"/>
        <v>0</v>
      </c>
      <c r="N70" s="72">
        <f t="shared" si="4"/>
        <v>0</v>
      </c>
      <c r="O70" s="224">
        <f t="shared" si="4"/>
        <v>0</v>
      </c>
      <c r="P70" s="224">
        <f t="shared" si="4"/>
        <v>0</v>
      </c>
      <c r="Q70" s="224">
        <f t="shared" si="4"/>
        <v>0</v>
      </c>
      <c r="R70" s="68"/>
      <c r="S70" s="68"/>
      <c r="T70" s="68"/>
      <c r="U70" s="68"/>
    </row>
    <row r="77" spans="1:21" x14ac:dyDescent="0.25">
      <c r="C77" s="379"/>
    </row>
    <row r="78" spans="1:21" x14ac:dyDescent="0.25">
      <c r="C78" s="379"/>
    </row>
    <row r="79" spans="1:21" x14ac:dyDescent="0.25">
      <c r="C79" s="379"/>
    </row>
    <row r="80" spans="1:21" x14ac:dyDescent="0.25">
      <c r="C80" s="379"/>
    </row>
    <row r="81" spans="3:3" x14ac:dyDescent="0.25">
      <c r="C81" s="379"/>
    </row>
    <row r="82" spans="3:3" x14ac:dyDescent="0.25">
      <c r="C82" s="379"/>
    </row>
    <row r="83" spans="3:3" x14ac:dyDescent="0.25">
      <c r="C83" s="379"/>
    </row>
    <row r="84" spans="3:3" x14ac:dyDescent="0.25">
      <c r="C84" s="379"/>
    </row>
    <row r="85" spans="3:3" x14ac:dyDescent="0.25">
      <c r="C85" s="379"/>
    </row>
    <row r="86" spans="3:3" x14ac:dyDescent="0.25">
      <c r="C86" s="379"/>
    </row>
    <row r="87" spans="3:3" x14ac:dyDescent="0.25">
      <c r="C87" s="379"/>
    </row>
    <row r="88" spans="3:3" x14ac:dyDescent="0.25">
      <c r="C88" s="379"/>
    </row>
    <row r="89" spans="3:3" x14ac:dyDescent="0.25">
      <c r="C89" s="379"/>
    </row>
    <row r="90" spans="3:3" x14ac:dyDescent="0.25">
      <c r="C90" s="379"/>
    </row>
    <row r="91" spans="3:3" x14ac:dyDescent="0.25">
      <c r="C91" s="379"/>
    </row>
    <row r="92" spans="3:3" x14ac:dyDescent="0.25">
      <c r="C92" s="379"/>
    </row>
    <row r="93" spans="3:3" x14ac:dyDescent="0.25">
      <c r="C93" s="379"/>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4"/>
  <sheetViews>
    <sheetView topLeftCell="B1" zoomScale="60" zoomScaleNormal="60" workbookViewId="0">
      <pane ySplit="9" topLeftCell="A10" activePane="bottomLeft" state="frozen"/>
      <selection activeCell="K7" sqref="K7"/>
      <selection pane="bottomLeft" activeCell="K12" sqref="K12"/>
    </sheetView>
  </sheetViews>
  <sheetFormatPr baseColWidth="10" defaultRowHeight="15" x14ac:dyDescent="0.25"/>
  <cols>
    <col min="1" max="1" width="24.42578125" style="444" customWidth="1"/>
    <col min="2" max="2" width="25.42578125" style="444" customWidth="1"/>
    <col min="3" max="3" width="27.28515625" style="444" customWidth="1"/>
    <col min="4" max="5" width="27.42578125" style="444" customWidth="1"/>
    <col min="6" max="6" width="27.42578125" style="558" customWidth="1"/>
    <col min="7" max="7" width="27.42578125" style="444" customWidth="1"/>
    <col min="8" max="8" width="15.28515625" style="444" customWidth="1"/>
    <col min="9" max="9" width="11.42578125" style="445"/>
    <col min="10" max="10" width="15.28515625" style="444" customWidth="1"/>
    <col min="11" max="11" width="18.85546875" style="445" customWidth="1"/>
    <col min="12" max="12" width="11.42578125" style="444"/>
    <col min="13" max="13" width="12.140625" style="445" bestFit="1" customWidth="1"/>
    <col min="14" max="14" width="11.42578125" style="444"/>
    <col min="15" max="15" width="11.42578125" style="445"/>
    <col min="16" max="16" width="15.28515625" style="444" customWidth="1"/>
    <col min="17" max="17" width="18.28515625" style="445" customWidth="1"/>
    <col min="18" max="18" width="25.7109375" style="444" customWidth="1"/>
    <col min="19" max="20" width="14.140625" style="444" customWidth="1"/>
    <col min="21" max="21" width="17" style="444" customWidth="1"/>
    <col min="22" max="16384" width="11.42578125" style="444"/>
  </cols>
  <sheetData>
    <row r="1" spans="1:42" ht="21" x14ac:dyDescent="0.25">
      <c r="A1" s="512"/>
      <c r="B1" s="512"/>
      <c r="C1" s="512"/>
      <c r="D1" s="512"/>
      <c r="E1" s="512"/>
      <c r="F1" s="1150" t="s">
        <v>1507</v>
      </c>
      <c r="G1" s="1150"/>
      <c r="H1" s="1150"/>
      <c r="I1" s="1150"/>
      <c r="J1" s="1150"/>
      <c r="K1" s="1150"/>
      <c r="L1" s="1150"/>
      <c r="M1" s="1150"/>
      <c r="N1" s="325"/>
      <c r="O1" s="325"/>
      <c r="P1" s="475" t="s">
        <v>1668</v>
      </c>
      <c r="Q1" s="475" t="s">
        <v>1669</v>
      </c>
      <c r="R1" s="475" t="s">
        <v>1670</v>
      </c>
      <c r="S1" s="475" t="s">
        <v>1671</v>
      </c>
      <c r="T1" s="475" t="s">
        <v>1672</v>
      </c>
      <c r="U1" s="475" t="s">
        <v>1673</v>
      </c>
      <c r="V1" s="475" t="s">
        <v>1674</v>
      </c>
      <c r="W1" s="475" t="s">
        <v>1675</v>
      </c>
      <c r="X1" s="475" t="s">
        <v>1676</v>
      </c>
      <c r="Y1" s="475" t="s">
        <v>1677</v>
      </c>
      <c r="Z1" s="475" t="s">
        <v>1678</v>
      </c>
      <c r="AA1" s="475" t="s">
        <v>1679</v>
      </c>
      <c r="AB1" s="475" t="s">
        <v>1680</v>
      </c>
      <c r="AC1" s="475" t="s">
        <v>1681</v>
      </c>
      <c r="AD1" s="475" t="s">
        <v>1682</v>
      </c>
      <c r="AE1" s="513"/>
      <c r="AF1" s="513"/>
      <c r="AG1" s="513"/>
      <c r="AH1" s="513"/>
      <c r="AI1" s="513"/>
      <c r="AJ1" s="513"/>
      <c r="AK1" s="513"/>
      <c r="AL1" s="512"/>
      <c r="AM1" s="512"/>
      <c r="AN1" s="512"/>
      <c r="AO1" s="512"/>
      <c r="AP1" s="512"/>
    </row>
    <row r="2" spans="1:42" ht="18.75" x14ac:dyDescent="0.25">
      <c r="A2" s="514" t="s">
        <v>1354</v>
      </c>
      <c r="B2" s="512"/>
      <c r="C2" s="512"/>
      <c r="D2" s="512"/>
      <c r="E2" s="512"/>
      <c r="F2" s="563"/>
      <c r="G2" s="512"/>
      <c r="H2" s="325"/>
      <c r="I2" s="515"/>
      <c r="J2" s="325"/>
      <c r="K2" s="325"/>
      <c r="L2" s="325"/>
      <c r="M2" s="325"/>
      <c r="N2" s="325"/>
      <c r="O2" s="325"/>
      <c r="P2" s="325"/>
      <c r="Q2" s="325"/>
      <c r="R2" s="325"/>
      <c r="S2" s="325"/>
      <c r="T2" s="325"/>
      <c r="U2" s="325"/>
      <c r="V2" s="325"/>
      <c r="W2" s="325"/>
      <c r="X2" s="325"/>
      <c r="Y2" s="325"/>
      <c r="Z2" s="325"/>
      <c r="AA2" s="325"/>
      <c r="AB2" s="512"/>
      <c r="AC2" s="512"/>
      <c r="AD2" s="512"/>
      <c r="AE2" s="512"/>
      <c r="AF2" s="512"/>
      <c r="AG2" s="512"/>
      <c r="AH2" s="512"/>
      <c r="AI2" s="512"/>
      <c r="AJ2" s="512"/>
      <c r="AK2" s="512"/>
      <c r="AL2" s="512"/>
      <c r="AM2" s="512"/>
      <c r="AN2" s="512"/>
      <c r="AO2" s="512"/>
      <c r="AP2" s="512"/>
    </row>
    <row r="3" spans="1:42" ht="18.75" x14ac:dyDescent="0.25">
      <c r="A3" s="514" t="s">
        <v>1503</v>
      </c>
      <c r="B3" s="512"/>
      <c r="C3" s="512"/>
      <c r="D3" s="512"/>
      <c r="E3" s="512"/>
      <c r="F3" s="563"/>
      <c r="G3" s="512"/>
      <c r="H3" s="325"/>
      <c r="I3" s="515"/>
      <c r="J3" s="325"/>
      <c r="K3" s="325"/>
      <c r="L3" s="325"/>
      <c r="M3" s="325"/>
      <c r="N3" s="325"/>
      <c r="O3" s="325"/>
      <c r="P3" s="325"/>
      <c r="Q3" s="325"/>
      <c r="R3" s="325"/>
      <c r="S3" s="325"/>
      <c r="T3" s="325"/>
      <c r="U3" s="325"/>
      <c r="V3" s="325"/>
      <c r="W3" s="325"/>
      <c r="X3" s="325"/>
      <c r="Y3" s="325"/>
      <c r="Z3" s="325"/>
      <c r="AA3" s="325"/>
      <c r="AB3" s="512"/>
      <c r="AC3" s="512"/>
      <c r="AD3" s="512"/>
      <c r="AE3" s="512"/>
      <c r="AF3" s="512"/>
      <c r="AG3" s="512"/>
      <c r="AH3" s="512"/>
      <c r="AI3" s="512"/>
      <c r="AJ3" s="512"/>
      <c r="AK3" s="512"/>
      <c r="AL3" s="512"/>
      <c r="AM3" s="512"/>
      <c r="AN3" s="512"/>
      <c r="AO3" s="512"/>
      <c r="AP3" s="512"/>
    </row>
    <row r="4" spans="1:42" s="512" customFormat="1" ht="18.75" x14ac:dyDescent="0.25">
      <c r="A4" s="514" t="s">
        <v>1504</v>
      </c>
      <c r="F4" s="563"/>
      <c r="H4" s="325"/>
      <c r="I4" s="515"/>
      <c r="J4" s="325"/>
      <c r="K4" s="325"/>
      <c r="L4" s="325"/>
      <c r="M4" s="325"/>
      <c r="N4" s="325"/>
      <c r="O4" s="325"/>
      <c r="P4" s="325"/>
      <c r="Q4" s="325"/>
      <c r="R4" s="325"/>
      <c r="S4" s="325"/>
      <c r="T4" s="325"/>
      <c r="U4" s="325"/>
      <c r="V4" s="325"/>
      <c r="W4" s="325"/>
      <c r="X4" s="325"/>
      <c r="Y4" s="325"/>
      <c r="Z4" s="325"/>
      <c r="AA4" s="325"/>
    </row>
    <row r="5" spans="1:42" s="512" customFormat="1" ht="18.75" x14ac:dyDescent="0.25">
      <c r="A5" s="514" t="s">
        <v>1505</v>
      </c>
      <c r="F5" s="563"/>
      <c r="H5" s="325"/>
      <c r="I5" s="515"/>
      <c r="J5" s="325"/>
      <c r="K5" s="325"/>
      <c r="L5" s="325"/>
      <c r="M5" s="325"/>
      <c r="N5" s="325"/>
      <c r="O5" s="325"/>
      <c r="P5" s="325"/>
      <c r="Q5" s="325"/>
      <c r="R5" s="325"/>
      <c r="S5" s="325"/>
      <c r="T5" s="325"/>
      <c r="U5" s="325"/>
      <c r="V5" s="325"/>
      <c r="W5" s="325"/>
      <c r="X5" s="325"/>
      <c r="Y5" s="325"/>
      <c r="Z5" s="325"/>
      <c r="AA5" s="325"/>
    </row>
    <row r="6" spans="1:42" s="512" customFormat="1" x14ac:dyDescent="0.25">
      <c r="A6" s="328" t="s">
        <v>1506</v>
      </c>
      <c r="B6" s="328"/>
      <c r="C6" s="328"/>
      <c r="D6" s="328"/>
      <c r="E6" s="328"/>
      <c r="F6" s="566"/>
      <c r="G6" s="328"/>
      <c r="H6" s="328"/>
      <c r="I6" s="328"/>
      <c r="J6" s="328"/>
      <c r="K6" s="328"/>
      <c r="L6" s="328"/>
      <c r="M6" s="328"/>
      <c r="N6" s="328"/>
      <c r="O6" s="328"/>
      <c r="P6" s="328"/>
      <c r="Q6" s="328"/>
      <c r="R6" s="328"/>
      <c r="S6" s="328"/>
      <c r="T6" s="328"/>
      <c r="U6" s="328"/>
    </row>
    <row r="7" spans="1:42" ht="15" customHeight="1" x14ac:dyDescent="0.25">
      <c r="A7" s="1055" t="s">
        <v>96</v>
      </c>
      <c r="B7" s="1057" t="s">
        <v>110</v>
      </c>
      <c r="C7" s="1049" t="s">
        <v>1532</v>
      </c>
      <c r="D7" s="1049" t="s">
        <v>1533</v>
      </c>
      <c r="E7" s="1049" t="s">
        <v>86</v>
      </c>
      <c r="F7" s="1049" t="s">
        <v>391</v>
      </c>
      <c r="G7" s="1049" t="s">
        <v>87</v>
      </c>
      <c r="H7" s="1058" t="s">
        <v>99</v>
      </c>
      <c r="I7" s="1063"/>
      <c r="J7" s="1063"/>
      <c r="K7" s="1063"/>
      <c r="L7" s="1063"/>
      <c r="M7" s="1063"/>
      <c r="N7" s="1063"/>
      <c r="O7" s="1059"/>
      <c r="P7" s="1064" t="s">
        <v>100</v>
      </c>
      <c r="Q7" s="1065"/>
      <c r="R7" s="1057" t="s">
        <v>102</v>
      </c>
      <c r="S7" s="1057" t="s">
        <v>109</v>
      </c>
      <c r="T7" s="1057" t="s">
        <v>108</v>
      </c>
      <c r="U7" s="1060" t="s">
        <v>88</v>
      </c>
    </row>
    <row r="8" spans="1:42" ht="15" customHeight="1" x14ac:dyDescent="0.25">
      <c r="A8" s="1055"/>
      <c r="B8" s="1055"/>
      <c r="C8" s="1050"/>
      <c r="D8" s="1050"/>
      <c r="E8" s="1050"/>
      <c r="F8" s="1050"/>
      <c r="G8" s="1050"/>
      <c r="H8" s="1058" t="s">
        <v>103</v>
      </c>
      <c r="I8" s="1059"/>
      <c r="J8" s="1058" t="s">
        <v>104</v>
      </c>
      <c r="K8" s="1059"/>
      <c r="L8" s="1058" t="s">
        <v>105</v>
      </c>
      <c r="M8" s="1059"/>
      <c r="N8" s="1058" t="s">
        <v>106</v>
      </c>
      <c r="O8" s="1059"/>
      <c r="P8" s="1066"/>
      <c r="Q8" s="1067"/>
      <c r="R8" s="1055"/>
      <c r="S8" s="1055"/>
      <c r="T8" s="1055"/>
      <c r="U8" s="1061"/>
    </row>
    <row r="9" spans="1:42" ht="25.5" x14ac:dyDescent="0.25">
      <c r="A9" s="1056"/>
      <c r="B9" s="1056"/>
      <c r="C9" s="1051"/>
      <c r="D9" s="1051"/>
      <c r="E9" s="1051"/>
      <c r="F9" s="1051"/>
      <c r="G9" s="1051"/>
      <c r="H9" s="355" t="s">
        <v>107</v>
      </c>
      <c r="I9" s="355" t="s">
        <v>12</v>
      </c>
      <c r="J9" s="355" t="s">
        <v>107</v>
      </c>
      <c r="K9" s="355" t="s">
        <v>12</v>
      </c>
      <c r="L9" s="355" t="s">
        <v>107</v>
      </c>
      <c r="M9" s="355" t="s">
        <v>12</v>
      </c>
      <c r="N9" s="355" t="s">
        <v>107</v>
      </c>
      <c r="O9" s="355" t="s">
        <v>12</v>
      </c>
      <c r="P9" s="355" t="s">
        <v>107</v>
      </c>
      <c r="Q9" s="355" t="s">
        <v>12</v>
      </c>
      <c r="R9" s="1056"/>
      <c r="S9" s="1056"/>
      <c r="T9" s="1056"/>
      <c r="U9" s="1062"/>
    </row>
    <row r="10" spans="1:42" ht="15.75" x14ac:dyDescent="0.25">
      <c r="A10" s="407"/>
      <c r="B10" s="408"/>
      <c r="C10" s="358"/>
      <c r="D10" s="358"/>
      <c r="E10" s="358"/>
      <c r="F10" s="567"/>
      <c r="G10" s="358"/>
      <c r="H10" s="360"/>
      <c r="I10" s="360"/>
      <c r="J10" s="360"/>
      <c r="K10" s="360"/>
      <c r="L10" s="360"/>
      <c r="M10" s="360"/>
      <c r="N10" s="360"/>
      <c r="O10" s="360"/>
      <c r="P10" s="360"/>
      <c r="Q10" s="360"/>
      <c r="R10" s="361"/>
      <c r="S10" s="361"/>
      <c r="T10" s="361"/>
      <c r="U10" s="362"/>
    </row>
    <row r="11" spans="1:42" s="516" customFormat="1" ht="78.75" customHeight="1" x14ac:dyDescent="0.25">
      <c r="A11" s="1151" t="s">
        <v>1503</v>
      </c>
      <c r="B11" s="1152" t="s">
        <v>1530</v>
      </c>
      <c r="C11" s="1154" t="s">
        <v>1668</v>
      </c>
      <c r="D11" s="255" t="s">
        <v>1699</v>
      </c>
      <c r="E11" s="255" t="s">
        <v>3391</v>
      </c>
      <c r="F11" s="564" t="s">
        <v>2265</v>
      </c>
      <c r="G11" s="255" t="s">
        <v>3390</v>
      </c>
      <c r="H11" s="413">
        <v>1</v>
      </c>
      <c r="I11" s="406"/>
      <c r="J11" s="406"/>
      <c r="K11" s="406"/>
      <c r="L11" s="406"/>
      <c r="M11" s="406"/>
      <c r="N11" s="406"/>
      <c r="O11" s="406"/>
      <c r="P11" s="414">
        <f t="shared" ref="P11:P18" si="0">H11+J11+L11+N11</f>
        <v>1</v>
      </c>
      <c r="Q11" s="320">
        <f t="shared" ref="Q11:Q18" si="1">I11+K11+M11+O11</f>
        <v>0</v>
      </c>
      <c r="R11" s="255" t="s">
        <v>1700</v>
      </c>
      <c r="S11" s="255" t="s">
        <v>1701</v>
      </c>
      <c r="T11" s="255" t="s">
        <v>1702</v>
      </c>
      <c r="U11" s="255" t="s">
        <v>1703</v>
      </c>
    </row>
    <row r="12" spans="1:42" s="516" customFormat="1" ht="78.75" customHeight="1" x14ac:dyDescent="0.25">
      <c r="A12" s="1151"/>
      <c r="B12" s="1153"/>
      <c r="C12" s="1155"/>
      <c r="D12" s="255" t="s">
        <v>1699</v>
      </c>
      <c r="E12" s="255" t="s">
        <v>3392</v>
      </c>
      <c r="F12" s="565" t="s">
        <v>2266</v>
      </c>
      <c r="G12" s="255" t="s">
        <v>1704</v>
      </c>
      <c r="H12" s="406">
        <v>1</v>
      </c>
      <c r="I12" s="406"/>
      <c r="J12" s="406"/>
      <c r="K12" s="406"/>
      <c r="L12" s="406"/>
      <c r="M12" s="406"/>
      <c r="N12" s="406"/>
      <c r="O12" s="406"/>
      <c r="P12" s="415">
        <f t="shared" si="0"/>
        <v>1</v>
      </c>
      <c r="Q12" s="320">
        <f t="shared" si="1"/>
        <v>0</v>
      </c>
      <c r="R12" s="255" t="s">
        <v>1707</v>
      </c>
      <c r="S12" s="255" t="s">
        <v>1708</v>
      </c>
      <c r="T12" s="255" t="s">
        <v>1709</v>
      </c>
      <c r="U12" s="255" t="s">
        <v>1703</v>
      </c>
    </row>
    <row r="13" spans="1:42" s="516" customFormat="1" ht="78.75" customHeight="1" x14ac:dyDescent="0.25">
      <c r="A13" s="1151"/>
      <c r="B13" s="1153"/>
      <c r="C13" s="1155"/>
      <c r="D13" s="255" t="s">
        <v>1699</v>
      </c>
      <c r="E13" s="255" t="s">
        <v>3392</v>
      </c>
      <c r="F13" s="565" t="s">
        <v>2267</v>
      </c>
      <c r="G13" s="255" t="s">
        <v>1705</v>
      </c>
      <c r="H13" s="406"/>
      <c r="I13" s="406"/>
      <c r="J13" s="406">
        <v>1</v>
      </c>
      <c r="K13" s="406"/>
      <c r="L13" s="406"/>
      <c r="M13" s="406"/>
      <c r="N13" s="406"/>
      <c r="O13" s="406"/>
      <c r="P13" s="415">
        <f t="shared" si="0"/>
        <v>1</v>
      </c>
      <c r="Q13" s="320">
        <f t="shared" si="1"/>
        <v>0</v>
      </c>
      <c r="R13" s="255" t="s">
        <v>1707</v>
      </c>
      <c r="S13" s="255" t="s">
        <v>1708</v>
      </c>
      <c r="T13" s="255" t="s">
        <v>1709</v>
      </c>
      <c r="U13" s="255" t="s">
        <v>1703</v>
      </c>
    </row>
    <row r="14" spans="1:42" s="516" customFormat="1" ht="78.75" customHeight="1" x14ac:dyDescent="0.25">
      <c r="A14" s="1151"/>
      <c r="B14" s="1153"/>
      <c r="C14" s="1155"/>
      <c r="D14" s="255" t="s">
        <v>1699</v>
      </c>
      <c r="E14" s="255" t="s">
        <v>3393</v>
      </c>
      <c r="F14" s="565" t="s">
        <v>2268</v>
      </c>
      <c r="G14" s="255" t="s">
        <v>1706</v>
      </c>
      <c r="H14" s="406"/>
      <c r="I14" s="406"/>
      <c r="J14" s="406">
        <v>1</v>
      </c>
      <c r="K14" s="406"/>
      <c r="L14" s="406">
        <v>1</v>
      </c>
      <c r="M14" s="406"/>
      <c r="N14" s="406">
        <v>1</v>
      </c>
      <c r="O14" s="406"/>
      <c r="P14" s="415">
        <f t="shared" si="0"/>
        <v>3</v>
      </c>
      <c r="Q14" s="320">
        <f t="shared" si="1"/>
        <v>0</v>
      </c>
      <c r="R14" s="255" t="s">
        <v>1707</v>
      </c>
      <c r="S14" s="255" t="s">
        <v>1708</v>
      </c>
      <c r="T14" s="255" t="s">
        <v>1709</v>
      </c>
      <c r="U14" s="255" t="s">
        <v>1703</v>
      </c>
    </row>
    <row r="15" spans="1:42" s="516" customFormat="1" ht="78.75" customHeight="1" x14ac:dyDescent="0.25">
      <c r="A15" s="1151"/>
      <c r="B15" s="1153"/>
      <c r="C15" s="1155"/>
      <c r="D15" s="255" t="s">
        <v>1699</v>
      </c>
      <c r="E15" s="255" t="s">
        <v>3394</v>
      </c>
      <c r="F15" s="565" t="s">
        <v>2269</v>
      </c>
      <c r="G15" s="255" t="s">
        <v>1710</v>
      </c>
      <c r="H15" s="406"/>
      <c r="I15" s="406"/>
      <c r="J15" s="406"/>
      <c r="K15" s="406"/>
      <c r="L15" s="406">
        <v>1</v>
      </c>
      <c r="M15" s="406"/>
      <c r="N15" s="406"/>
      <c r="O15" s="406"/>
      <c r="P15" s="509">
        <f t="shared" si="0"/>
        <v>1</v>
      </c>
      <c r="Q15" s="320">
        <f t="shared" si="1"/>
        <v>0</v>
      </c>
      <c r="R15" s="255" t="s">
        <v>1707</v>
      </c>
      <c r="S15" s="255" t="s">
        <v>1708</v>
      </c>
      <c r="T15" s="255" t="s">
        <v>1709</v>
      </c>
      <c r="U15" s="255" t="s">
        <v>1703</v>
      </c>
    </row>
    <row r="16" spans="1:42" s="516" customFormat="1" ht="78.75" x14ac:dyDescent="0.25">
      <c r="A16" s="1151"/>
      <c r="B16" s="1153"/>
      <c r="C16" s="1155"/>
      <c r="D16" s="420" t="s">
        <v>2005</v>
      </c>
      <c r="E16" s="420" t="s">
        <v>3396</v>
      </c>
      <c r="F16" s="468" t="s">
        <v>2006</v>
      </c>
      <c r="G16" s="468" t="s">
        <v>3395</v>
      </c>
      <c r="H16" s="468">
        <v>1</v>
      </c>
      <c r="I16" s="505"/>
      <c r="J16" s="506"/>
      <c r="K16" s="506"/>
      <c r="L16" s="506"/>
      <c r="M16" s="506"/>
      <c r="N16" s="506"/>
      <c r="O16" s="506"/>
      <c r="P16" s="508">
        <f t="shared" si="0"/>
        <v>1</v>
      </c>
      <c r="Q16" s="427">
        <f t="shared" si="1"/>
        <v>0</v>
      </c>
      <c r="R16" s="510" t="s">
        <v>2018</v>
      </c>
      <c r="S16" s="510" t="s">
        <v>2019</v>
      </c>
      <c r="T16" s="510" t="s">
        <v>2020</v>
      </c>
      <c r="U16" s="511" t="s">
        <v>2021</v>
      </c>
    </row>
    <row r="17" spans="1:21" s="516" customFormat="1" ht="110.25" x14ac:dyDescent="0.25">
      <c r="A17" s="1151"/>
      <c r="B17" s="1153"/>
      <c r="C17" s="1155"/>
      <c r="D17" s="420" t="s">
        <v>2007</v>
      </c>
      <c r="E17" s="420" t="s">
        <v>2008</v>
      </c>
      <c r="F17" s="468" t="s">
        <v>2009</v>
      </c>
      <c r="G17" s="468" t="s">
        <v>2010</v>
      </c>
      <c r="H17" s="507">
        <v>0.5</v>
      </c>
      <c r="I17" s="505"/>
      <c r="J17" s="506"/>
      <c r="K17" s="506"/>
      <c r="L17" s="507">
        <v>0.5</v>
      </c>
      <c r="M17" s="505"/>
      <c r="N17" s="506"/>
      <c r="O17" s="506"/>
      <c r="P17" s="507">
        <f t="shared" si="0"/>
        <v>1</v>
      </c>
      <c r="Q17" s="427">
        <f t="shared" si="1"/>
        <v>0</v>
      </c>
      <c r="R17" s="510" t="s">
        <v>2022</v>
      </c>
      <c r="S17" s="510" t="s">
        <v>2019</v>
      </c>
      <c r="T17" s="510" t="s">
        <v>2023</v>
      </c>
      <c r="U17" s="511" t="s">
        <v>2021</v>
      </c>
    </row>
    <row r="18" spans="1:21" s="516" customFormat="1" ht="51" x14ac:dyDescent="0.25">
      <c r="A18" s="1151"/>
      <c r="B18" s="1153"/>
      <c r="C18" s="1156"/>
      <c r="D18" s="665" t="s">
        <v>2994</v>
      </c>
      <c r="E18" s="665" t="s">
        <v>2677</v>
      </c>
      <c r="F18" s="953" t="s">
        <v>2993</v>
      </c>
      <c r="G18" s="953" t="s">
        <v>2992</v>
      </c>
      <c r="H18" s="667">
        <v>0.5</v>
      </c>
      <c r="I18" s="666"/>
      <c r="J18" s="667">
        <v>0.5</v>
      </c>
      <c r="K18" s="666"/>
      <c r="L18" s="666"/>
      <c r="M18" s="666"/>
      <c r="N18" s="667">
        <v>0.5</v>
      </c>
      <c r="O18" s="942"/>
      <c r="P18" s="667">
        <f t="shared" si="0"/>
        <v>1.5</v>
      </c>
      <c r="Q18" s="581">
        <f t="shared" si="1"/>
        <v>0</v>
      </c>
      <c r="R18" s="623" t="s">
        <v>2678</v>
      </c>
      <c r="S18" s="623" t="s">
        <v>2679</v>
      </c>
      <c r="T18" s="623" t="s">
        <v>1754</v>
      </c>
      <c r="U18" s="668" t="s">
        <v>2680</v>
      </c>
    </row>
    <row r="19" spans="1:21" ht="78.75" x14ac:dyDescent="0.25">
      <c r="A19" s="1151"/>
      <c r="B19" s="1144" t="s">
        <v>1517</v>
      </c>
      <c r="C19" s="517" t="s">
        <v>1669</v>
      </c>
      <c r="D19" s="517" t="s">
        <v>1712</v>
      </c>
      <c r="E19" s="517" t="s">
        <v>1713</v>
      </c>
      <c r="F19" s="476" t="s">
        <v>2271</v>
      </c>
      <c r="G19" s="518" t="s">
        <v>1711</v>
      </c>
      <c r="H19" s="519"/>
      <c r="I19" s="303"/>
      <c r="J19" s="519">
        <v>1</v>
      </c>
      <c r="K19" s="303"/>
      <c r="L19" s="519"/>
      <c r="M19" s="303"/>
      <c r="N19" s="519"/>
      <c r="O19" s="303"/>
      <c r="P19" s="414">
        <f t="shared" ref="P19:Q22" si="2">H19+J19+L19+N19</f>
        <v>1</v>
      </c>
      <c r="Q19" s="320">
        <f t="shared" si="2"/>
        <v>0</v>
      </c>
      <c r="R19" s="255" t="s">
        <v>1714</v>
      </c>
      <c r="S19" s="255" t="s">
        <v>1715</v>
      </c>
      <c r="T19" s="255" t="s">
        <v>1709</v>
      </c>
      <c r="U19" s="255" t="s">
        <v>1716</v>
      </c>
    </row>
    <row r="20" spans="1:21" ht="78.75" x14ac:dyDescent="0.25">
      <c r="A20" s="1151"/>
      <c r="B20" s="1145"/>
      <c r="C20" s="520" t="s">
        <v>1669</v>
      </c>
      <c r="D20" s="520" t="s">
        <v>2011</v>
      </c>
      <c r="E20" s="520" t="s">
        <v>2012</v>
      </c>
      <c r="F20" s="482" t="s">
        <v>2013</v>
      </c>
      <c r="G20" s="482" t="s">
        <v>2014</v>
      </c>
      <c r="H20" s="501"/>
      <c r="I20" s="502"/>
      <c r="J20" s="501">
        <v>1</v>
      </c>
      <c r="K20" s="502"/>
      <c r="L20" s="501"/>
      <c r="M20" s="502"/>
      <c r="N20" s="501"/>
      <c r="O20" s="425"/>
      <c r="P20" s="418">
        <f t="shared" si="2"/>
        <v>1</v>
      </c>
      <c r="Q20" s="427">
        <f t="shared" si="2"/>
        <v>0</v>
      </c>
      <c r="R20" s="482" t="s">
        <v>2024</v>
      </c>
      <c r="S20" s="482" t="s">
        <v>2025</v>
      </c>
      <c r="T20" s="482" t="s">
        <v>2026</v>
      </c>
      <c r="U20" s="482" t="s">
        <v>2027</v>
      </c>
    </row>
    <row r="21" spans="1:21" ht="94.5" x14ac:dyDescent="0.25">
      <c r="A21" s="1151"/>
      <c r="B21" s="1145"/>
      <c r="C21" s="520" t="s">
        <v>1669</v>
      </c>
      <c r="D21" s="520" t="s">
        <v>2011</v>
      </c>
      <c r="E21" s="520" t="s">
        <v>2015</v>
      </c>
      <c r="F21" s="482" t="s">
        <v>2016</v>
      </c>
      <c r="G21" s="482" t="s">
        <v>2017</v>
      </c>
      <c r="H21" s="501">
        <v>0.25</v>
      </c>
      <c r="I21" s="502"/>
      <c r="J21" s="501">
        <v>0.25</v>
      </c>
      <c r="K21" s="502"/>
      <c r="L21" s="501">
        <v>0.25</v>
      </c>
      <c r="M21" s="502"/>
      <c r="N21" s="501">
        <v>0.25</v>
      </c>
      <c r="O21" s="425"/>
      <c r="P21" s="501">
        <f t="shared" si="2"/>
        <v>1</v>
      </c>
      <c r="Q21" s="427">
        <f t="shared" si="2"/>
        <v>0</v>
      </c>
      <c r="R21" s="482" t="s">
        <v>2024</v>
      </c>
      <c r="S21" s="482" t="s">
        <v>2028</v>
      </c>
      <c r="T21" s="482" t="s">
        <v>2029</v>
      </c>
      <c r="U21" s="482" t="s">
        <v>2027</v>
      </c>
    </row>
    <row r="22" spans="1:21" ht="157.5" x14ac:dyDescent="0.25">
      <c r="A22" s="1151"/>
      <c r="B22" s="1144" t="s">
        <v>1518</v>
      </c>
      <c r="C22" s="520" t="s">
        <v>1668</v>
      </c>
      <c r="D22" s="520" t="s">
        <v>2030</v>
      </c>
      <c r="E22" s="520" t="s">
        <v>3397</v>
      </c>
      <c r="F22" s="482" t="s">
        <v>2031</v>
      </c>
      <c r="G22" s="482" t="s">
        <v>2032</v>
      </c>
      <c r="H22" s="501"/>
      <c r="I22" s="502"/>
      <c r="J22" s="501"/>
      <c r="K22" s="502"/>
      <c r="L22" s="501"/>
      <c r="M22" s="502"/>
      <c r="N22" s="501">
        <v>1</v>
      </c>
      <c r="O22" s="502"/>
      <c r="P22" s="501">
        <f t="shared" si="2"/>
        <v>1</v>
      </c>
      <c r="Q22" s="427">
        <f t="shared" si="2"/>
        <v>0</v>
      </c>
      <c r="R22" s="482" t="s">
        <v>2033</v>
      </c>
      <c r="S22" s="482" t="s">
        <v>2034</v>
      </c>
      <c r="T22" s="482" t="s">
        <v>2035</v>
      </c>
      <c r="U22" s="482" t="s">
        <v>2027</v>
      </c>
    </row>
    <row r="23" spans="1:21" ht="94.5" x14ac:dyDescent="0.25">
      <c r="A23" s="1151"/>
      <c r="B23" s="1145"/>
      <c r="C23" s="615" t="s">
        <v>1669</v>
      </c>
      <c r="D23" s="658" t="s">
        <v>2996</v>
      </c>
      <c r="E23" s="658" t="s">
        <v>2681</v>
      </c>
      <c r="F23" s="954" t="s">
        <v>2995</v>
      </c>
      <c r="G23" s="954" t="s">
        <v>2686</v>
      </c>
      <c r="H23" s="955">
        <v>0.25</v>
      </c>
      <c r="I23" s="904"/>
      <c r="J23" s="955">
        <v>0.25</v>
      </c>
      <c r="K23" s="904"/>
      <c r="L23" s="955">
        <v>0.25</v>
      </c>
      <c r="M23" s="904"/>
      <c r="N23" s="955">
        <v>0.25</v>
      </c>
      <c r="O23" s="646"/>
      <c r="P23" s="955">
        <f t="shared" ref="P23:P52" si="3">H23+J23+L23+N23</f>
        <v>1</v>
      </c>
      <c r="Q23" s="670">
        <f t="shared" ref="Q23:Q52" si="4">I23+K23+M23+O23</f>
        <v>0</v>
      </c>
      <c r="R23" s="658" t="s">
        <v>2682</v>
      </c>
      <c r="S23" s="658" t="s">
        <v>2683</v>
      </c>
      <c r="T23" s="658" t="s">
        <v>2684</v>
      </c>
      <c r="U23" s="658" t="s">
        <v>2685</v>
      </c>
    </row>
    <row r="24" spans="1:21" ht="78.75" x14ac:dyDescent="0.25">
      <c r="A24" s="1151"/>
      <c r="B24" s="1144" t="s">
        <v>1519</v>
      </c>
      <c r="C24" s="520" t="s">
        <v>1668</v>
      </c>
      <c r="D24" s="520" t="s">
        <v>2036</v>
      </c>
      <c r="E24" s="520" t="s">
        <v>3398</v>
      </c>
      <c r="F24" s="482" t="s">
        <v>2038</v>
      </c>
      <c r="G24" s="482" t="s">
        <v>2039</v>
      </c>
      <c r="H24" s="501">
        <v>1</v>
      </c>
      <c r="I24" s="502"/>
      <c r="J24" s="501"/>
      <c r="K24" s="502"/>
      <c r="L24" s="501"/>
      <c r="M24" s="502"/>
      <c r="N24" s="501"/>
      <c r="O24" s="502"/>
      <c r="P24" s="501">
        <f t="shared" si="3"/>
        <v>1</v>
      </c>
      <c r="Q24" s="427">
        <f t="shared" si="4"/>
        <v>0</v>
      </c>
      <c r="R24" s="482" t="s">
        <v>2043</v>
      </c>
      <c r="S24" s="482" t="s">
        <v>2044</v>
      </c>
      <c r="T24" s="482" t="s">
        <v>2045</v>
      </c>
      <c r="U24" s="482" t="s">
        <v>2027</v>
      </c>
    </row>
    <row r="25" spans="1:21" ht="78.75" x14ac:dyDescent="0.25">
      <c r="A25" s="1151"/>
      <c r="B25" s="1145"/>
      <c r="C25" s="520" t="s">
        <v>1668</v>
      </c>
      <c r="D25" s="520" t="s">
        <v>2040</v>
      </c>
      <c r="E25" s="520" t="s">
        <v>3399</v>
      </c>
      <c r="F25" s="482" t="s">
        <v>2041</v>
      </c>
      <c r="G25" s="482" t="s">
        <v>2042</v>
      </c>
      <c r="H25" s="521">
        <v>1</v>
      </c>
      <c r="I25" s="502"/>
      <c r="J25" s="521">
        <v>1</v>
      </c>
      <c r="K25" s="502"/>
      <c r="L25" s="521">
        <v>1</v>
      </c>
      <c r="M25" s="502"/>
      <c r="N25" s="521">
        <v>1</v>
      </c>
      <c r="O25" s="502"/>
      <c r="P25" s="522">
        <f t="shared" si="3"/>
        <v>4</v>
      </c>
      <c r="Q25" s="427">
        <f t="shared" si="4"/>
        <v>0</v>
      </c>
      <c r="R25" s="482" t="s">
        <v>2046</v>
      </c>
      <c r="S25" s="482" t="s">
        <v>2047</v>
      </c>
      <c r="T25" s="482" t="s">
        <v>2048</v>
      </c>
      <c r="U25" s="482" t="s">
        <v>2027</v>
      </c>
    </row>
    <row r="26" spans="1:21" ht="94.5" customHeight="1" x14ac:dyDescent="0.25">
      <c r="A26" s="1151"/>
      <c r="B26" s="634" t="s">
        <v>1520</v>
      </c>
      <c r="C26" s="669" t="s">
        <v>1668</v>
      </c>
      <c r="D26" s="658" t="s">
        <v>2998</v>
      </c>
      <c r="E26" s="658" t="s">
        <v>2687</v>
      </c>
      <c r="F26" s="954" t="s">
        <v>2997</v>
      </c>
      <c r="G26" s="954" t="s">
        <v>2690</v>
      </c>
      <c r="H26" s="647"/>
      <c r="I26" s="904"/>
      <c r="J26" s="955">
        <v>0.5</v>
      </c>
      <c r="K26" s="904"/>
      <c r="L26" s="955">
        <v>0.25</v>
      </c>
      <c r="M26" s="904"/>
      <c r="N26" s="955">
        <v>0.25</v>
      </c>
      <c r="O26" s="646"/>
      <c r="P26" s="955">
        <f t="shared" si="3"/>
        <v>1</v>
      </c>
      <c r="Q26" s="581">
        <f t="shared" si="4"/>
        <v>0</v>
      </c>
      <c r="R26" s="902" t="s">
        <v>2688</v>
      </c>
      <c r="S26" s="902" t="s">
        <v>2689</v>
      </c>
      <c r="T26" s="902" t="s">
        <v>2412</v>
      </c>
      <c r="U26" s="902" t="s">
        <v>1931</v>
      </c>
    </row>
    <row r="27" spans="1:21" ht="78.75" customHeight="1" x14ac:dyDescent="0.25">
      <c r="A27" s="1151"/>
      <c r="B27" s="634" t="s">
        <v>1521</v>
      </c>
      <c r="C27" s="520" t="s">
        <v>1668</v>
      </c>
      <c r="D27" s="521" t="s">
        <v>2049</v>
      </c>
      <c r="E27" s="521" t="s">
        <v>2050</v>
      </c>
      <c r="F27" s="521" t="s">
        <v>2051</v>
      </c>
      <c r="G27" s="521" t="s">
        <v>2052</v>
      </c>
      <c r="H27" s="521"/>
      <c r="I27" s="521"/>
      <c r="J27" s="521">
        <v>1</v>
      </c>
      <c r="K27" s="521"/>
      <c r="L27" s="521"/>
      <c r="M27" s="521"/>
      <c r="N27" s="521"/>
      <c r="O27" s="521"/>
      <c r="P27" s="418">
        <f t="shared" si="3"/>
        <v>1</v>
      </c>
      <c r="Q27" s="427">
        <f t="shared" si="4"/>
        <v>0</v>
      </c>
      <c r="R27" s="482" t="s">
        <v>2053</v>
      </c>
      <c r="S27" s="482" t="s">
        <v>2054</v>
      </c>
      <c r="T27" s="482" t="s">
        <v>2055</v>
      </c>
      <c r="U27" s="482" t="s">
        <v>2027</v>
      </c>
    </row>
    <row r="28" spans="1:21" ht="141.75" x14ac:dyDescent="0.25">
      <c r="A28" s="1143" t="s">
        <v>1504</v>
      </c>
      <c r="B28" s="619" t="s">
        <v>1522</v>
      </c>
      <c r="C28" s="520" t="s">
        <v>1668</v>
      </c>
      <c r="D28" s="520" t="s">
        <v>2056</v>
      </c>
      <c r="E28" s="520" t="s">
        <v>2037</v>
      </c>
      <c r="F28" s="482" t="s">
        <v>2270</v>
      </c>
      <c r="G28" s="482" t="s">
        <v>2058</v>
      </c>
      <c r="H28" s="501"/>
      <c r="I28" s="502"/>
      <c r="J28" s="521">
        <v>1</v>
      </c>
      <c r="K28" s="502"/>
      <c r="L28" s="501"/>
      <c r="M28" s="502"/>
      <c r="N28" s="501"/>
      <c r="O28" s="502"/>
      <c r="P28" s="418">
        <f t="shared" si="3"/>
        <v>1</v>
      </c>
      <c r="Q28" s="427">
        <f t="shared" si="4"/>
        <v>0</v>
      </c>
      <c r="R28" s="482" t="s">
        <v>2059</v>
      </c>
      <c r="S28" s="482" t="s">
        <v>2060</v>
      </c>
      <c r="T28" s="482" t="s">
        <v>2061</v>
      </c>
      <c r="U28" s="482" t="s">
        <v>2027</v>
      </c>
    </row>
    <row r="29" spans="1:21" ht="78.75" x14ac:dyDescent="0.25">
      <c r="A29" s="1143"/>
      <c r="B29" s="619" t="s">
        <v>1523</v>
      </c>
      <c r="C29" s="520" t="s">
        <v>1668</v>
      </c>
      <c r="D29" s="520" t="s">
        <v>2062</v>
      </c>
      <c r="E29" s="520" t="s">
        <v>2063</v>
      </c>
      <c r="F29" s="482" t="s">
        <v>2057</v>
      </c>
      <c r="G29" s="482" t="s">
        <v>2064</v>
      </c>
      <c r="H29" s="521">
        <v>1</v>
      </c>
      <c r="I29" s="502"/>
      <c r="J29" s="501"/>
      <c r="K29" s="502"/>
      <c r="L29" s="501"/>
      <c r="M29" s="502"/>
      <c r="N29" s="501"/>
      <c r="O29" s="502"/>
      <c r="P29" s="418">
        <f t="shared" si="3"/>
        <v>1</v>
      </c>
      <c r="Q29" s="427">
        <f t="shared" si="4"/>
        <v>0</v>
      </c>
      <c r="R29" s="482" t="s">
        <v>2065</v>
      </c>
      <c r="S29" s="482" t="s">
        <v>2066</v>
      </c>
      <c r="T29" s="482" t="s">
        <v>2067</v>
      </c>
      <c r="U29" s="482" t="s">
        <v>2027</v>
      </c>
    </row>
    <row r="30" spans="1:21" ht="63" x14ac:dyDescent="0.25">
      <c r="A30" s="1145"/>
      <c r="B30" s="1143" t="s">
        <v>1524</v>
      </c>
      <c r="C30" s="700" t="s">
        <v>1677</v>
      </c>
      <c r="D30" s="956" t="s">
        <v>2774</v>
      </c>
      <c r="E30" s="956" t="s">
        <v>2775</v>
      </c>
      <c r="F30" s="956" t="s">
        <v>2776</v>
      </c>
      <c r="G30" s="956" t="s">
        <v>2777</v>
      </c>
      <c r="H30" s="957"/>
      <c r="I30" s="676"/>
      <c r="J30" s="957">
        <v>0.5</v>
      </c>
      <c r="K30" s="676">
        <v>50000</v>
      </c>
      <c r="L30" s="957">
        <v>0.5</v>
      </c>
      <c r="M30" s="676">
        <v>50000</v>
      </c>
      <c r="N30" s="957"/>
      <c r="O30" s="676"/>
      <c r="P30" s="701">
        <f t="shared" si="3"/>
        <v>1</v>
      </c>
      <c r="Q30" s="679">
        <f t="shared" si="4"/>
        <v>100000</v>
      </c>
      <c r="R30" s="956" t="s">
        <v>2778</v>
      </c>
      <c r="S30" s="956" t="s">
        <v>2779</v>
      </c>
      <c r="T30" s="956" t="s">
        <v>1778</v>
      </c>
      <c r="U30" s="956" t="s">
        <v>2780</v>
      </c>
    </row>
    <row r="31" spans="1:21" ht="15.75" x14ac:dyDescent="0.25">
      <c r="A31" s="1145"/>
      <c r="B31" s="1143"/>
      <c r="C31" s="517"/>
      <c r="D31" s="517"/>
      <c r="E31" s="517"/>
      <c r="F31" s="476"/>
      <c r="G31" s="518"/>
      <c r="H31" s="519"/>
      <c r="I31" s="303"/>
      <c r="J31" s="519"/>
      <c r="K31" s="303"/>
      <c r="L31" s="519"/>
      <c r="M31" s="303"/>
      <c r="N31" s="519"/>
      <c r="O31" s="303"/>
      <c r="P31" s="321">
        <f t="shared" si="3"/>
        <v>0</v>
      </c>
      <c r="Q31" s="320">
        <f t="shared" si="4"/>
        <v>0</v>
      </c>
      <c r="R31" s="518"/>
      <c r="S31" s="518"/>
      <c r="T31" s="518"/>
      <c r="U31" s="518"/>
    </row>
    <row r="32" spans="1:21" ht="15.75" x14ac:dyDescent="0.25">
      <c r="A32" s="1145"/>
      <c r="B32" s="1143"/>
      <c r="C32" s="517"/>
      <c r="D32" s="517"/>
      <c r="E32" s="517"/>
      <c r="F32" s="476"/>
      <c r="G32" s="518"/>
      <c r="H32" s="519"/>
      <c r="I32" s="303"/>
      <c r="J32" s="519"/>
      <c r="K32" s="303"/>
      <c r="L32" s="519"/>
      <c r="M32" s="303"/>
      <c r="N32" s="519"/>
      <c r="O32" s="303"/>
      <c r="P32" s="321">
        <f t="shared" si="3"/>
        <v>0</v>
      </c>
      <c r="Q32" s="320">
        <f t="shared" si="4"/>
        <v>0</v>
      </c>
      <c r="R32" s="518"/>
      <c r="S32" s="518"/>
      <c r="T32" s="518"/>
      <c r="U32" s="518"/>
    </row>
    <row r="33" spans="1:21" ht="15.75" x14ac:dyDescent="0.25">
      <c r="A33" s="1145"/>
      <c r="B33" s="1143"/>
      <c r="C33" s="517"/>
      <c r="D33" s="517"/>
      <c r="E33" s="517"/>
      <c r="F33" s="476"/>
      <c r="G33" s="518"/>
      <c r="H33" s="519"/>
      <c r="I33" s="303"/>
      <c r="J33" s="519"/>
      <c r="K33" s="303"/>
      <c r="L33" s="519"/>
      <c r="M33" s="303"/>
      <c r="N33" s="519"/>
      <c r="O33" s="303"/>
      <c r="P33" s="321">
        <f t="shared" si="3"/>
        <v>0</v>
      </c>
      <c r="Q33" s="320">
        <f t="shared" si="4"/>
        <v>0</v>
      </c>
      <c r="R33" s="518"/>
      <c r="S33" s="518"/>
      <c r="T33" s="518"/>
      <c r="U33" s="518"/>
    </row>
    <row r="34" spans="1:21" ht="15.75" x14ac:dyDescent="0.25">
      <c r="A34" s="1145"/>
      <c r="B34" s="1144" t="s">
        <v>1525</v>
      </c>
      <c r="C34" s="517"/>
      <c r="D34" s="517"/>
      <c r="E34" s="517"/>
      <c r="F34" s="476"/>
      <c r="G34" s="518"/>
      <c r="H34" s="519"/>
      <c r="I34" s="303"/>
      <c r="J34" s="519"/>
      <c r="K34" s="303"/>
      <c r="L34" s="519"/>
      <c r="M34" s="303"/>
      <c r="N34" s="519"/>
      <c r="O34" s="303"/>
      <c r="P34" s="321">
        <f t="shared" si="3"/>
        <v>0</v>
      </c>
      <c r="Q34" s="320">
        <f t="shared" si="4"/>
        <v>0</v>
      </c>
      <c r="R34" s="518"/>
      <c r="S34" s="518"/>
      <c r="T34" s="518"/>
      <c r="U34" s="518"/>
    </row>
    <row r="35" spans="1:21" ht="15.75" x14ac:dyDescent="0.25">
      <c r="A35" s="1145"/>
      <c r="B35" s="1145"/>
      <c r="C35" s="517"/>
      <c r="D35" s="517"/>
      <c r="E35" s="517"/>
      <c r="F35" s="476"/>
      <c r="G35" s="518"/>
      <c r="H35" s="519"/>
      <c r="I35" s="303"/>
      <c r="J35" s="519"/>
      <c r="K35" s="303"/>
      <c r="L35" s="519"/>
      <c r="M35" s="303"/>
      <c r="N35" s="519"/>
      <c r="O35" s="303"/>
      <c r="P35" s="321">
        <f t="shared" si="3"/>
        <v>0</v>
      </c>
      <c r="Q35" s="320">
        <f t="shared" si="4"/>
        <v>0</v>
      </c>
      <c r="R35" s="518"/>
      <c r="S35" s="518"/>
      <c r="T35" s="518"/>
      <c r="U35" s="518"/>
    </row>
    <row r="36" spans="1:21" ht="15.75" x14ac:dyDescent="0.25">
      <c r="A36" s="1145"/>
      <c r="B36" s="1145"/>
      <c r="C36" s="517"/>
      <c r="D36" s="517"/>
      <c r="E36" s="517"/>
      <c r="F36" s="476"/>
      <c r="G36" s="518"/>
      <c r="H36" s="519"/>
      <c r="I36" s="303"/>
      <c r="J36" s="519"/>
      <c r="K36" s="303"/>
      <c r="L36" s="519"/>
      <c r="M36" s="303"/>
      <c r="N36" s="519"/>
      <c r="O36" s="303"/>
      <c r="P36" s="321">
        <f t="shared" si="3"/>
        <v>0</v>
      </c>
      <c r="Q36" s="320">
        <f t="shared" si="4"/>
        <v>0</v>
      </c>
      <c r="R36" s="518"/>
      <c r="S36" s="518"/>
      <c r="T36" s="518"/>
      <c r="U36" s="518"/>
    </row>
    <row r="37" spans="1:21" ht="15.75" x14ac:dyDescent="0.25">
      <c r="A37" s="1146"/>
      <c r="B37" s="1146"/>
      <c r="C37" s="517"/>
      <c r="D37" s="517"/>
      <c r="E37" s="517"/>
      <c r="F37" s="476"/>
      <c r="G37" s="518"/>
      <c r="H37" s="519"/>
      <c r="I37" s="303"/>
      <c r="J37" s="519"/>
      <c r="K37" s="303"/>
      <c r="L37" s="519"/>
      <c r="M37" s="303"/>
      <c r="N37" s="519"/>
      <c r="O37" s="303"/>
      <c r="P37" s="321">
        <f t="shared" si="3"/>
        <v>0</v>
      </c>
      <c r="Q37" s="320">
        <f t="shared" si="4"/>
        <v>0</v>
      </c>
      <c r="R37" s="518"/>
      <c r="S37" s="518"/>
      <c r="T37" s="518"/>
      <c r="U37" s="518"/>
    </row>
    <row r="38" spans="1:21" ht="15.75" x14ac:dyDescent="0.25">
      <c r="A38" s="1144" t="s">
        <v>1506</v>
      </c>
      <c r="B38" s="1144" t="s">
        <v>1526</v>
      </c>
      <c r="C38" s="517"/>
      <c r="D38" s="517"/>
      <c r="E38" s="517"/>
      <c r="F38" s="476"/>
      <c r="G38" s="518"/>
      <c r="H38" s="519"/>
      <c r="I38" s="303"/>
      <c r="J38" s="519"/>
      <c r="K38" s="303"/>
      <c r="L38" s="519"/>
      <c r="M38" s="303"/>
      <c r="N38" s="519"/>
      <c r="O38" s="303"/>
      <c r="P38" s="321">
        <f t="shared" si="3"/>
        <v>0</v>
      </c>
      <c r="Q38" s="320">
        <f t="shared" si="4"/>
        <v>0</v>
      </c>
      <c r="R38" s="518"/>
      <c r="S38" s="518"/>
      <c r="T38" s="518"/>
      <c r="U38" s="518"/>
    </row>
    <row r="39" spans="1:21" ht="15.75" x14ac:dyDescent="0.25">
      <c r="A39" s="1145"/>
      <c r="B39" s="1145"/>
      <c r="C39" s="517"/>
      <c r="D39" s="517"/>
      <c r="E39" s="517"/>
      <c r="F39" s="476"/>
      <c r="G39" s="518"/>
      <c r="H39" s="519"/>
      <c r="I39" s="303"/>
      <c r="J39" s="519"/>
      <c r="K39" s="303"/>
      <c r="L39" s="519"/>
      <c r="M39" s="303"/>
      <c r="N39" s="519"/>
      <c r="O39" s="303"/>
      <c r="P39" s="321">
        <f t="shared" si="3"/>
        <v>0</v>
      </c>
      <c r="Q39" s="320">
        <f t="shared" si="4"/>
        <v>0</v>
      </c>
      <c r="R39" s="518"/>
      <c r="S39" s="518"/>
      <c r="T39" s="518"/>
      <c r="U39" s="518"/>
    </row>
    <row r="40" spans="1:21" ht="15.75" x14ac:dyDescent="0.25">
      <c r="A40" s="1145"/>
      <c r="B40" s="1145"/>
      <c r="C40" s="517"/>
      <c r="D40" s="517"/>
      <c r="E40" s="517"/>
      <c r="F40" s="476"/>
      <c r="G40" s="518"/>
      <c r="H40" s="519"/>
      <c r="I40" s="303"/>
      <c r="J40" s="519"/>
      <c r="K40" s="303"/>
      <c r="L40" s="519"/>
      <c r="M40" s="303"/>
      <c r="N40" s="519"/>
      <c r="O40" s="303"/>
      <c r="P40" s="321">
        <f t="shared" si="3"/>
        <v>0</v>
      </c>
      <c r="Q40" s="320">
        <f t="shared" si="4"/>
        <v>0</v>
      </c>
      <c r="R40" s="518"/>
      <c r="S40" s="518"/>
      <c r="T40" s="518"/>
      <c r="U40" s="518"/>
    </row>
    <row r="41" spans="1:21" ht="15.75" x14ac:dyDescent="0.25">
      <c r="A41" s="1145"/>
      <c r="B41" s="1146"/>
      <c r="C41" s="517"/>
      <c r="D41" s="517"/>
      <c r="E41" s="517"/>
      <c r="F41" s="476"/>
      <c r="G41" s="518"/>
      <c r="H41" s="519"/>
      <c r="I41" s="303"/>
      <c r="J41" s="519"/>
      <c r="K41" s="303"/>
      <c r="L41" s="519"/>
      <c r="M41" s="303"/>
      <c r="N41" s="519"/>
      <c r="O41" s="303"/>
      <c r="P41" s="321">
        <f t="shared" si="3"/>
        <v>0</v>
      </c>
      <c r="Q41" s="320">
        <f t="shared" si="4"/>
        <v>0</v>
      </c>
      <c r="R41" s="518"/>
      <c r="S41" s="518"/>
      <c r="T41" s="518"/>
      <c r="U41" s="518"/>
    </row>
    <row r="42" spans="1:21" ht="15.75" x14ac:dyDescent="0.25">
      <c r="A42" s="1145"/>
      <c r="B42" s="1144" t="s">
        <v>1527</v>
      </c>
      <c r="C42" s="517"/>
      <c r="D42" s="517"/>
      <c r="E42" s="517"/>
      <c r="F42" s="476"/>
      <c r="G42" s="518"/>
      <c r="H42" s="519"/>
      <c r="I42" s="303"/>
      <c r="J42" s="519"/>
      <c r="K42" s="303"/>
      <c r="L42" s="519"/>
      <c r="M42" s="303"/>
      <c r="N42" s="519"/>
      <c r="O42" s="303"/>
      <c r="P42" s="321">
        <f t="shared" si="3"/>
        <v>0</v>
      </c>
      <c r="Q42" s="320">
        <f t="shared" si="4"/>
        <v>0</v>
      </c>
      <c r="R42" s="518"/>
      <c r="S42" s="518"/>
      <c r="T42" s="518"/>
      <c r="U42" s="518"/>
    </row>
    <row r="43" spans="1:21" ht="15.75" x14ac:dyDescent="0.25">
      <c r="A43" s="1145"/>
      <c r="B43" s="1145"/>
      <c r="C43" s="517"/>
      <c r="D43" s="517"/>
      <c r="E43" s="517"/>
      <c r="F43" s="476"/>
      <c r="G43" s="518"/>
      <c r="H43" s="519"/>
      <c r="I43" s="303"/>
      <c r="J43" s="519"/>
      <c r="K43" s="303"/>
      <c r="L43" s="519"/>
      <c r="M43" s="303"/>
      <c r="N43" s="519"/>
      <c r="O43" s="303"/>
      <c r="P43" s="321">
        <f t="shared" si="3"/>
        <v>0</v>
      </c>
      <c r="Q43" s="320">
        <f t="shared" si="4"/>
        <v>0</v>
      </c>
      <c r="R43" s="518"/>
      <c r="S43" s="518"/>
      <c r="T43" s="518"/>
      <c r="U43" s="518"/>
    </row>
    <row r="44" spans="1:21" ht="15.75" x14ac:dyDescent="0.25">
      <c r="A44" s="1145"/>
      <c r="B44" s="1145"/>
      <c r="C44" s="517"/>
      <c r="D44" s="517"/>
      <c r="E44" s="517"/>
      <c r="F44" s="476"/>
      <c r="G44" s="518"/>
      <c r="H44" s="519"/>
      <c r="I44" s="303"/>
      <c r="J44" s="519"/>
      <c r="K44" s="303"/>
      <c r="L44" s="519"/>
      <c r="M44" s="303"/>
      <c r="N44" s="519"/>
      <c r="O44" s="303"/>
      <c r="P44" s="321">
        <f t="shared" si="3"/>
        <v>0</v>
      </c>
      <c r="Q44" s="320">
        <f t="shared" si="4"/>
        <v>0</v>
      </c>
      <c r="R44" s="518"/>
      <c r="S44" s="518"/>
      <c r="T44" s="518"/>
      <c r="U44" s="518"/>
    </row>
    <row r="45" spans="1:21" ht="15.75" x14ac:dyDescent="0.25">
      <c r="A45" s="1145"/>
      <c r="B45" s="1146"/>
      <c r="C45" s="517"/>
      <c r="D45" s="517"/>
      <c r="E45" s="517"/>
      <c r="F45" s="476"/>
      <c r="G45" s="518"/>
      <c r="H45" s="519"/>
      <c r="I45" s="303"/>
      <c r="J45" s="519"/>
      <c r="K45" s="303"/>
      <c r="L45" s="519"/>
      <c r="M45" s="303"/>
      <c r="N45" s="519"/>
      <c r="O45" s="303"/>
      <c r="P45" s="321">
        <f t="shared" si="3"/>
        <v>0</v>
      </c>
      <c r="Q45" s="320">
        <f t="shared" si="4"/>
        <v>0</v>
      </c>
      <c r="R45" s="518"/>
      <c r="S45" s="518"/>
      <c r="T45" s="518"/>
      <c r="U45" s="518"/>
    </row>
    <row r="46" spans="1:21" ht="15.75" x14ac:dyDescent="0.25">
      <c r="A46" s="1145"/>
      <c r="B46" s="1144" t="s">
        <v>1528</v>
      </c>
      <c r="C46" s="517"/>
      <c r="D46" s="517"/>
      <c r="E46" s="517"/>
      <c r="F46" s="476"/>
      <c r="G46" s="518"/>
      <c r="H46" s="519"/>
      <c r="I46" s="303"/>
      <c r="J46" s="519"/>
      <c r="K46" s="303"/>
      <c r="L46" s="519"/>
      <c r="M46" s="303"/>
      <c r="N46" s="519"/>
      <c r="O46" s="303"/>
      <c r="P46" s="321">
        <f t="shared" si="3"/>
        <v>0</v>
      </c>
      <c r="Q46" s="320">
        <f t="shared" si="4"/>
        <v>0</v>
      </c>
      <c r="R46" s="518"/>
      <c r="S46" s="518"/>
      <c r="T46" s="518"/>
      <c r="U46" s="518"/>
    </row>
    <row r="47" spans="1:21" ht="15.75" x14ac:dyDescent="0.25">
      <c r="A47" s="1145"/>
      <c r="B47" s="1145"/>
      <c r="C47" s="517"/>
      <c r="D47" s="517"/>
      <c r="E47" s="517"/>
      <c r="F47" s="476"/>
      <c r="G47" s="518"/>
      <c r="H47" s="519"/>
      <c r="I47" s="303"/>
      <c r="J47" s="519"/>
      <c r="K47" s="303"/>
      <c r="L47" s="519"/>
      <c r="M47" s="303"/>
      <c r="N47" s="519"/>
      <c r="O47" s="303"/>
      <c r="P47" s="321">
        <f t="shared" si="3"/>
        <v>0</v>
      </c>
      <c r="Q47" s="320">
        <f t="shared" si="4"/>
        <v>0</v>
      </c>
      <c r="R47" s="518"/>
      <c r="S47" s="518"/>
      <c r="T47" s="518"/>
      <c r="U47" s="518"/>
    </row>
    <row r="48" spans="1:21" ht="15.75" x14ac:dyDescent="0.25">
      <c r="A48" s="1145"/>
      <c r="B48" s="1145"/>
      <c r="C48" s="517"/>
      <c r="D48" s="517"/>
      <c r="E48" s="517"/>
      <c r="F48" s="476"/>
      <c r="G48" s="518"/>
      <c r="H48" s="519"/>
      <c r="I48" s="303"/>
      <c r="J48" s="519"/>
      <c r="K48" s="303"/>
      <c r="L48" s="519"/>
      <c r="M48" s="303"/>
      <c r="N48" s="519"/>
      <c r="O48" s="303"/>
      <c r="P48" s="321">
        <f t="shared" si="3"/>
        <v>0</v>
      </c>
      <c r="Q48" s="320">
        <f t="shared" si="4"/>
        <v>0</v>
      </c>
      <c r="R48" s="518"/>
      <c r="S48" s="518"/>
      <c r="T48" s="518"/>
      <c r="U48" s="518"/>
    </row>
    <row r="49" spans="1:21" ht="15.75" x14ac:dyDescent="0.25">
      <c r="A49" s="1145"/>
      <c r="B49" s="1146"/>
      <c r="C49" s="517"/>
      <c r="D49" s="517"/>
      <c r="E49" s="517"/>
      <c r="F49" s="476"/>
      <c r="G49" s="518"/>
      <c r="H49" s="519"/>
      <c r="I49" s="303"/>
      <c r="J49" s="519"/>
      <c r="K49" s="303"/>
      <c r="L49" s="519"/>
      <c r="M49" s="303"/>
      <c r="N49" s="519"/>
      <c r="O49" s="303"/>
      <c r="P49" s="321">
        <f t="shared" si="3"/>
        <v>0</v>
      </c>
      <c r="Q49" s="320">
        <f t="shared" si="4"/>
        <v>0</v>
      </c>
      <c r="R49" s="518"/>
      <c r="S49" s="518"/>
      <c r="T49" s="518"/>
      <c r="U49" s="518"/>
    </row>
    <row r="50" spans="1:21" ht="15.75" x14ac:dyDescent="0.25">
      <c r="A50" s="1145"/>
      <c r="B50" s="1144" t="s">
        <v>1529</v>
      </c>
      <c r="C50" s="517"/>
      <c r="D50" s="517"/>
      <c r="E50" s="517"/>
      <c r="F50" s="476"/>
      <c r="G50" s="518"/>
      <c r="H50" s="519"/>
      <c r="I50" s="303"/>
      <c r="J50" s="519"/>
      <c r="K50" s="303"/>
      <c r="L50" s="519"/>
      <c r="M50" s="303"/>
      <c r="N50" s="519"/>
      <c r="O50" s="303"/>
      <c r="P50" s="321">
        <f t="shared" si="3"/>
        <v>0</v>
      </c>
      <c r="Q50" s="320">
        <f t="shared" si="4"/>
        <v>0</v>
      </c>
      <c r="R50" s="518"/>
      <c r="S50" s="518"/>
      <c r="T50" s="518"/>
      <c r="U50" s="518"/>
    </row>
    <row r="51" spans="1:21" ht="15.75" x14ac:dyDescent="0.25">
      <c r="A51" s="1145"/>
      <c r="B51" s="1145"/>
      <c r="C51" s="517"/>
      <c r="D51" s="517"/>
      <c r="E51" s="517"/>
      <c r="F51" s="517"/>
      <c r="G51" s="518"/>
      <c r="H51" s="519"/>
      <c r="I51" s="303"/>
      <c r="J51" s="519"/>
      <c r="K51" s="303"/>
      <c r="L51" s="519"/>
      <c r="M51" s="303"/>
      <c r="N51" s="519"/>
      <c r="O51" s="303"/>
      <c r="P51" s="321">
        <f t="shared" si="3"/>
        <v>0</v>
      </c>
      <c r="Q51" s="320">
        <f t="shared" si="4"/>
        <v>0</v>
      </c>
      <c r="R51" s="518"/>
      <c r="S51" s="518"/>
      <c r="T51" s="518"/>
      <c r="U51" s="518"/>
    </row>
    <row r="52" spans="1:21" ht="15.75" x14ac:dyDescent="0.25">
      <c r="A52" s="1145"/>
      <c r="B52" s="1145"/>
      <c r="C52" s="517"/>
      <c r="D52" s="517"/>
      <c r="E52" s="517"/>
      <c r="F52" s="517"/>
      <c r="G52" s="518"/>
      <c r="H52" s="519"/>
      <c r="I52" s="303"/>
      <c r="J52" s="519"/>
      <c r="K52" s="303"/>
      <c r="L52" s="519"/>
      <c r="M52" s="303"/>
      <c r="N52" s="519"/>
      <c r="O52" s="303"/>
      <c r="P52" s="321">
        <f t="shared" si="3"/>
        <v>0</v>
      </c>
      <c r="Q52" s="320">
        <f t="shared" si="4"/>
        <v>0</v>
      </c>
      <c r="R52" s="518"/>
      <c r="S52" s="518"/>
      <c r="T52" s="518"/>
      <c r="U52" s="518"/>
    </row>
    <row r="53" spans="1:21" ht="15.75" x14ac:dyDescent="0.25">
      <c r="A53" s="1146"/>
      <c r="B53" s="1146"/>
      <c r="C53" s="517"/>
      <c r="D53" s="517"/>
      <c r="E53" s="517"/>
      <c r="F53" s="517"/>
      <c r="G53" s="518"/>
      <c r="H53" s="518"/>
      <c r="I53" s="303"/>
      <c r="J53" s="518"/>
      <c r="K53" s="303"/>
      <c r="L53" s="518"/>
      <c r="M53" s="303"/>
      <c r="N53" s="518"/>
      <c r="O53" s="303"/>
      <c r="P53" s="321">
        <f t="shared" ref="P53:Q53" si="5">H53+J53+L53+N53</f>
        <v>0</v>
      </c>
      <c r="Q53" s="320">
        <f t="shared" si="5"/>
        <v>0</v>
      </c>
      <c r="R53" s="404"/>
      <c r="S53" s="518"/>
      <c r="T53" s="518"/>
      <c r="U53" s="518"/>
    </row>
    <row r="54" spans="1:21" ht="15.75" x14ac:dyDescent="0.25">
      <c r="A54" s="265"/>
      <c r="B54" s="266"/>
      <c r="C54" s="266"/>
      <c r="D54" s="266"/>
      <c r="E54" s="265" t="s">
        <v>1508</v>
      </c>
      <c r="F54" s="568"/>
      <c r="G54" s="267"/>
      <c r="H54" s="72">
        <f t="shared" ref="H54:Q54" si="6">SUM(H19:H53)</f>
        <v>3.5</v>
      </c>
      <c r="I54" s="224">
        <f t="shared" si="6"/>
        <v>0</v>
      </c>
      <c r="J54" s="72">
        <f t="shared" si="6"/>
        <v>6.5</v>
      </c>
      <c r="K54" s="224">
        <f t="shared" si="6"/>
        <v>50000</v>
      </c>
      <c r="L54" s="72">
        <f t="shared" si="6"/>
        <v>2.25</v>
      </c>
      <c r="M54" s="224">
        <f t="shared" si="6"/>
        <v>50000</v>
      </c>
      <c r="N54" s="72">
        <f t="shared" si="6"/>
        <v>2.75</v>
      </c>
      <c r="O54" s="224">
        <f t="shared" si="6"/>
        <v>0</v>
      </c>
      <c r="P54" s="224">
        <f t="shared" si="6"/>
        <v>15</v>
      </c>
      <c r="Q54" s="224">
        <f t="shared" si="6"/>
        <v>100000</v>
      </c>
      <c r="R54" s="68"/>
      <c r="S54" s="68"/>
      <c r="T54" s="68"/>
      <c r="U54" s="68"/>
    </row>
  </sheetData>
  <mergeCells count="33">
    <mergeCell ref="B46:B49"/>
    <mergeCell ref="B50:B53"/>
    <mergeCell ref="A28:A29"/>
    <mergeCell ref="A30:A37"/>
    <mergeCell ref="B30:B33"/>
    <mergeCell ref="B34:B37"/>
    <mergeCell ref="A38:A53"/>
    <mergeCell ref="B38:B41"/>
    <mergeCell ref="B42:B45"/>
    <mergeCell ref="T7:T9"/>
    <mergeCell ref="U7:U9"/>
    <mergeCell ref="P7:Q8"/>
    <mergeCell ref="F7:F9"/>
    <mergeCell ref="D7:D9"/>
    <mergeCell ref="R7:R9"/>
    <mergeCell ref="S7:S9"/>
    <mergeCell ref="F1:M1"/>
    <mergeCell ref="G7:G9"/>
    <mergeCell ref="H7:O7"/>
    <mergeCell ref="H8:I8"/>
    <mergeCell ref="J8:K8"/>
    <mergeCell ref="L8:M8"/>
    <mergeCell ref="N8:O8"/>
    <mergeCell ref="A7:A9"/>
    <mergeCell ref="B7:B9"/>
    <mergeCell ref="C7:C9"/>
    <mergeCell ref="E7:E9"/>
    <mergeCell ref="A11:A27"/>
    <mergeCell ref="B11:B18"/>
    <mergeCell ref="B19:B21"/>
    <mergeCell ref="B22:B23"/>
    <mergeCell ref="B24:B25"/>
    <mergeCell ref="C11:C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0 F12:F17"/>
    <dataValidation allowBlank="1" showInputMessage="1" showErrorMessage="1" promptTitle="INDICADORES DE RESULTADOS" prompt="Medidas o variables para verificar el cumplimiento de cada paso._x000a_" sqref="E7:E10 E16:E17 E12:E14"/>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C10:D10 D16:D18 E1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E15 G12:G18 F1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U12:U18"/>
    <dataValidation allowBlank="1" showInputMessage="1" showErrorMessage="1" promptTitle="POBLACIÓN OBJETIVO" prompt="Grupo  de personas al cual se pretende beneficiar con dicho actividad." sqref="T7:T10 T12:T19"/>
    <dataValidation allowBlank="1" showInputMessage="1" showErrorMessage="1" promptTitle="MEDIO DE VERIFICACIÓN" prompt="Corresponde a los elementos a través del cual se acredita y se verifican  las actividades." sqref="S7:S10 S12:S18"/>
    <dataValidation allowBlank="1" showInputMessage="1" showErrorMessage="1" promptTitle="JUSTIFICACIÓN" prompt="Es aquella en que se explica de forma convincente el motivo por el que y para que se va realizar dicha actividad, que beneficio va traer a la institución." sqref="R7:R10 R12:R18"/>
    <dataValidation type="list" allowBlank="1" showInputMessage="1" showErrorMessage="1" sqref="C11 C19:C53">
      <formula1>$P$1:$AD$1</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2" activePane="bottomLeft" state="frozen"/>
      <selection activeCell="A11" sqref="A11"/>
      <selection pane="bottomLeft" activeCell="D19" sqref="D19"/>
    </sheetView>
  </sheetViews>
  <sheetFormatPr baseColWidth="10" defaultColWidth="11.5703125" defaultRowHeight="15" x14ac:dyDescent="0.25"/>
  <cols>
    <col min="1" max="1" width="4.5703125" style="82" customWidth="1"/>
    <col min="2" max="2" width="15.85546875" style="74" customWidth="1"/>
    <col min="3" max="3" width="89.42578125" style="82" bestFit="1" customWidth="1"/>
    <col min="4" max="24" width="32" style="171" customWidth="1"/>
    <col min="25" max="27" width="34.28515625" style="171" customWidth="1"/>
    <col min="28" max="44" width="24.28515625" style="171" customWidth="1"/>
    <col min="45" max="16384" width="11.5703125" style="82"/>
  </cols>
  <sheetData>
    <row r="1" spans="1:571" ht="26.25" hidden="1" x14ac:dyDescent="0.25">
      <c r="A1" s="183"/>
      <c r="B1" s="186"/>
      <c r="C1" s="183" t="s">
        <v>250</v>
      </c>
      <c r="D1" s="186" t="s">
        <v>251</v>
      </c>
      <c r="E1" s="177" t="s">
        <v>252</v>
      </c>
      <c r="F1" s="177" t="s">
        <v>495</v>
      </c>
      <c r="G1" s="177" t="s">
        <v>497</v>
      </c>
      <c r="H1" s="177" t="s">
        <v>499</v>
      </c>
      <c r="I1" s="177" t="s">
        <v>501</v>
      </c>
      <c r="J1" s="177" t="s">
        <v>503</v>
      </c>
      <c r="K1" s="177" t="s">
        <v>505</v>
      </c>
      <c r="L1" s="177" t="s">
        <v>253</v>
      </c>
      <c r="M1" s="177" t="s">
        <v>508</v>
      </c>
      <c r="N1" s="177" t="s">
        <v>254</v>
      </c>
      <c r="O1" s="177" t="s">
        <v>510</v>
      </c>
      <c r="P1" s="177" t="s">
        <v>512</v>
      </c>
      <c r="Q1" s="177" t="s">
        <v>514</v>
      </c>
      <c r="R1" s="177" t="s">
        <v>512</v>
      </c>
      <c r="S1" s="177" t="s">
        <v>514</v>
      </c>
      <c r="T1" s="177" t="s">
        <v>514</v>
      </c>
      <c r="U1" s="177" t="s">
        <v>255</v>
      </c>
      <c r="V1" s="177" t="s">
        <v>515</v>
      </c>
      <c r="W1" s="177" t="s">
        <v>518</v>
      </c>
      <c r="X1" s="177" t="s">
        <v>518</v>
      </c>
      <c r="Y1" s="177" t="s">
        <v>256</v>
      </c>
      <c r="Z1" s="384"/>
      <c r="AA1" s="177" t="s">
        <v>256</v>
      </c>
      <c r="AB1" s="177" t="s">
        <v>520</v>
      </c>
      <c r="AC1" s="177" t="s">
        <v>257</v>
      </c>
      <c r="AD1" s="177" t="s">
        <v>521</v>
      </c>
      <c r="AE1" s="177" t="s">
        <v>522</v>
      </c>
      <c r="AF1" s="177" t="s">
        <v>526</v>
      </c>
      <c r="AG1" s="177" t="s">
        <v>273</v>
      </c>
      <c r="AH1" s="177" t="s">
        <v>527</v>
      </c>
      <c r="AI1" s="177" t="s">
        <v>529</v>
      </c>
      <c r="AJ1" s="177" t="s">
        <v>531</v>
      </c>
      <c r="AK1" s="177" t="s">
        <v>274</v>
      </c>
      <c r="AL1" s="177" t="s">
        <v>533</v>
      </c>
      <c r="AM1" s="177" t="s">
        <v>535</v>
      </c>
      <c r="AN1" s="177" t="s">
        <v>537</v>
      </c>
      <c r="AO1" s="177" t="s">
        <v>539</v>
      </c>
      <c r="AP1" s="177" t="s">
        <v>249</v>
      </c>
      <c r="AQ1" s="177" t="s">
        <v>541</v>
      </c>
      <c r="AR1" s="186" t="s">
        <v>258</v>
      </c>
      <c r="AS1" s="177" t="s">
        <v>543</v>
      </c>
      <c r="AT1" s="177" t="s">
        <v>259</v>
      </c>
      <c r="AU1" s="177" t="s">
        <v>545</v>
      </c>
      <c r="AV1" s="177" t="s">
        <v>547</v>
      </c>
      <c r="AW1" s="177" t="s">
        <v>260</v>
      </c>
      <c r="AX1" s="177" t="s">
        <v>549</v>
      </c>
      <c r="AY1" s="177" t="s">
        <v>551</v>
      </c>
      <c r="AZ1" s="177" t="s">
        <v>261</v>
      </c>
      <c r="BA1" s="177" t="s">
        <v>552</v>
      </c>
      <c r="BB1" s="177" t="s">
        <v>554</v>
      </c>
      <c r="BC1" s="177" t="s">
        <v>555</v>
      </c>
      <c r="BD1" s="177" t="s">
        <v>556</v>
      </c>
      <c r="BE1" s="177" t="s">
        <v>558</v>
      </c>
      <c r="BF1" s="177" t="s">
        <v>560</v>
      </c>
      <c r="BG1" s="177" t="s">
        <v>561</v>
      </c>
      <c r="BH1" s="177" t="s">
        <v>262</v>
      </c>
      <c r="BI1" s="177" t="s">
        <v>563</v>
      </c>
      <c r="BJ1" s="177" t="s">
        <v>565</v>
      </c>
      <c r="BK1" s="177" t="s">
        <v>567</v>
      </c>
      <c r="BL1" s="177" t="s">
        <v>569</v>
      </c>
      <c r="BM1" s="177" t="s">
        <v>571</v>
      </c>
      <c r="BN1" s="177" t="s">
        <v>573</v>
      </c>
      <c r="BO1" s="177" t="s">
        <v>575</v>
      </c>
      <c r="BP1" s="177" t="s">
        <v>577</v>
      </c>
      <c r="BQ1" s="177" t="s">
        <v>275</v>
      </c>
      <c r="BR1" s="177" t="s">
        <v>579</v>
      </c>
      <c r="BS1" s="177" t="s">
        <v>581</v>
      </c>
      <c r="BT1" s="177" t="s">
        <v>583</v>
      </c>
      <c r="BU1" s="177" t="s">
        <v>585</v>
      </c>
      <c r="BV1" s="177" t="s">
        <v>587</v>
      </c>
      <c r="BW1" s="177" t="s">
        <v>589</v>
      </c>
      <c r="BX1" s="177" t="s">
        <v>591</v>
      </c>
      <c r="BY1" s="177" t="s">
        <v>593</v>
      </c>
      <c r="BZ1" s="177" t="s">
        <v>595</v>
      </c>
      <c r="CA1" s="177" t="s">
        <v>597</v>
      </c>
      <c r="CB1" s="186" t="s">
        <v>263</v>
      </c>
      <c r="CC1" s="177" t="s">
        <v>264</v>
      </c>
      <c r="CD1" s="177" t="s">
        <v>599</v>
      </c>
      <c r="CE1" s="177" t="s">
        <v>265</v>
      </c>
      <c r="CF1" s="177" t="s">
        <v>601</v>
      </c>
      <c r="CG1" s="177" t="s">
        <v>603</v>
      </c>
      <c r="CH1" s="186" t="s">
        <v>266</v>
      </c>
      <c r="CI1" s="177" t="s">
        <v>267</v>
      </c>
      <c r="CJ1" s="177" t="s">
        <v>605</v>
      </c>
      <c r="CK1" s="177" t="s">
        <v>268</v>
      </c>
      <c r="CL1" s="177" t="s">
        <v>607</v>
      </c>
      <c r="CM1" s="177" t="s">
        <v>609</v>
      </c>
      <c r="CN1" s="177" t="s">
        <v>611</v>
      </c>
      <c r="CO1" s="186" t="s">
        <v>269</v>
      </c>
      <c r="CP1" s="177" t="s">
        <v>617</v>
      </c>
      <c r="CQ1" s="177" t="s">
        <v>619</v>
      </c>
      <c r="CR1" s="177" t="s">
        <v>270</v>
      </c>
      <c r="CS1" s="177" t="s">
        <v>613</v>
      </c>
      <c r="CT1" s="177" t="s">
        <v>615</v>
      </c>
      <c r="CU1" s="177" t="s">
        <v>271</v>
      </c>
      <c r="CV1" s="177" t="s">
        <v>621</v>
      </c>
      <c r="CW1" s="177" t="s">
        <v>272</v>
      </c>
      <c r="CX1" s="177" t="s">
        <v>622</v>
      </c>
      <c r="CY1" s="174" t="s">
        <v>276</v>
      </c>
      <c r="CZ1" s="186" t="s">
        <v>277</v>
      </c>
      <c r="DA1" s="177" t="s">
        <v>623</v>
      </c>
      <c r="DB1" s="177" t="s">
        <v>624</v>
      </c>
      <c r="DC1" s="177" t="s">
        <v>626</v>
      </c>
      <c r="DD1" s="177" t="s">
        <v>278</v>
      </c>
      <c r="DE1" s="177" t="s">
        <v>628</v>
      </c>
      <c r="DF1" s="177" t="s">
        <v>630</v>
      </c>
      <c r="DG1" s="177" t="s">
        <v>632</v>
      </c>
      <c r="DH1" s="177" t="s">
        <v>634</v>
      </c>
      <c r="DI1" s="177" t="s">
        <v>636</v>
      </c>
      <c r="DJ1" s="177" t="s">
        <v>638</v>
      </c>
      <c r="DK1" s="186" t="s">
        <v>279</v>
      </c>
      <c r="DL1" s="177" t="s">
        <v>280</v>
      </c>
      <c r="DM1" s="177" t="s">
        <v>640</v>
      </c>
      <c r="DN1" s="177" t="s">
        <v>281</v>
      </c>
      <c r="DO1" s="177" t="s">
        <v>642</v>
      </c>
      <c r="DP1" s="177" t="s">
        <v>644</v>
      </c>
      <c r="DQ1" s="177" t="s">
        <v>646</v>
      </c>
      <c r="DR1" s="177" t="s">
        <v>648</v>
      </c>
      <c r="DS1" s="177" t="s">
        <v>650</v>
      </c>
      <c r="DT1" s="177" t="s">
        <v>652</v>
      </c>
      <c r="DU1" s="177" t="s">
        <v>654</v>
      </c>
      <c r="DV1" s="177" t="s">
        <v>282</v>
      </c>
      <c r="DW1" s="177" t="s">
        <v>656</v>
      </c>
      <c r="DX1" s="177" t="s">
        <v>658</v>
      </c>
      <c r="DY1" s="177" t="s">
        <v>660</v>
      </c>
      <c r="DZ1" s="186" t="s">
        <v>283</v>
      </c>
      <c r="EA1" s="177" t="s">
        <v>662</v>
      </c>
      <c r="EB1" s="177" t="s">
        <v>284</v>
      </c>
      <c r="EC1" s="177" t="s">
        <v>664</v>
      </c>
      <c r="ED1" s="177" t="s">
        <v>285</v>
      </c>
      <c r="EE1" s="177" t="s">
        <v>666</v>
      </c>
      <c r="EF1" s="177" t="s">
        <v>668</v>
      </c>
      <c r="EG1" s="177" t="s">
        <v>670</v>
      </c>
      <c r="EH1" s="177" t="s">
        <v>672</v>
      </c>
      <c r="EI1" s="177" t="s">
        <v>674</v>
      </c>
      <c r="EJ1" s="177" t="s">
        <v>676</v>
      </c>
      <c r="EK1" s="177" t="s">
        <v>678</v>
      </c>
      <c r="EL1" s="177" t="s">
        <v>680</v>
      </c>
      <c r="EM1" s="177" t="s">
        <v>682</v>
      </c>
      <c r="EN1" s="177" t="s">
        <v>684</v>
      </c>
      <c r="EO1" s="177" t="s">
        <v>686</v>
      </c>
      <c r="EP1" s="186" t="s">
        <v>286</v>
      </c>
      <c r="EQ1" s="177" t="s">
        <v>688</v>
      </c>
      <c r="ER1" s="177" t="s">
        <v>287</v>
      </c>
      <c r="ES1" s="177" t="s">
        <v>690</v>
      </c>
      <c r="ET1" s="177" t="s">
        <v>692</v>
      </c>
      <c r="EU1" s="177" t="s">
        <v>288</v>
      </c>
      <c r="EV1" s="177" t="s">
        <v>694</v>
      </c>
      <c r="EW1" s="177" t="s">
        <v>696</v>
      </c>
      <c r="EX1" s="177" t="s">
        <v>289</v>
      </c>
      <c r="EY1" s="177" t="s">
        <v>698</v>
      </c>
      <c r="EZ1" s="177" t="s">
        <v>700</v>
      </c>
      <c r="FA1" s="177" t="s">
        <v>702</v>
      </c>
      <c r="FB1" s="177" t="s">
        <v>290</v>
      </c>
      <c r="FC1" s="177" t="s">
        <v>704</v>
      </c>
      <c r="FD1" s="177" t="s">
        <v>706</v>
      </c>
      <c r="FE1" s="186" t="s">
        <v>291</v>
      </c>
      <c r="FF1" s="177" t="s">
        <v>292</v>
      </c>
      <c r="FG1" s="177" t="s">
        <v>708</v>
      </c>
      <c r="FH1" s="177" t="s">
        <v>710</v>
      </c>
      <c r="FI1" s="177" t="s">
        <v>712</v>
      </c>
      <c r="FJ1" s="177" t="s">
        <v>714</v>
      </c>
      <c r="FK1" s="177" t="s">
        <v>293</v>
      </c>
      <c r="FL1" s="177" t="s">
        <v>716</v>
      </c>
      <c r="FM1" s="177" t="s">
        <v>718</v>
      </c>
      <c r="FN1" s="177" t="s">
        <v>720</v>
      </c>
      <c r="FO1" s="177" t="s">
        <v>722</v>
      </c>
      <c r="FP1" s="177" t="s">
        <v>724</v>
      </c>
      <c r="FQ1" s="177" t="s">
        <v>294</v>
      </c>
      <c r="FR1" s="177" t="s">
        <v>727</v>
      </c>
      <c r="FS1" s="177" t="s">
        <v>295</v>
      </c>
      <c r="FT1" s="177" t="s">
        <v>730</v>
      </c>
      <c r="FU1" s="177" t="s">
        <v>731</v>
      </c>
      <c r="FV1" s="177" t="s">
        <v>733</v>
      </c>
      <c r="FW1" s="177" t="s">
        <v>296</v>
      </c>
      <c r="FX1" s="177" t="s">
        <v>736</v>
      </c>
      <c r="FY1" s="177" t="s">
        <v>737</v>
      </c>
      <c r="FZ1" s="177" t="s">
        <v>739</v>
      </c>
      <c r="GA1" s="177" t="s">
        <v>297</v>
      </c>
      <c r="GB1" s="177" t="s">
        <v>742</v>
      </c>
      <c r="GC1" s="177" t="s">
        <v>744</v>
      </c>
      <c r="GD1" s="177" t="s">
        <v>746</v>
      </c>
      <c r="GE1" s="186" t="s">
        <v>298</v>
      </c>
      <c r="GF1" s="186" t="s">
        <v>299</v>
      </c>
      <c r="GG1" s="177" t="s">
        <v>305</v>
      </c>
      <c r="GH1" s="177" t="s">
        <v>748</v>
      </c>
      <c r="GI1" s="177" t="s">
        <v>750</v>
      </c>
      <c r="GJ1" s="177" t="s">
        <v>752</v>
      </c>
      <c r="GK1" s="177" t="s">
        <v>754</v>
      </c>
      <c r="GL1" s="177" t="s">
        <v>756</v>
      </c>
      <c r="GM1" s="177" t="s">
        <v>758</v>
      </c>
      <c r="GN1" s="186" t="s">
        <v>300</v>
      </c>
      <c r="GO1" s="177" t="s">
        <v>306</v>
      </c>
      <c r="GP1" s="177" t="s">
        <v>760</v>
      </c>
      <c r="GQ1" s="177" t="s">
        <v>762</v>
      </c>
      <c r="GR1" s="177" t="s">
        <v>763</v>
      </c>
      <c r="GS1" s="177" t="s">
        <v>307</v>
      </c>
      <c r="GT1" s="177" t="s">
        <v>766</v>
      </c>
      <c r="GU1" s="177" t="s">
        <v>767</v>
      </c>
      <c r="GV1" s="186" t="s">
        <v>301</v>
      </c>
      <c r="GW1" s="177" t="s">
        <v>302</v>
      </c>
      <c r="GX1" s="177" t="s">
        <v>769</v>
      </c>
      <c r="GY1" s="177" t="s">
        <v>771</v>
      </c>
      <c r="GZ1" s="177" t="s">
        <v>773</v>
      </c>
      <c r="HA1" s="177" t="s">
        <v>775</v>
      </c>
      <c r="HB1" s="177" t="s">
        <v>777</v>
      </c>
      <c r="HC1" s="186" t="s">
        <v>303</v>
      </c>
      <c r="HD1" s="177" t="s">
        <v>304</v>
      </c>
      <c r="HE1" s="177" t="s">
        <v>779</v>
      </c>
      <c r="HF1" s="177" t="s">
        <v>781</v>
      </c>
      <c r="HG1" s="177" t="s">
        <v>783</v>
      </c>
      <c r="HH1" s="177" t="s">
        <v>785</v>
      </c>
      <c r="HI1" s="177" t="s">
        <v>787</v>
      </c>
      <c r="HJ1" s="177" t="s">
        <v>789</v>
      </c>
      <c r="HK1" s="174" t="s">
        <v>308</v>
      </c>
      <c r="HL1" s="186" t="s">
        <v>309</v>
      </c>
      <c r="HM1" s="177" t="s">
        <v>310</v>
      </c>
      <c r="HN1" s="177" t="s">
        <v>791</v>
      </c>
      <c r="HO1" s="177" t="s">
        <v>793</v>
      </c>
      <c r="HP1" s="177" t="s">
        <v>795</v>
      </c>
      <c r="HQ1" s="177" t="s">
        <v>797</v>
      </c>
      <c r="HR1" s="177" t="s">
        <v>311</v>
      </c>
      <c r="HS1" s="177" t="s">
        <v>800</v>
      </c>
      <c r="HT1" s="177" t="s">
        <v>328</v>
      </c>
      <c r="HU1" s="177" t="s">
        <v>838</v>
      </c>
      <c r="HV1" s="177" t="s">
        <v>840</v>
      </c>
      <c r="HW1" s="177" t="s">
        <v>842</v>
      </c>
      <c r="HX1" s="186" t="s">
        <v>312</v>
      </c>
      <c r="HY1" s="177" t="s">
        <v>802</v>
      </c>
      <c r="HZ1" s="177" t="s">
        <v>804</v>
      </c>
      <c r="IA1" s="177" t="s">
        <v>313</v>
      </c>
      <c r="IB1" s="177" t="s">
        <v>807</v>
      </c>
      <c r="IC1" s="177" t="s">
        <v>809</v>
      </c>
      <c r="ID1" s="177" t="s">
        <v>810</v>
      </c>
      <c r="IE1" s="177" t="s">
        <v>812</v>
      </c>
      <c r="IF1" s="186" t="s">
        <v>314</v>
      </c>
      <c r="IG1" s="177" t="s">
        <v>814</v>
      </c>
      <c r="IH1" s="177" t="s">
        <v>816</v>
      </c>
      <c r="II1" s="177" t="s">
        <v>818</v>
      </c>
      <c r="IJ1" s="177" t="s">
        <v>315</v>
      </c>
      <c r="IK1" s="177" t="s">
        <v>820</v>
      </c>
      <c r="IL1" s="177" t="s">
        <v>822</v>
      </c>
      <c r="IM1" s="177" t="s">
        <v>316</v>
      </c>
      <c r="IN1" s="177" t="s">
        <v>824</v>
      </c>
      <c r="IO1" s="177" t="s">
        <v>826</v>
      </c>
      <c r="IP1" s="177" t="s">
        <v>317</v>
      </c>
      <c r="IQ1" s="177" t="s">
        <v>828</v>
      </c>
      <c r="IR1" s="177" t="s">
        <v>830</v>
      </c>
      <c r="IS1" s="177" t="s">
        <v>832</v>
      </c>
      <c r="IT1" s="177" t="s">
        <v>834</v>
      </c>
      <c r="IU1" s="177" t="s">
        <v>318</v>
      </c>
      <c r="IV1" s="177" t="s">
        <v>836</v>
      </c>
      <c r="IW1" s="186" t="s">
        <v>319</v>
      </c>
      <c r="IX1" s="177" t="s">
        <v>844</v>
      </c>
      <c r="IY1" s="177" t="s">
        <v>846</v>
      </c>
      <c r="IZ1" s="177" t="s">
        <v>320</v>
      </c>
      <c r="JA1" s="177" t="s">
        <v>848</v>
      </c>
      <c r="JB1" s="177" t="s">
        <v>850</v>
      </c>
      <c r="JC1" s="177" t="s">
        <v>852</v>
      </c>
      <c r="JD1" s="186" t="s">
        <v>321</v>
      </c>
      <c r="JE1" s="177" t="s">
        <v>854</v>
      </c>
      <c r="JF1" s="177" t="s">
        <v>322</v>
      </c>
      <c r="JG1" s="177" t="s">
        <v>857</v>
      </c>
      <c r="JH1" s="177" t="s">
        <v>859</v>
      </c>
      <c r="JI1" s="177" t="s">
        <v>861</v>
      </c>
      <c r="JJ1" s="177" t="s">
        <v>863</v>
      </c>
      <c r="JK1" s="177" t="s">
        <v>865</v>
      </c>
      <c r="JL1" s="177" t="s">
        <v>867</v>
      </c>
      <c r="JM1" s="177" t="s">
        <v>323</v>
      </c>
      <c r="JN1" s="177" t="s">
        <v>870</v>
      </c>
      <c r="JO1" s="177" t="s">
        <v>872</v>
      </c>
      <c r="JP1" s="177" t="s">
        <v>874</v>
      </c>
      <c r="JQ1" s="177" t="s">
        <v>876</v>
      </c>
      <c r="JR1" s="177" t="s">
        <v>878</v>
      </c>
      <c r="JS1" s="177" t="s">
        <v>880</v>
      </c>
      <c r="JT1" s="177" t="s">
        <v>882</v>
      </c>
      <c r="JU1" s="177" t="s">
        <v>884</v>
      </c>
      <c r="JV1" s="177" t="s">
        <v>324</v>
      </c>
      <c r="JW1" s="177" t="s">
        <v>887</v>
      </c>
      <c r="JX1" s="177" t="s">
        <v>889</v>
      </c>
      <c r="JY1" s="177" t="s">
        <v>891</v>
      </c>
      <c r="JZ1" s="177" t="s">
        <v>893</v>
      </c>
      <c r="KA1" s="177" t="s">
        <v>894</v>
      </c>
      <c r="KB1" s="177" t="s">
        <v>896</v>
      </c>
      <c r="KC1" s="177" t="s">
        <v>898</v>
      </c>
      <c r="KD1" s="177" t="s">
        <v>900</v>
      </c>
      <c r="KE1" s="177" t="s">
        <v>902</v>
      </c>
      <c r="KF1" s="177" t="s">
        <v>904</v>
      </c>
      <c r="KG1" s="177" t="s">
        <v>906</v>
      </c>
      <c r="KH1" s="177" t="s">
        <v>908</v>
      </c>
      <c r="KI1" s="177" t="s">
        <v>910</v>
      </c>
      <c r="KJ1" s="177" t="s">
        <v>912</v>
      </c>
      <c r="KK1" s="177" t="s">
        <v>914</v>
      </c>
      <c r="KL1" s="177" t="s">
        <v>916</v>
      </c>
      <c r="KM1" s="177" t="s">
        <v>918</v>
      </c>
      <c r="KN1" s="177" t="s">
        <v>920</v>
      </c>
      <c r="KO1" s="177" t="s">
        <v>922</v>
      </c>
      <c r="KP1" s="177" t="s">
        <v>924</v>
      </c>
      <c r="KQ1" s="177" t="s">
        <v>926</v>
      </c>
      <c r="KR1" s="177" t="s">
        <v>928</v>
      </c>
      <c r="KS1" s="177" t="s">
        <v>930</v>
      </c>
      <c r="KT1" s="177" t="s">
        <v>932</v>
      </c>
      <c r="KU1" s="177" t="s">
        <v>934</v>
      </c>
      <c r="KV1" s="177" t="s">
        <v>936</v>
      </c>
      <c r="KW1" s="186" t="s">
        <v>325</v>
      </c>
      <c r="KX1" s="177" t="s">
        <v>938</v>
      </c>
      <c r="KY1" s="177" t="s">
        <v>326</v>
      </c>
      <c r="KZ1" s="177" t="s">
        <v>941</v>
      </c>
      <c r="LA1" s="177" t="s">
        <v>943</v>
      </c>
      <c r="LB1" s="177" t="s">
        <v>945</v>
      </c>
      <c r="LC1" s="177" t="s">
        <v>947</v>
      </c>
      <c r="LD1" s="177" t="s">
        <v>327</v>
      </c>
      <c r="LE1" s="177" t="s">
        <v>950</v>
      </c>
      <c r="LF1" s="177" t="s">
        <v>952</v>
      </c>
      <c r="LG1" s="177" t="s">
        <v>954</v>
      </c>
      <c r="LH1" s="177" t="s">
        <v>956</v>
      </c>
      <c r="LI1" s="177" t="s">
        <v>958</v>
      </c>
      <c r="LJ1" s="177" t="s">
        <v>960</v>
      </c>
      <c r="LK1" s="177" t="s">
        <v>962</v>
      </c>
      <c r="LL1" s="174" t="s">
        <v>329</v>
      </c>
      <c r="LM1" s="186" t="s">
        <v>330</v>
      </c>
      <c r="LN1" s="177" t="s">
        <v>331</v>
      </c>
      <c r="LO1" s="177" t="s">
        <v>332</v>
      </c>
      <c r="LP1" s="186" t="s">
        <v>333</v>
      </c>
      <c r="LQ1" s="177" t="s">
        <v>334</v>
      </c>
      <c r="LR1" s="177" t="s">
        <v>982</v>
      </c>
      <c r="LS1" s="177" t="s">
        <v>984</v>
      </c>
      <c r="LT1" s="177" t="s">
        <v>985</v>
      </c>
      <c r="LU1" s="177" t="s">
        <v>987</v>
      </c>
      <c r="LV1" s="177" t="s">
        <v>988</v>
      </c>
      <c r="LW1" s="177" t="s">
        <v>990</v>
      </c>
      <c r="LX1" s="177" t="s">
        <v>992</v>
      </c>
      <c r="LY1" s="177" t="s">
        <v>994</v>
      </c>
      <c r="LZ1" s="177" t="s">
        <v>996</v>
      </c>
      <c r="MA1" s="177" t="s">
        <v>335</v>
      </c>
      <c r="MB1" s="177" t="s">
        <v>999</v>
      </c>
      <c r="MC1" s="177" t="s">
        <v>1000</v>
      </c>
      <c r="MD1" s="177" t="s">
        <v>1002</v>
      </c>
      <c r="ME1" s="177" t="s">
        <v>336</v>
      </c>
      <c r="MF1" s="177" t="s">
        <v>1005</v>
      </c>
      <c r="MG1" s="177" t="s">
        <v>1006</v>
      </c>
      <c r="MH1" s="177" t="s">
        <v>1008</v>
      </c>
      <c r="MI1" s="177" t="s">
        <v>1010</v>
      </c>
      <c r="MJ1" s="177" t="s">
        <v>337</v>
      </c>
      <c r="MK1" s="177" t="s">
        <v>1013</v>
      </c>
      <c r="ML1" s="177" t="s">
        <v>1015</v>
      </c>
      <c r="MM1" s="177" t="s">
        <v>1017</v>
      </c>
      <c r="MN1" s="177" t="s">
        <v>1019</v>
      </c>
      <c r="MO1" s="177" t="s">
        <v>338</v>
      </c>
      <c r="MP1" s="177" t="s">
        <v>1022</v>
      </c>
      <c r="MQ1" s="177" t="s">
        <v>1024</v>
      </c>
      <c r="MR1" s="177" t="s">
        <v>1026</v>
      </c>
      <c r="MS1" s="177" t="s">
        <v>1028</v>
      </c>
      <c r="MT1" s="177" t="s">
        <v>1030</v>
      </c>
      <c r="MU1" s="177" t="s">
        <v>1032</v>
      </c>
      <c r="MV1" s="177" t="s">
        <v>1034</v>
      </c>
      <c r="MW1" s="177" t="s">
        <v>1036</v>
      </c>
      <c r="MX1" s="177" t="s">
        <v>1038</v>
      </c>
      <c r="MY1" s="177" t="s">
        <v>1040</v>
      </c>
      <c r="MZ1" s="177" t="s">
        <v>1042</v>
      </c>
      <c r="NA1" s="177" t="s">
        <v>1043</v>
      </c>
      <c r="NB1" s="186" t="s">
        <v>339</v>
      </c>
      <c r="NC1" s="177" t="s">
        <v>340</v>
      </c>
      <c r="ND1" s="177" t="s">
        <v>1045</v>
      </c>
      <c r="NE1" s="177" t="s">
        <v>1047</v>
      </c>
      <c r="NF1" s="177" t="s">
        <v>1049</v>
      </c>
      <c r="NG1" s="177" t="s">
        <v>1051</v>
      </c>
      <c r="NH1" s="186" t="s">
        <v>341</v>
      </c>
      <c r="NI1" s="177" t="s">
        <v>342</v>
      </c>
      <c r="NJ1" s="177" t="s">
        <v>1052</v>
      </c>
      <c r="NK1" s="177" t="s">
        <v>343</v>
      </c>
      <c r="NL1" s="177" t="s">
        <v>1054</v>
      </c>
      <c r="NM1" s="177" t="s">
        <v>1056</v>
      </c>
      <c r="NN1" s="177" t="s">
        <v>344</v>
      </c>
      <c r="NO1" s="177" t="s">
        <v>1058</v>
      </c>
      <c r="NP1" s="177" t="s">
        <v>1060</v>
      </c>
      <c r="NQ1" s="174" t="s">
        <v>330</v>
      </c>
      <c r="NR1" s="186" t="s">
        <v>331</v>
      </c>
      <c r="NS1" s="177" t="s">
        <v>345</v>
      </c>
      <c r="NT1" s="177" t="s">
        <v>964</v>
      </c>
      <c r="NU1" s="177" t="s">
        <v>966</v>
      </c>
      <c r="NV1" s="177" t="s">
        <v>968</v>
      </c>
      <c r="NW1" s="177" t="s">
        <v>970</v>
      </c>
      <c r="NX1" s="177" t="s">
        <v>346</v>
      </c>
      <c r="NY1" s="177" t="s">
        <v>972</v>
      </c>
      <c r="NZ1" s="177" t="s">
        <v>347</v>
      </c>
      <c r="OA1" s="177" t="s">
        <v>974</v>
      </c>
      <c r="OB1" s="186" t="s">
        <v>332</v>
      </c>
      <c r="OC1" s="177" t="s">
        <v>976</v>
      </c>
      <c r="OD1" s="177" t="s">
        <v>348</v>
      </c>
      <c r="OE1" s="174" t="s">
        <v>332</v>
      </c>
      <c r="OF1" s="186" t="s">
        <v>348</v>
      </c>
      <c r="OG1" s="177" t="s">
        <v>978</v>
      </c>
      <c r="OH1" s="177" t="s">
        <v>980</v>
      </c>
      <c r="OI1" s="177" t="s">
        <v>349</v>
      </c>
      <c r="OJ1" s="174" t="s">
        <v>350</v>
      </c>
      <c r="OK1" s="186" t="s">
        <v>351</v>
      </c>
      <c r="OL1" s="177" t="s">
        <v>352</v>
      </c>
      <c r="OM1" s="177" t="s">
        <v>1061</v>
      </c>
      <c r="ON1" s="177" t="s">
        <v>1063</v>
      </c>
      <c r="OO1" s="177" t="s">
        <v>353</v>
      </c>
      <c r="OP1" s="177" t="s">
        <v>363</v>
      </c>
      <c r="OQ1" s="177" t="s">
        <v>1065</v>
      </c>
      <c r="OR1" s="177" t="s">
        <v>1067</v>
      </c>
      <c r="OS1" s="177" t="s">
        <v>1069</v>
      </c>
      <c r="OT1" s="177" t="s">
        <v>1071</v>
      </c>
      <c r="OU1" s="177" t="s">
        <v>1073</v>
      </c>
      <c r="OV1" s="177" t="s">
        <v>1075</v>
      </c>
      <c r="OW1" s="177" t="s">
        <v>1077</v>
      </c>
      <c r="OX1" s="177" t="s">
        <v>1079</v>
      </c>
      <c r="OY1" s="177" t="s">
        <v>1081</v>
      </c>
      <c r="OZ1" s="177" t="s">
        <v>1083</v>
      </c>
      <c r="PA1" s="177" t="s">
        <v>1085</v>
      </c>
      <c r="PB1" s="177" t="s">
        <v>1087</v>
      </c>
      <c r="PC1" s="177" t="s">
        <v>1089</v>
      </c>
      <c r="PD1" s="177" t="s">
        <v>1091</v>
      </c>
      <c r="PE1" s="177" t="s">
        <v>1093</v>
      </c>
      <c r="PF1" s="177" t="s">
        <v>1095</v>
      </c>
      <c r="PG1" s="177" t="s">
        <v>1097</v>
      </c>
      <c r="PH1" s="177" t="s">
        <v>1099</v>
      </c>
      <c r="PI1" s="177" t="s">
        <v>1101</v>
      </c>
      <c r="PJ1" s="177" t="s">
        <v>1103</v>
      </c>
      <c r="PK1" s="177" t="s">
        <v>1105</v>
      </c>
      <c r="PL1" s="177" t="s">
        <v>1107</v>
      </c>
      <c r="PM1" s="177" t="s">
        <v>364</v>
      </c>
      <c r="PN1" s="177" t="s">
        <v>1110</v>
      </c>
      <c r="PO1" s="177" t="s">
        <v>1112</v>
      </c>
      <c r="PP1" s="177" t="s">
        <v>1113</v>
      </c>
      <c r="PQ1" s="177" t="s">
        <v>1115</v>
      </c>
      <c r="PR1" s="177" t="s">
        <v>1117</v>
      </c>
      <c r="PS1" s="177" t="s">
        <v>1119</v>
      </c>
      <c r="PT1" s="177" t="s">
        <v>1121</v>
      </c>
      <c r="PU1" s="177" t="s">
        <v>1123</v>
      </c>
      <c r="PV1" s="177" t="s">
        <v>1125</v>
      </c>
      <c r="PW1" s="177" t="s">
        <v>1127</v>
      </c>
      <c r="PX1" s="177" t="s">
        <v>1129</v>
      </c>
      <c r="PY1" s="177" t="s">
        <v>1131</v>
      </c>
      <c r="PZ1" s="177" t="s">
        <v>1133</v>
      </c>
      <c r="QA1" s="177" t="s">
        <v>1135</v>
      </c>
      <c r="QB1" s="177" t="s">
        <v>1137</v>
      </c>
      <c r="QC1" s="177" t="s">
        <v>1139</v>
      </c>
      <c r="QD1" s="177" t="s">
        <v>1141</v>
      </c>
      <c r="QE1" s="177" t="s">
        <v>1143</v>
      </c>
      <c r="QF1" s="177" t="s">
        <v>1145</v>
      </c>
      <c r="QG1" s="177" t="s">
        <v>1147</v>
      </c>
      <c r="QH1" s="177" t="s">
        <v>1149</v>
      </c>
      <c r="QI1" s="177" t="s">
        <v>1151</v>
      </c>
      <c r="QJ1" s="177" t="s">
        <v>1153</v>
      </c>
      <c r="QK1" s="177" t="s">
        <v>1155</v>
      </c>
      <c r="QL1" s="177" t="s">
        <v>1157</v>
      </c>
      <c r="QM1" s="177" t="s">
        <v>1159</v>
      </c>
      <c r="QN1" s="177" t="s">
        <v>354</v>
      </c>
      <c r="QO1" s="177" t="s">
        <v>1161</v>
      </c>
      <c r="QP1" s="177" t="s">
        <v>1163</v>
      </c>
      <c r="QQ1" s="177" t="s">
        <v>1165</v>
      </c>
      <c r="QR1" s="177" t="s">
        <v>1167</v>
      </c>
      <c r="QS1" s="177" t="s">
        <v>1169</v>
      </c>
      <c r="QT1" s="186" t="s">
        <v>355</v>
      </c>
      <c r="QU1" s="177" t="s">
        <v>356</v>
      </c>
      <c r="QV1" s="177" t="s">
        <v>1171</v>
      </c>
      <c r="QW1" s="177" t="s">
        <v>1173</v>
      </c>
      <c r="QX1" s="177" t="s">
        <v>1175</v>
      </c>
      <c r="QY1" s="177" t="s">
        <v>1177</v>
      </c>
      <c r="QZ1" s="177" t="s">
        <v>1179</v>
      </c>
      <c r="RA1" s="177" t="s">
        <v>1181</v>
      </c>
      <c r="RB1" s="186" t="s">
        <v>357</v>
      </c>
      <c r="RC1" s="177" t="s">
        <v>1183</v>
      </c>
      <c r="RD1" s="177" t="s">
        <v>358</v>
      </c>
      <c r="RE1" s="186" t="s">
        <v>359</v>
      </c>
      <c r="RF1" s="177" t="s">
        <v>360</v>
      </c>
      <c r="RG1" s="177" t="s">
        <v>1213</v>
      </c>
      <c r="RH1" s="177" t="s">
        <v>1215</v>
      </c>
      <c r="RI1" s="186" t="s">
        <v>361</v>
      </c>
      <c r="RJ1" s="177" t="s">
        <v>362</v>
      </c>
      <c r="RK1" s="177" t="s">
        <v>1217</v>
      </c>
      <c r="RL1" s="177" t="s">
        <v>1218</v>
      </c>
      <c r="RM1" s="177" t="s">
        <v>1219</v>
      </c>
      <c r="RN1" s="177" t="s">
        <v>1220</v>
      </c>
      <c r="RO1" s="177" t="s">
        <v>1222</v>
      </c>
      <c r="RP1" s="177" t="s">
        <v>1223</v>
      </c>
      <c r="RQ1" s="177" t="s">
        <v>1225</v>
      </c>
      <c r="RR1" s="177" t="s">
        <v>1226</v>
      </c>
      <c r="RS1" s="174" t="s">
        <v>357</v>
      </c>
      <c r="RT1" s="186" t="s">
        <v>358</v>
      </c>
      <c r="RU1" s="177" t="s">
        <v>365</v>
      </c>
      <c r="RV1" s="177" t="s">
        <v>1185</v>
      </c>
      <c r="RW1" s="177" t="s">
        <v>1187</v>
      </c>
      <c r="RX1" s="177" t="s">
        <v>1189</v>
      </c>
      <c r="RY1" s="177" t="s">
        <v>1191</v>
      </c>
      <c r="RZ1" s="177" t="s">
        <v>1193</v>
      </c>
      <c r="SA1" s="177" t="s">
        <v>1195</v>
      </c>
      <c r="SB1" s="177" t="s">
        <v>1197</v>
      </c>
      <c r="SC1" s="177" t="s">
        <v>1199</v>
      </c>
      <c r="SD1" s="177" t="s">
        <v>1201</v>
      </c>
      <c r="SE1" s="177" t="s">
        <v>1203</v>
      </c>
      <c r="SF1" s="177" t="s">
        <v>1205</v>
      </c>
      <c r="SG1" s="177" t="s">
        <v>1207</v>
      </c>
      <c r="SH1" s="177" t="s">
        <v>1209</v>
      </c>
      <c r="SI1" s="177" t="s">
        <v>1211</v>
      </c>
      <c r="SJ1" s="174" t="s">
        <v>366</v>
      </c>
      <c r="SK1" s="186" t="s">
        <v>367</v>
      </c>
      <c r="SL1" s="177" t="s">
        <v>368</v>
      </c>
      <c r="SM1" s="177" t="s">
        <v>1228</v>
      </c>
      <c r="SN1" s="177" t="s">
        <v>1230</v>
      </c>
      <c r="SO1" s="177" t="s">
        <v>369</v>
      </c>
      <c r="SP1" s="177" t="s">
        <v>1232</v>
      </c>
      <c r="SQ1" s="177" t="s">
        <v>1234</v>
      </c>
      <c r="SR1" s="177" t="s">
        <v>1236</v>
      </c>
      <c r="SS1" s="177" t="s">
        <v>1238</v>
      </c>
      <c r="ST1" s="186" t="s">
        <v>370</v>
      </c>
      <c r="SU1" s="177" t="s">
        <v>371</v>
      </c>
      <c r="SV1" s="177" t="s">
        <v>1240</v>
      </c>
      <c r="SW1" s="177" t="s">
        <v>1242</v>
      </c>
      <c r="SX1" s="177" t="s">
        <v>1244</v>
      </c>
      <c r="SY1" s="177" t="s">
        <v>1246</v>
      </c>
      <c r="SZ1" s="177" t="s">
        <v>1248</v>
      </c>
      <c r="TA1" s="177" t="s">
        <v>1250</v>
      </c>
      <c r="TB1" s="177" t="s">
        <v>1252</v>
      </c>
      <c r="TC1" s="177" t="s">
        <v>1254</v>
      </c>
      <c r="TD1" s="177" t="s">
        <v>1256</v>
      </c>
      <c r="TE1" s="177" t="s">
        <v>1258</v>
      </c>
      <c r="TF1" s="177" t="s">
        <v>1260</v>
      </c>
      <c r="TG1" s="177" t="s">
        <v>1262</v>
      </c>
      <c r="TH1" s="177" t="s">
        <v>1264</v>
      </c>
      <c r="TI1" s="177" t="s">
        <v>1266</v>
      </c>
      <c r="TJ1" s="177" t="s">
        <v>1268</v>
      </c>
      <c r="TK1" s="174" t="s">
        <v>372</v>
      </c>
      <c r="TL1" s="186" t="s">
        <v>373</v>
      </c>
      <c r="TM1" s="177" t="s">
        <v>374</v>
      </c>
      <c r="TN1" s="177" t="s">
        <v>1270</v>
      </c>
      <c r="TO1" s="177" t="s">
        <v>1272</v>
      </c>
      <c r="TP1" s="177" t="s">
        <v>1274</v>
      </c>
      <c r="TQ1" s="177" t="s">
        <v>1276</v>
      </c>
      <c r="TR1" s="177" t="s">
        <v>1278</v>
      </c>
      <c r="TS1" s="177" t="s">
        <v>375</v>
      </c>
      <c r="TT1" s="177" t="s">
        <v>1280</v>
      </c>
      <c r="TU1" s="177" t="s">
        <v>1282</v>
      </c>
      <c r="TV1" s="177" t="s">
        <v>1284</v>
      </c>
      <c r="TW1" s="177" t="s">
        <v>1286</v>
      </c>
      <c r="TX1" s="177" t="s">
        <v>1288</v>
      </c>
      <c r="TY1" s="177" t="s">
        <v>1290</v>
      </c>
      <c r="TZ1" s="186" t="s">
        <v>376</v>
      </c>
      <c r="UA1" s="177" t="s">
        <v>377</v>
      </c>
      <c r="UB1" s="177" t="s">
        <v>378</v>
      </c>
      <c r="UC1" s="177" t="s">
        <v>1292</v>
      </c>
      <c r="UD1" s="177" t="s">
        <v>1294</v>
      </c>
      <c r="UE1" s="177" t="s">
        <v>1295</v>
      </c>
      <c r="UF1" s="177" t="s">
        <v>1297</v>
      </c>
      <c r="UG1" s="177" t="s">
        <v>1299</v>
      </c>
      <c r="UH1" s="177" t="s">
        <v>1301</v>
      </c>
      <c r="UI1" s="177" t="s">
        <v>1303</v>
      </c>
      <c r="UJ1" s="177" t="s">
        <v>1305</v>
      </c>
      <c r="UK1" s="177" t="s">
        <v>1307</v>
      </c>
      <c r="UL1" s="177" t="s">
        <v>1309</v>
      </c>
      <c r="UM1" s="177" t="s">
        <v>1311</v>
      </c>
      <c r="UN1" s="177" t="s">
        <v>1313</v>
      </c>
      <c r="UO1" s="177" t="s">
        <v>1315</v>
      </c>
      <c r="UP1" s="177" t="s">
        <v>1317</v>
      </c>
      <c r="UQ1" s="177" t="s">
        <v>1319</v>
      </c>
      <c r="UR1" s="177" t="s">
        <v>1321</v>
      </c>
      <c r="US1" s="174" t="s">
        <v>1323</v>
      </c>
      <c r="UT1" s="177" t="s">
        <v>1325</v>
      </c>
      <c r="UU1" s="177" t="s">
        <v>1327</v>
      </c>
      <c r="UV1" s="177" t="s">
        <v>1329</v>
      </c>
      <c r="UW1" s="177" t="s">
        <v>1331</v>
      </c>
      <c r="UX1" s="177" t="s">
        <v>1333</v>
      </c>
      <c r="UY1" s="180"/>
    </row>
    <row r="2" spans="1:571" s="118" customFormat="1" hidden="1" x14ac:dyDescent="0.25">
      <c r="K2" s="156"/>
      <c r="Z2" s="381"/>
      <c r="AB2" s="118" t="s">
        <v>128</v>
      </c>
      <c r="AC2" s="118" t="s">
        <v>129</v>
      </c>
    </row>
    <row r="3" spans="1:571" hidden="1" x14ac:dyDescent="0.25">
      <c r="B3" s="84"/>
      <c r="C3" s="85"/>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5"/>
    </row>
    <row r="4" spans="1:571" hidden="1" x14ac:dyDescent="0.25">
      <c r="B4" s="84"/>
      <c r="C4" s="85"/>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5"/>
    </row>
    <row r="5" spans="1:571" x14ac:dyDescent="0.25">
      <c r="B5" s="84"/>
      <c r="C5" s="85"/>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5"/>
    </row>
    <row r="6" spans="1:571" x14ac:dyDescent="0.25">
      <c r="B6" s="84"/>
      <c r="C6" s="85" t="s">
        <v>246</v>
      </c>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5"/>
    </row>
    <row r="7" spans="1:571" x14ac:dyDescent="0.25">
      <c r="B7" s="82"/>
      <c r="C7" s="85" t="s">
        <v>84</v>
      </c>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5"/>
    </row>
    <row r="8" spans="1:571" x14ac:dyDescent="0.25">
      <c r="B8" s="87"/>
      <c r="C8" s="85" t="s">
        <v>1693</v>
      </c>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5"/>
    </row>
    <row r="9" spans="1:571" x14ac:dyDescent="0.25">
      <c r="B9" s="82"/>
      <c r="C9" s="85" t="s">
        <v>85</v>
      </c>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5"/>
    </row>
    <row r="10" spans="1:571" ht="15.75" customHeight="1" thickBot="1" x14ac:dyDescent="0.3">
      <c r="K10" s="1013" t="s">
        <v>392</v>
      </c>
      <c r="L10" s="1013"/>
      <c r="M10" s="1013"/>
      <c r="N10" s="1013"/>
      <c r="O10" s="1013"/>
      <c r="P10" s="1013"/>
      <c r="Q10" s="1013"/>
      <c r="R10" s="1013"/>
      <c r="S10" s="1013"/>
      <c r="T10" s="1013"/>
      <c r="U10" s="1013"/>
      <c r="V10" s="1013"/>
      <c r="W10" s="1013"/>
      <c r="X10" s="1013"/>
      <c r="Y10" s="1013"/>
      <c r="Z10" s="1013"/>
      <c r="AA10" s="1013"/>
    </row>
    <row r="11" spans="1:571" ht="79.5" thickBot="1" x14ac:dyDescent="0.3">
      <c r="A11" s="309"/>
      <c r="B11" s="279" t="s">
        <v>132</v>
      </c>
      <c r="C11" s="189" t="s">
        <v>131</v>
      </c>
      <c r="D11" s="190" t="s">
        <v>128</v>
      </c>
      <c r="E11" s="201" t="s">
        <v>1692</v>
      </c>
      <c r="F11" s="190" t="s">
        <v>247</v>
      </c>
      <c r="G11" s="190" t="s">
        <v>459</v>
      </c>
      <c r="H11" s="190" t="s">
        <v>461</v>
      </c>
      <c r="I11" s="201" t="s">
        <v>462</v>
      </c>
      <c r="J11" s="190" t="s">
        <v>460</v>
      </c>
      <c r="K11" s="295" t="s">
        <v>1356</v>
      </c>
      <c r="L11" s="295" t="s">
        <v>1358</v>
      </c>
      <c r="M11" s="295" t="s">
        <v>470</v>
      </c>
      <c r="N11" s="295" t="s">
        <v>1357</v>
      </c>
      <c r="O11" s="295" t="s">
        <v>1359</v>
      </c>
      <c r="P11" s="295" t="s">
        <v>471</v>
      </c>
      <c r="Q11" s="295" t="s">
        <v>1360</v>
      </c>
      <c r="R11" s="295" t="s">
        <v>1361</v>
      </c>
      <c r="S11" s="295" t="s">
        <v>1362</v>
      </c>
      <c r="T11" s="295" t="s">
        <v>1451</v>
      </c>
      <c r="U11" s="295" t="s">
        <v>1363</v>
      </c>
      <c r="V11" s="295" t="s">
        <v>1364</v>
      </c>
      <c r="W11" s="295" t="s">
        <v>1365</v>
      </c>
      <c r="X11" s="295" t="s">
        <v>1366</v>
      </c>
      <c r="Y11" s="295" t="s">
        <v>1367</v>
      </c>
      <c r="Z11" s="295" t="s">
        <v>1474</v>
      </c>
      <c r="AA11" s="295" t="s">
        <v>1509</v>
      </c>
      <c r="AB11" s="294" t="s">
        <v>393</v>
      </c>
      <c r="AC11" s="201" t="s">
        <v>411</v>
      </c>
      <c r="AD11" s="201" t="s">
        <v>394</v>
      </c>
      <c r="AE11" s="201" t="s">
        <v>408</v>
      </c>
      <c r="AF11" s="201" t="s">
        <v>395</v>
      </c>
      <c r="AG11" s="201" t="s">
        <v>396</v>
      </c>
      <c r="AH11" s="201" t="s">
        <v>397</v>
      </c>
      <c r="AI11" s="201" t="s">
        <v>407</v>
      </c>
      <c r="AJ11" s="201" t="s">
        <v>398</v>
      </c>
      <c r="AK11" s="201" t="s">
        <v>399</v>
      </c>
      <c r="AL11" s="201" t="s">
        <v>400</v>
      </c>
      <c r="AM11" s="201" t="s">
        <v>406</v>
      </c>
      <c r="AN11" s="201" t="s">
        <v>401</v>
      </c>
      <c r="AO11" s="201" t="s">
        <v>402</v>
      </c>
      <c r="AP11" s="201" t="s">
        <v>403</v>
      </c>
      <c r="AQ11" s="201" t="s">
        <v>405</v>
      </c>
      <c r="AR11" s="201" t="s">
        <v>404</v>
      </c>
    </row>
    <row r="12" spans="1:571" x14ac:dyDescent="0.25">
      <c r="A12" s="308"/>
      <c r="B12" s="183" t="s">
        <v>250</v>
      </c>
      <c r="C12" s="184" t="s">
        <v>133</v>
      </c>
      <c r="D12" s="185">
        <f>D13+D47+D83+D89+D96</f>
        <v>0</v>
      </c>
      <c r="E12" s="185">
        <f>E13+E47+E83+E89+E96</f>
        <v>0</v>
      </c>
      <c r="F12" s="185">
        <f t="shared" ref="F12:F106" si="0">D12+E12</f>
        <v>0</v>
      </c>
      <c r="G12" s="185">
        <f>G13+G47+G83+G89+G96</f>
        <v>0</v>
      </c>
      <c r="H12" s="185">
        <f>F12-G12</f>
        <v>0</v>
      </c>
      <c r="I12" s="185">
        <f>I13+I47+I83+I89+I96</f>
        <v>0</v>
      </c>
      <c r="J12" s="185">
        <f>F12-I12</f>
        <v>0</v>
      </c>
      <c r="K12" s="185">
        <f t="shared" ref="K12:AD12" si="1">K13+K47+K83+K89+K96</f>
        <v>0</v>
      </c>
      <c r="L12" s="185">
        <f t="shared" si="1"/>
        <v>0</v>
      </c>
      <c r="M12" s="185">
        <f t="shared" si="1"/>
        <v>0</v>
      </c>
      <c r="N12" s="185">
        <f t="shared" si="1"/>
        <v>0</v>
      </c>
      <c r="O12" s="185">
        <f t="shared" si="1"/>
        <v>0</v>
      </c>
      <c r="P12" s="185">
        <f t="shared" si="1"/>
        <v>0</v>
      </c>
      <c r="Q12" s="185">
        <f t="shared" si="1"/>
        <v>0</v>
      </c>
      <c r="R12" s="185">
        <f t="shared" si="1"/>
        <v>0</v>
      </c>
      <c r="S12" s="185">
        <f t="shared" si="1"/>
        <v>0</v>
      </c>
      <c r="T12" s="185">
        <f t="shared" ref="T12" si="2">T13+T47+T83+T89+T96</f>
        <v>0</v>
      </c>
      <c r="U12" s="185">
        <f t="shared" si="1"/>
        <v>0</v>
      </c>
      <c r="V12" s="185">
        <f t="shared" si="1"/>
        <v>0</v>
      </c>
      <c r="W12" s="185">
        <f t="shared" si="1"/>
        <v>0</v>
      </c>
      <c r="X12" s="185">
        <f t="shared" si="1"/>
        <v>0</v>
      </c>
      <c r="Y12" s="185">
        <f t="shared" ref="Y12:Z12" si="3">Y13+Y47+Y83+Y89+Y96</f>
        <v>0</v>
      </c>
      <c r="Z12" s="185">
        <f t="shared" si="3"/>
        <v>0</v>
      </c>
      <c r="AA12" s="185">
        <f t="shared" si="1"/>
        <v>0</v>
      </c>
      <c r="AB12" s="185">
        <f t="shared" si="1"/>
        <v>0</v>
      </c>
      <c r="AC12" s="185">
        <f t="shared" si="1"/>
        <v>0</v>
      </c>
      <c r="AD12" s="185">
        <f t="shared" si="1"/>
        <v>0</v>
      </c>
      <c r="AE12" s="185">
        <f>AB12+AC12+AD12</f>
        <v>0</v>
      </c>
      <c r="AF12" s="185">
        <f>AF13+AF47+AF83+AF89+AF96</f>
        <v>0</v>
      </c>
      <c r="AG12" s="185">
        <f>AG13+AG47+AG83+AG89+AG96</f>
        <v>0</v>
      </c>
      <c r="AH12" s="185">
        <f>AH13+AH47+AH83+AH89+AH96</f>
        <v>0</v>
      </c>
      <c r="AI12" s="185">
        <f>AF12+AG12+AH12</f>
        <v>0</v>
      </c>
      <c r="AJ12" s="185">
        <f>AJ13+AJ47+AJ83+AJ89+AJ96</f>
        <v>0</v>
      </c>
      <c r="AK12" s="185">
        <f>AK13+AK47+AK83+AK89+AK96</f>
        <v>0</v>
      </c>
      <c r="AL12" s="185">
        <f>AL13+AL47+AL83+AL89+AL96</f>
        <v>0</v>
      </c>
      <c r="AM12" s="185">
        <f>AJ12+AK12+AL12</f>
        <v>0</v>
      </c>
      <c r="AN12" s="185">
        <f>AN13+AN47+AN83+AN89+AN96</f>
        <v>0</v>
      </c>
      <c r="AO12" s="185">
        <f>AO13+AO47+AO83+AO89+AO96</f>
        <v>0</v>
      </c>
      <c r="AP12" s="185">
        <f>AP13+AP47+AP83+AP89+AP96</f>
        <v>0</v>
      </c>
      <c r="AQ12" s="185">
        <f>AN12+AO12+AP12</f>
        <v>0</v>
      </c>
      <c r="AR12" s="185">
        <f>AE12+AI12+AM12+AQ12</f>
        <v>0</v>
      </c>
    </row>
    <row r="13" spans="1:571" x14ac:dyDescent="0.25">
      <c r="B13" s="186" t="s">
        <v>251</v>
      </c>
      <c r="C13" s="187" t="s">
        <v>134</v>
      </c>
      <c r="D13" s="188">
        <f>SUM(D14:D46)</f>
        <v>0</v>
      </c>
      <c r="E13" s="188">
        <f>SUM(E14:E46)</f>
        <v>0</v>
      </c>
      <c r="F13" s="188">
        <f t="shared" si="0"/>
        <v>0</v>
      </c>
      <c r="G13" s="188">
        <f>SUM(G14:G46)</f>
        <v>0</v>
      </c>
      <c r="H13" s="188">
        <f t="shared" ref="H13:H220" si="4">F13-G13</f>
        <v>0</v>
      </c>
      <c r="I13" s="188">
        <f>SUM(I14:I46)</f>
        <v>0</v>
      </c>
      <c r="J13" s="188">
        <f t="shared" ref="J13:J220" si="5">F13-I13</f>
        <v>0</v>
      </c>
      <c r="K13" s="188">
        <f t="shared" ref="K13:AD13" si="6">SUM(K14:K46)</f>
        <v>0</v>
      </c>
      <c r="L13" s="188">
        <f t="shared" si="6"/>
        <v>0</v>
      </c>
      <c r="M13" s="188">
        <f t="shared" si="6"/>
        <v>0</v>
      </c>
      <c r="N13" s="188">
        <f t="shared" si="6"/>
        <v>0</v>
      </c>
      <c r="O13" s="188">
        <f t="shared" si="6"/>
        <v>0</v>
      </c>
      <c r="P13" s="188">
        <f t="shared" si="6"/>
        <v>0</v>
      </c>
      <c r="Q13" s="188">
        <f t="shared" si="6"/>
        <v>0</v>
      </c>
      <c r="R13" s="188">
        <f t="shared" si="6"/>
        <v>0</v>
      </c>
      <c r="S13" s="188">
        <f t="shared" si="6"/>
        <v>0</v>
      </c>
      <c r="T13" s="188">
        <f t="shared" ref="T13" si="7">SUM(T14:T46)</f>
        <v>0</v>
      </c>
      <c r="U13" s="188">
        <f t="shared" si="6"/>
        <v>0</v>
      </c>
      <c r="V13" s="188">
        <f t="shared" si="6"/>
        <v>0</v>
      </c>
      <c r="W13" s="188">
        <f t="shared" si="6"/>
        <v>0</v>
      </c>
      <c r="X13" s="188">
        <f t="shared" si="6"/>
        <v>0</v>
      </c>
      <c r="Y13" s="188">
        <f t="shared" ref="Y13:Z13" si="8">SUM(Y14:Y46)</f>
        <v>0</v>
      </c>
      <c r="Z13" s="188">
        <f t="shared" si="8"/>
        <v>0</v>
      </c>
      <c r="AA13" s="188">
        <f t="shared" si="6"/>
        <v>0</v>
      </c>
      <c r="AB13" s="188">
        <f t="shared" si="6"/>
        <v>0</v>
      </c>
      <c r="AC13" s="188">
        <f t="shared" si="6"/>
        <v>0</v>
      </c>
      <c r="AD13" s="188">
        <f t="shared" si="6"/>
        <v>0</v>
      </c>
      <c r="AE13" s="188">
        <f t="shared" ref="AE13:AE220" si="9">AB13+AC13+AD13</f>
        <v>0</v>
      </c>
      <c r="AF13" s="188">
        <f>SUM(AF14:AF46)</f>
        <v>0</v>
      </c>
      <c r="AG13" s="188">
        <f>SUM(AG14:AG46)</f>
        <v>0</v>
      </c>
      <c r="AH13" s="188">
        <f>SUM(AH14:AH46)</f>
        <v>0</v>
      </c>
      <c r="AI13" s="188">
        <f t="shared" ref="AI13:AI220" si="10">AF13+AG13+AH13</f>
        <v>0</v>
      </c>
      <c r="AJ13" s="188">
        <f>SUM(AJ14:AJ46)</f>
        <v>0</v>
      </c>
      <c r="AK13" s="188">
        <f>SUM(AK14:AK46)</f>
        <v>0</v>
      </c>
      <c r="AL13" s="188">
        <f>SUM(AL14:AL46)</f>
        <v>0</v>
      </c>
      <c r="AM13" s="188">
        <f t="shared" ref="AM13:AM220" si="11">AJ13+AK13+AL13</f>
        <v>0</v>
      </c>
      <c r="AN13" s="188">
        <f>SUM(AN14:AN46)</f>
        <v>0</v>
      </c>
      <c r="AO13" s="188">
        <f>SUM(AO14:AO46)</f>
        <v>0</v>
      </c>
      <c r="AP13" s="188">
        <f>SUM(AP14:AP46)</f>
        <v>0</v>
      </c>
      <c r="AQ13" s="188">
        <f t="shared" ref="AQ13:AQ220" si="12">AN13+AO13+AP13</f>
        <v>0</v>
      </c>
      <c r="AR13" s="188">
        <f t="shared" ref="AR13:AR220" si="13">AE13+AI13+AM13+AQ13</f>
        <v>0</v>
      </c>
    </row>
    <row r="14" spans="1:571" x14ac:dyDescent="0.25">
      <c r="B14" s="177" t="s">
        <v>252</v>
      </c>
      <c r="C14" s="178" t="s">
        <v>135</v>
      </c>
      <c r="D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9">
        <f t="shared" si="0"/>
        <v>0</v>
      </c>
      <c r="G14" s="179"/>
      <c r="H14" s="179">
        <f t="shared" si="4"/>
        <v>0</v>
      </c>
      <c r="I14" s="179"/>
      <c r="J14" s="179">
        <f t="shared" si="5"/>
        <v>0</v>
      </c>
      <c r="K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9">
        <f t="shared" si="9"/>
        <v>0</v>
      </c>
      <c r="AF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9">
        <f t="shared" si="10"/>
        <v>0</v>
      </c>
      <c r="AJ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9">
        <f t="shared" si="11"/>
        <v>0</v>
      </c>
      <c r="AN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9">
        <f t="shared" si="12"/>
        <v>0</v>
      </c>
      <c r="AR14" s="179">
        <f t="shared" si="13"/>
        <v>0</v>
      </c>
    </row>
    <row r="15" spans="1:571" x14ac:dyDescent="0.25">
      <c r="B15" s="177" t="s">
        <v>495</v>
      </c>
      <c r="C15" s="178" t="s">
        <v>496</v>
      </c>
      <c r="D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9">
        <f t="shared" si="0"/>
        <v>0</v>
      </c>
      <c r="G15" s="179"/>
      <c r="H15" s="179">
        <f t="shared" si="4"/>
        <v>0</v>
      </c>
      <c r="I15" s="179"/>
      <c r="J15" s="179">
        <f t="shared" si="5"/>
        <v>0</v>
      </c>
      <c r="K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9">
        <f t="shared" si="9"/>
        <v>0</v>
      </c>
      <c r="AF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9">
        <f t="shared" si="10"/>
        <v>0</v>
      </c>
      <c r="AJ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9">
        <f t="shared" si="11"/>
        <v>0</v>
      </c>
      <c r="AN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9">
        <f t="shared" si="12"/>
        <v>0</v>
      </c>
      <c r="AR15" s="179">
        <f t="shared" si="13"/>
        <v>0</v>
      </c>
    </row>
    <row r="16" spans="1:571" x14ac:dyDescent="0.25">
      <c r="B16" s="177" t="s">
        <v>497</v>
      </c>
      <c r="C16" s="178" t="s">
        <v>498</v>
      </c>
      <c r="D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9">
        <f t="shared" si="0"/>
        <v>0</v>
      </c>
      <c r="G16" s="179"/>
      <c r="H16" s="179">
        <f t="shared" si="4"/>
        <v>0</v>
      </c>
      <c r="I16" s="179"/>
      <c r="J16" s="179">
        <f t="shared" si="5"/>
        <v>0</v>
      </c>
      <c r="K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9">
        <f t="shared" si="9"/>
        <v>0</v>
      </c>
      <c r="AF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9">
        <f t="shared" si="10"/>
        <v>0</v>
      </c>
      <c r="AJ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9">
        <f t="shared" si="11"/>
        <v>0</v>
      </c>
      <c r="AN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9">
        <f t="shared" si="12"/>
        <v>0</v>
      </c>
      <c r="AR16" s="179">
        <f t="shared" si="13"/>
        <v>0</v>
      </c>
    </row>
    <row r="17" spans="2:44" x14ac:dyDescent="0.25">
      <c r="B17" s="177" t="s">
        <v>499</v>
      </c>
      <c r="C17" s="178" t="s">
        <v>500</v>
      </c>
      <c r="D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9">
        <f t="shared" si="0"/>
        <v>0</v>
      </c>
      <c r="G17" s="179"/>
      <c r="H17" s="179">
        <f t="shared" si="4"/>
        <v>0</v>
      </c>
      <c r="I17" s="179"/>
      <c r="J17" s="179">
        <f t="shared" si="5"/>
        <v>0</v>
      </c>
      <c r="K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9">
        <f t="shared" si="9"/>
        <v>0</v>
      </c>
      <c r="AF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9">
        <f t="shared" si="10"/>
        <v>0</v>
      </c>
      <c r="AJ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9">
        <f t="shared" si="11"/>
        <v>0</v>
      </c>
      <c r="AN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9">
        <f t="shared" si="12"/>
        <v>0</v>
      </c>
      <c r="AR17" s="179">
        <f t="shared" si="13"/>
        <v>0</v>
      </c>
    </row>
    <row r="18" spans="2:44" x14ac:dyDescent="0.25">
      <c r="B18" s="177" t="s">
        <v>501</v>
      </c>
      <c r="C18" s="178" t="s">
        <v>502</v>
      </c>
      <c r="D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9">
        <f t="shared" si="0"/>
        <v>0</v>
      </c>
      <c r="G18" s="179"/>
      <c r="H18" s="179">
        <f t="shared" si="4"/>
        <v>0</v>
      </c>
      <c r="I18" s="179"/>
      <c r="J18" s="179">
        <f t="shared" si="5"/>
        <v>0</v>
      </c>
      <c r="K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9">
        <f t="shared" si="9"/>
        <v>0</v>
      </c>
      <c r="AF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9">
        <f t="shared" si="10"/>
        <v>0</v>
      </c>
      <c r="AJ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9">
        <f t="shared" si="11"/>
        <v>0</v>
      </c>
      <c r="AN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9">
        <f t="shared" si="12"/>
        <v>0</v>
      </c>
      <c r="AR18" s="179">
        <f t="shared" si="13"/>
        <v>0</v>
      </c>
    </row>
    <row r="19" spans="2:44" x14ac:dyDescent="0.25">
      <c r="B19" s="177" t="s">
        <v>503</v>
      </c>
      <c r="C19" s="178" t="s">
        <v>504</v>
      </c>
      <c r="D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9">
        <f t="shared" si="0"/>
        <v>0</v>
      </c>
      <c r="G19" s="179"/>
      <c r="H19" s="179">
        <f t="shared" si="4"/>
        <v>0</v>
      </c>
      <c r="I19" s="179"/>
      <c r="J19" s="179">
        <f t="shared" si="5"/>
        <v>0</v>
      </c>
      <c r="K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9">
        <f t="shared" si="9"/>
        <v>0</v>
      </c>
      <c r="AF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9">
        <f t="shared" si="10"/>
        <v>0</v>
      </c>
      <c r="AJ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9">
        <f t="shared" si="11"/>
        <v>0</v>
      </c>
      <c r="AN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9">
        <f t="shared" si="12"/>
        <v>0</v>
      </c>
      <c r="AR19" s="179">
        <f t="shared" si="13"/>
        <v>0</v>
      </c>
    </row>
    <row r="20" spans="2:44" x14ac:dyDescent="0.25">
      <c r="B20" s="177" t="s">
        <v>505</v>
      </c>
      <c r="C20" s="178" t="s">
        <v>506</v>
      </c>
      <c r="D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9">
        <f t="shared" si="0"/>
        <v>0</v>
      </c>
      <c r="G20" s="179"/>
      <c r="H20" s="179">
        <f t="shared" si="4"/>
        <v>0</v>
      </c>
      <c r="I20" s="179"/>
      <c r="J20" s="179">
        <f t="shared" si="5"/>
        <v>0</v>
      </c>
      <c r="K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9">
        <f t="shared" si="9"/>
        <v>0</v>
      </c>
      <c r="AF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9">
        <f t="shared" si="10"/>
        <v>0</v>
      </c>
      <c r="AJ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9">
        <f t="shared" si="11"/>
        <v>0</v>
      </c>
      <c r="AN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9">
        <f t="shared" si="12"/>
        <v>0</v>
      </c>
      <c r="AR20" s="179">
        <f t="shared" si="13"/>
        <v>0</v>
      </c>
    </row>
    <row r="21" spans="2:44" x14ac:dyDescent="0.25">
      <c r="B21" s="177" t="s">
        <v>253</v>
      </c>
      <c r="C21" s="178" t="s">
        <v>136</v>
      </c>
      <c r="D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9">
        <f t="shared" ref="F21:F46" si="14">D21+E21</f>
        <v>0</v>
      </c>
      <c r="G21" s="179"/>
      <c r="H21" s="179">
        <f t="shared" ref="H21:H46" si="15">F21-G21</f>
        <v>0</v>
      </c>
      <c r="I21" s="179"/>
      <c r="J21" s="179">
        <f t="shared" ref="J21:J46" si="16">F21-I21</f>
        <v>0</v>
      </c>
      <c r="K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9">
        <f t="shared" ref="AE21:AE47" si="17">AB21+AC21+AD21</f>
        <v>0</v>
      </c>
      <c r="AF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9">
        <f t="shared" ref="AI21:AI46" si="18">AF21+AG21+AH21</f>
        <v>0</v>
      </c>
      <c r="AJ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9">
        <f t="shared" ref="AM21:AM46" si="19">AJ21+AK21+AL21</f>
        <v>0</v>
      </c>
      <c r="AN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9">
        <f t="shared" ref="AQ21:AQ46" si="20">AN21+AO21+AP21</f>
        <v>0</v>
      </c>
      <c r="AR21" s="179">
        <f t="shared" ref="AR21:AR46" si="21">AE21+AI21+AM21+AQ21</f>
        <v>0</v>
      </c>
    </row>
    <row r="22" spans="2:44" x14ac:dyDescent="0.25">
      <c r="B22" s="177" t="s">
        <v>508</v>
      </c>
      <c r="C22" s="178" t="s">
        <v>507</v>
      </c>
      <c r="D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9">
        <f t="shared" ref="F22" si="22">D22+E22</f>
        <v>0</v>
      </c>
      <c r="G22" s="179"/>
      <c r="H22" s="179">
        <f t="shared" ref="H22" si="23">F22-G22</f>
        <v>0</v>
      </c>
      <c r="I22" s="179"/>
      <c r="J22" s="179">
        <f t="shared" ref="J22" si="24">F22-I22</f>
        <v>0</v>
      </c>
      <c r="K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9">
        <f t="shared" ref="AE22" si="25">AB22+AC22+AD22</f>
        <v>0</v>
      </c>
      <c r="AF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9">
        <f t="shared" ref="AI22" si="26">AF22+AG22+AH22</f>
        <v>0</v>
      </c>
      <c r="AJ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9">
        <f t="shared" ref="AM22" si="27">AJ22+AK22+AL22</f>
        <v>0</v>
      </c>
      <c r="AN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9">
        <f t="shared" ref="AQ22" si="28">AN22+AO22+AP22</f>
        <v>0</v>
      </c>
      <c r="AR22" s="179">
        <f t="shared" ref="AR22" si="29">AE22+AI22+AM22+AQ22</f>
        <v>0</v>
      </c>
    </row>
    <row r="23" spans="2:44" x14ac:dyDescent="0.25">
      <c r="B23" s="177" t="s">
        <v>254</v>
      </c>
      <c r="C23" s="178" t="s">
        <v>137</v>
      </c>
      <c r="D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9">
        <f t="shared" si="14"/>
        <v>0</v>
      </c>
      <c r="G23" s="179"/>
      <c r="H23" s="179">
        <f t="shared" si="15"/>
        <v>0</v>
      </c>
      <c r="I23" s="179"/>
      <c r="J23" s="179">
        <f t="shared" si="16"/>
        <v>0</v>
      </c>
      <c r="K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9">
        <f t="shared" si="17"/>
        <v>0</v>
      </c>
      <c r="AF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9">
        <f t="shared" si="18"/>
        <v>0</v>
      </c>
      <c r="AJ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9">
        <f t="shared" si="19"/>
        <v>0</v>
      </c>
      <c r="AN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9">
        <f t="shared" si="20"/>
        <v>0</v>
      </c>
      <c r="AR23" s="179">
        <f t="shared" si="21"/>
        <v>0</v>
      </c>
    </row>
    <row r="24" spans="2:44" x14ac:dyDescent="0.25">
      <c r="B24" s="177" t="s">
        <v>510</v>
      </c>
      <c r="C24" s="178" t="s">
        <v>509</v>
      </c>
      <c r="D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9">
        <f t="shared" ref="F24:F27" si="30">D24+E24</f>
        <v>0</v>
      </c>
      <c r="G24" s="179"/>
      <c r="H24" s="179">
        <f t="shared" ref="H24:H27" si="31">F24-G24</f>
        <v>0</v>
      </c>
      <c r="I24" s="179"/>
      <c r="J24" s="179">
        <f t="shared" ref="J24:J27" si="32">F24-I24</f>
        <v>0</v>
      </c>
      <c r="K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9">
        <f t="shared" ref="AE24:AE27" si="33">AB24+AC24+AD24</f>
        <v>0</v>
      </c>
      <c r="AF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9">
        <f t="shared" ref="AI24:AI27" si="34">AF24+AG24+AH24</f>
        <v>0</v>
      </c>
      <c r="AJ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9">
        <f t="shared" ref="AM24:AM27" si="35">AJ24+AK24+AL24</f>
        <v>0</v>
      </c>
      <c r="AN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9">
        <f t="shared" ref="AQ24:AQ27" si="36">AN24+AO24+AP24</f>
        <v>0</v>
      </c>
      <c r="AR24" s="179">
        <f t="shared" ref="AR24:AR27" si="37">AE24+AI24+AM24+AQ24</f>
        <v>0</v>
      </c>
    </row>
    <row r="25" spans="2:44" x14ac:dyDescent="0.25">
      <c r="B25" s="177" t="s">
        <v>512</v>
      </c>
      <c r="C25" s="178" t="s">
        <v>511</v>
      </c>
      <c r="D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9">
        <f t="shared" si="30"/>
        <v>0</v>
      </c>
      <c r="G25" s="179"/>
      <c r="H25" s="179">
        <f t="shared" si="31"/>
        <v>0</v>
      </c>
      <c r="I25" s="179"/>
      <c r="J25" s="179">
        <f t="shared" si="32"/>
        <v>0</v>
      </c>
      <c r="K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9">
        <f t="shared" si="33"/>
        <v>0</v>
      </c>
      <c r="AF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9">
        <f t="shared" si="34"/>
        <v>0</v>
      </c>
      <c r="AJ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9">
        <f t="shared" si="35"/>
        <v>0</v>
      </c>
      <c r="AN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9">
        <f t="shared" si="36"/>
        <v>0</v>
      </c>
      <c r="AR25" s="179">
        <f t="shared" si="37"/>
        <v>0</v>
      </c>
    </row>
    <row r="26" spans="2:44" x14ac:dyDescent="0.25">
      <c r="B26" s="177" t="s">
        <v>514</v>
      </c>
      <c r="C26" s="178" t="s">
        <v>513</v>
      </c>
      <c r="D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9">
        <f t="shared" si="30"/>
        <v>0</v>
      </c>
      <c r="G26" s="179"/>
      <c r="H26" s="179">
        <f t="shared" si="31"/>
        <v>0</v>
      </c>
      <c r="I26" s="179"/>
      <c r="J26" s="179">
        <f t="shared" si="32"/>
        <v>0</v>
      </c>
      <c r="K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9">
        <f t="shared" si="33"/>
        <v>0</v>
      </c>
      <c r="AF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9">
        <f t="shared" si="34"/>
        <v>0</v>
      </c>
      <c r="AJ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9">
        <f t="shared" si="35"/>
        <v>0</v>
      </c>
      <c r="AN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9">
        <f t="shared" si="36"/>
        <v>0</v>
      </c>
      <c r="AR26" s="179">
        <f t="shared" si="37"/>
        <v>0</v>
      </c>
    </row>
    <row r="27" spans="2:44" x14ac:dyDescent="0.25">
      <c r="B27" s="177" t="s">
        <v>255</v>
      </c>
      <c r="C27" s="178" t="s">
        <v>138</v>
      </c>
      <c r="D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9">
        <f t="shared" si="30"/>
        <v>0</v>
      </c>
      <c r="G27" s="179"/>
      <c r="H27" s="179">
        <f t="shared" si="31"/>
        <v>0</v>
      </c>
      <c r="I27" s="179"/>
      <c r="J27" s="179">
        <f t="shared" si="32"/>
        <v>0</v>
      </c>
      <c r="K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9">
        <f t="shared" si="33"/>
        <v>0</v>
      </c>
      <c r="AF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9">
        <f t="shared" si="34"/>
        <v>0</v>
      </c>
      <c r="AJ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9">
        <f t="shared" si="35"/>
        <v>0</v>
      </c>
      <c r="AN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9">
        <f t="shared" si="36"/>
        <v>0</v>
      </c>
      <c r="AR27" s="179">
        <f t="shared" si="37"/>
        <v>0</v>
      </c>
    </row>
    <row r="28" spans="2:44" x14ac:dyDescent="0.25">
      <c r="B28" s="177" t="s">
        <v>515</v>
      </c>
      <c r="C28" s="178" t="s">
        <v>516</v>
      </c>
      <c r="D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9">
        <f t="shared" si="14"/>
        <v>0</v>
      </c>
      <c r="G28" s="179"/>
      <c r="H28" s="179">
        <f t="shared" si="15"/>
        <v>0</v>
      </c>
      <c r="I28" s="179"/>
      <c r="J28" s="179">
        <f t="shared" si="16"/>
        <v>0</v>
      </c>
      <c r="K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9">
        <f t="shared" si="17"/>
        <v>0</v>
      </c>
      <c r="AF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9">
        <f t="shared" si="18"/>
        <v>0</v>
      </c>
      <c r="AJ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9">
        <f t="shared" si="19"/>
        <v>0</v>
      </c>
      <c r="AN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9">
        <f t="shared" si="20"/>
        <v>0</v>
      </c>
      <c r="AR28" s="179">
        <f t="shared" si="21"/>
        <v>0</v>
      </c>
    </row>
    <row r="29" spans="2:44" x14ac:dyDescent="0.25">
      <c r="B29" s="177" t="s">
        <v>518</v>
      </c>
      <c r="C29" s="178" t="s">
        <v>517</v>
      </c>
      <c r="D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9">
        <f t="shared" ref="F29:F30" si="38">D29+E29</f>
        <v>0</v>
      </c>
      <c r="G29" s="179"/>
      <c r="H29" s="179">
        <f t="shared" ref="H29:H30" si="39">F29-G29</f>
        <v>0</v>
      </c>
      <c r="I29" s="179"/>
      <c r="J29" s="179">
        <f t="shared" ref="J29:J30" si="40">F29-I29</f>
        <v>0</v>
      </c>
      <c r="K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9">
        <f t="shared" ref="AE29:AE30" si="41">AB29+AC29+AD29</f>
        <v>0</v>
      </c>
      <c r="AF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9">
        <f t="shared" ref="AI29:AI30" si="42">AF29+AG29+AH29</f>
        <v>0</v>
      </c>
      <c r="AJ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9">
        <f t="shared" ref="AM29:AM30" si="43">AJ29+AK29+AL29</f>
        <v>0</v>
      </c>
      <c r="AN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9">
        <f t="shared" ref="AQ29:AQ30" si="44">AN29+AO29+AP29</f>
        <v>0</v>
      </c>
      <c r="AR29" s="179">
        <f t="shared" ref="AR29:AR30" si="45">AE29+AI29+AM29+AQ29</f>
        <v>0</v>
      </c>
    </row>
    <row r="30" spans="2:44" x14ac:dyDescent="0.25">
      <c r="B30" s="177" t="s">
        <v>256</v>
      </c>
      <c r="C30" s="178" t="s">
        <v>139</v>
      </c>
      <c r="D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9">
        <f t="shared" si="38"/>
        <v>0</v>
      </c>
      <c r="G30" s="179"/>
      <c r="H30" s="179">
        <f t="shared" si="39"/>
        <v>0</v>
      </c>
      <c r="I30" s="179"/>
      <c r="J30" s="179">
        <f t="shared" si="40"/>
        <v>0</v>
      </c>
      <c r="K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9">
        <f t="shared" si="41"/>
        <v>0</v>
      </c>
      <c r="AF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9">
        <f t="shared" si="42"/>
        <v>0</v>
      </c>
      <c r="AJ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9">
        <f t="shared" si="43"/>
        <v>0</v>
      </c>
      <c r="AN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9">
        <f t="shared" si="44"/>
        <v>0</v>
      </c>
      <c r="AR30" s="179">
        <f t="shared" si="45"/>
        <v>0</v>
      </c>
    </row>
    <row r="31" spans="2:44" x14ac:dyDescent="0.25">
      <c r="B31" s="177" t="s">
        <v>520</v>
      </c>
      <c r="C31" s="178" t="s">
        <v>519</v>
      </c>
      <c r="D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9">
        <f t="shared" si="14"/>
        <v>0</v>
      </c>
      <c r="G31" s="179"/>
      <c r="H31" s="179">
        <f t="shared" si="15"/>
        <v>0</v>
      </c>
      <c r="I31" s="179"/>
      <c r="J31" s="179">
        <f t="shared" si="16"/>
        <v>0</v>
      </c>
      <c r="K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9">
        <f t="shared" si="17"/>
        <v>0</v>
      </c>
      <c r="AF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9">
        <f t="shared" si="18"/>
        <v>0</v>
      </c>
      <c r="AJ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9">
        <f t="shared" si="19"/>
        <v>0</v>
      </c>
      <c r="AN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9">
        <f t="shared" si="20"/>
        <v>0</v>
      </c>
      <c r="AR31" s="179">
        <f t="shared" si="21"/>
        <v>0</v>
      </c>
    </row>
    <row r="32" spans="2:44" x14ac:dyDescent="0.25">
      <c r="B32" s="177" t="s">
        <v>257</v>
      </c>
      <c r="C32" s="178" t="s">
        <v>140</v>
      </c>
      <c r="D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9">
        <f t="shared" si="14"/>
        <v>0</v>
      </c>
      <c r="G32" s="179"/>
      <c r="H32" s="179">
        <f t="shared" si="15"/>
        <v>0</v>
      </c>
      <c r="I32" s="179"/>
      <c r="J32" s="179">
        <f t="shared" si="16"/>
        <v>0</v>
      </c>
      <c r="K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9">
        <f t="shared" si="17"/>
        <v>0</v>
      </c>
      <c r="AF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9">
        <f t="shared" si="18"/>
        <v>0</v>
      </c>
      <c r="AJ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9">
        <f t="shared" si="19"/>
        <v>0</v>
      </c>
      <c r="AN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9">
        <f t="shared" si="20"/>
        <v>0</v>
      </c>
      <c r="AR32" s="179">
        <f t="shared" si="21"/>
        <v>0</v>
      </c>
    </row>
    <row r="33" spans="2:44" x14ac:dyDescent="0.25">
      <c r="B33" s="177" t="s">
        <v>521</v>
      </c>
      <c r="C33" s="178" t="s">
        <v>523</v>
      </c>
      <c r="D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9">
        <f t="shared" ref="F33:F34" si="46">D33+E33</f>
        <v>0</v>
      </c>
      <c r="G33" s="179"/>
      <c r="H33" s="179">
        <f t="shared" ref="H33:H34" si="47">F33-G33</f>
        <v>0</v>
      </c>
      <c r="I33" s="179"/>
      <c r="J33" s="179">
        <f t="shared" ref="J33:J34" si="48">F33-I33</f>
        <v>0</v>
      </c>
      <c r="K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9">
        <f t="shared" ref="AE33:AE34" si="49">AB33+AC33+AD33</f>
        <v>0</v>
      </c>
      <c r="AF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9">
        <f t="shared" ref="AI33:AI34" si="50">AF33+AG33+AH33</f>
        <v>0</v>
      </c>
      <c r="AJ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9">
        <f t="shared" ref="AM33:AM34" si="51">AJ33+AK33+AL33</f>
        <v>0</v>
      </c>
      <c r="AN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9">
        <f t="shared" ref="AQ33:AQ34" si="52">AN33+AO33+AP33</f>
        <v>0</v>
      </c>
      <c r="AR33" s="179">
        <f t="shared" ref="AR33:AR34" si="53">AE33+AI33+AM33+AQ33</f>
        <v>0</v>
      </c>
    </row>
    <row r="34" spans="2:44" x14ac:dyDescent="0.25">
      <c r="B34" s="177" t="s">
        <v>522</v>
      </c>
      <c r="C34" s="178" t="s">
        <v>524</v>
      </c>
      <c r="D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9">
        <f t="shared" si="46"/>
        <v>0</v>
      </c>
      <c r="G34" s="179"/>
      <c r="H34" s="179">
        <f t="shared" si="47"/>
        <v>0</v>
      </c>
      <c r="I34" s="179"/>
      <c r="J34" s="179">
        <f t="shared" si="48"/>
        <v>0</v>
      </c>
      <c r="K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9">
        <f t="shared" si="49"/>
        <v>0</v>
      </c>
      <c r="AF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9">
        <f t="shared" si="50"/>
        <v>0</v>
      </c>
      <c r="AJ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9">
        <f t="shared" si="51"/>
        <v>0</v>
      </c>
      <c r="AN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9">
        <f t="shared" si="52"/>
        <v>0</v>
      </c>
      <c r="AR34" s="179">
        <f t="shared" si="53"/>
        <v>0</v>
      </c>
    </row>
    <row r="35" spans="2:44" x14ac:dyDescent="0.25">
      <c r="B35" s="177" t="s">
        <v>526</v>
      </c>
      <c r="C35" s="178" t="s">
        <v>525</v>
      </c>
      <c r="D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9">
        <f t="shared" si="14"/>
        <v>0</v>
      </c>
      <c r="G35" s="179"/>
      <c r="H35" s="179">
        <f t="shared" si="15"/>
        <v>0</v>
      </c>
      <c r="I35" s="179"/>
      <c r="J35" s="179">
        <f t="shared" si="16"/>
        <v>0</v>
      </c>
      <c r="K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9">
        <f t="shared" si="17"/>
        <v>0</v>
      </c>
      <c r="AF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9">
        <f t="shared" si="18"/>
        <v>0</v>
      </c>
      <c r="AJ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9">
        <f t="shared" si="19"/>
        <v>0</v>
      </c>
      <c r="AN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9">
        <f t="shared" si="20"/>
        <v>0</v>
      </c>
      <c r="AR35" s="179">
        <f t="shared" si="21"/>
        <v>0</v>
      </c>
    </row>
    <row r="36" spans="2:44" x14ac:dyDescent="0.25">
      <c r="B36" s="177" t="s">
        <v>273</v>
      </c>
      <c r="C36" s="178" t="s">
        <v>157</v>
      </c>
      <c r="D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9">
        <f t="shared" ref="F36:F44" si="54">D36+E36</f>
        <v>0</v>
      </c>
      <c r="G36" s="179"/>
      <c r="H36" s="179">
        <f t="shared" ref="H36:H44" si="55">F36-G36</f>
        <v>0</v>
      </c>
      <c r="I36" s="179"/>
      <c r="J36" s="179">
        <f t="shared" ref="J36:J44" si="56">F36-I36</f>
        <v>0</v>
      </c>
      <c r="K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9">
        <f t="shared" ref="AE36:AE44" si="57">AB36+AC36+AD36</f>
        <v>0</v>
      </c>
      <c r="AF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9">
        <f t="shared" ref="AI36:AI44" si="58">AF36+AG36+AH36</f>
        <v>0</v>
      </c>
      <c r="AJ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9">
        <f t="shared" ref="AM36:AM44" si="59">AJ36+AK36+AL36</f>
        <v>0</v>
      </c>
      <c r="AN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9">
        <f t="shared" ref="AQ36:AQ44" si="60">AN36+AO36+AP36</f>
        <v>0</v>
      </c>
      <c r="AR36" s="179">
        <f t="shared" ref="AR36:AR44" si="61">AE36+AI36+AM36+AQ36</f>
        <v>0</v>
      </c>
    </row>
    <row r="37" spans="2:44" x14ac:dyDescent="0.25">
      <c r="B37" s="177" t="s">
        <v>527</v>
      </c>
      <c r="C37" s="178" t="s">
        <v>528</v>
      </c>
      <c r="D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9">
        <f t="shared" ref="F37" si="62">D37+E37</f>
        <v>0</v>
      </c>
      <c r="G37" s="179"/>
      <c r="H37" s="179">
        <f t="shared" ref="H37" si="63">F37-G37</f>
        <v>0</v>
      </c>
      <c r="I37" s="179"/>
      <c r="J37" s="179">
        <f t="shared" ref="J37" si="64">F37-I37</f>
        <v>0</v>
      </c>
      <c r="K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9">
        <f t="shared" ref="AE37" si="65">AB37+AC37+AD37</f>
        <v>0</v>
      </c>
      <c r="AF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9">
        <f t="shared" ref="AI37" si="66">AF37+AG37+AH37</f>
        <v>0</v>
      </c>
      <c r="AJ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9">
        <f t="shared" ref="AM37" si="67">AJ37+AK37+AL37</f>
        <v>0</v>
      </c>
      <c r="AN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9">
        <f t="shared" ref="AQ37" si="68">AN37+AO37+AP37</f>
        <v>0</v>
      </c>
      <c r="AR37" s="179">
        <f t="shared" ref="AR37" si="69">AE37+AI37+AM37+AQ37</f>
        <v>0</v>
      </c>
    </row>
    <row r="38" spans="2:44" x14ac:dyDescent="0.25">
      <c r="B38" s="177" t="s">
        <v>529</v>
      </c>
      <c r="C38" s="178" t="s">
        <v>530</v>
      </c>
      <c r="D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9">
        <f t="shared" si="54"/>
        <v>0</v>
      </c>
      <c r="G38" s="179"/>
      <c r="H38" s="179">
        <f t="shared" si="55"/>
        <v>0</v>
      </c>
      <c r="I38" s="179"/>
      <c r="J38" s="179">
        <f t="shared" si="56"/>
        <v>0</v>
      </c>
      <c r="K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9">
        <f t="shared" si="57"/>
        <v>0</v>
      </c>
      <c r="AF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9">
        <f t="shared" si="58"/>
        <v>0</v>
      </c>
      <c r="AJ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9">
        <f t="shared" si="59"/>
        <v>0</v>
      </c>
      <c r="AN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9">
        <f t="shared" si="60"/>
        <v>0</v>
      </c>
      <c r="AR38" s="179">
        <f t="shared" si="61"/>
        <v>0</v>
      </c>
    </row>
    <row r="39" spans="2:44" x14ac:dyDescent="0.25">
      <c r="B39" s="177" t="s">
        <v>531</v>
      </c>
      <c r="C39" s="178" t="s">
        <v>532</v>
      </c>
      <c r="D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9">
        <f t="shared" ref="F39:F43" si="70">D39+E39</f>
        <v>0</v>
      </c>
      <c r="G39" s="179"/>
      <c r="H39" s="179">
        <f t="shared" ref="H39:H43" si="71">F39-G39</f>
        <v>0</v>
      </c>
      <c r="I39" s="179"/>
      <c r="J39" s="179">
        <f t="shared" ref="J39:J43" si="72">F39-I39</f>
        <v>0</v>
      </c>
      <c r="K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9">
        <f t="shared" ref="AE39:AE43" si="73">AB39+AC39+AD39</f>
        <v>0</v>
      </c>
      <c r="AF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9">
        <f t="shared" ref="AI39:AI43" si="74">AF39+AG39+AH39</f>
        <v>0</v>
      </c>
      <c r="AJ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9">
        <f t="shared" ref="AM39:AM43" si="75">AJ39+AK39+AL39</f>
        <v>0</v>
      </c>
      <c r="AN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9">
        <f t="shared" ref="AQ39:AQ43" si="76">AN39+AO39+AP39</f>
        <v>0</v>
      </c>
      <c r="AR39" s="179">
        <f t="shared" ref="AR39:AR43" si="77">AE39+AI39+AM39+AQ39</f>
        <v>0</v>
      </c>
    </row>
    <row r="40" spans="2:44" x14ac:dyDescent="0.25">
      <c r="B40" s="177" t="s">
        <v>274</v>
      </c>
      <c r="C40" s="178" t="s">
        <v>158</v>
      </c>
      <c r="D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9">
        <f t="shared" ref="F40" si="78">D40+E40</f>
        <v>0</v>
      </c>
      <c r="G40" s="179"/>
      <c r="H40" s="179">
        <f t="shared" ref="H40" si="79">F40-G40</f>
        <v>0</v>
      </c>
      <c r="I40" s="179"/>
      <c r="J40" s="179">
        <f t="shared" ref="J40" si="80">F40-I40</f>
        <v>0</v>
      </c>
      <c r="K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9">
        <f t="shared" ref="AE40" si="81">AB40+AC40+AD40</f>
        <v>0</v>
      </c>
      <c r="AF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9">
        <f t="shared" ref="AI40" si="82">AF40+AG40+AH40</f>
        <v>0</v>
      </c>
      <c r="AJ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9">
        <f t="shared" ref="AM40" si="83">AJ40+AK40+AL40</f>
        <v>0</v>
      </c>
      <c r="AN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9">
        <f t="shared" ref="AQ40" si="84">AN40+AO40+AP40</f>
        <v>0</v>
      </c>
      <c r="AR40" s="179">
        <f t="shared" ref="AR40" si="85">AE40+AI40+AM40+AQ40</f>
        <v>0</v>
      </c>
    </row>
    <row r="41" spans="2:44" x14ac:dyDescent="0.25">
      <c r="B41" s="177" t="s">
        <v>533</v>
      </c>
      <c r="C41" s="178" t="s">
        <v>534</v>
      </c>
      <c r="D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9">
        <f t="shared" si="70"/>
        <v>0</v>
      </c>
      <c r="G41" s="179"/>
      <c r="H41" s="179">
        <f t="shared" si="71"/>
        <v>0</v>
      </c>
      <c r="I41" s="179"/>
      <c r="J41" s="179">
        <f t="shared" si="72"/>
        <v>0</v>
      </c>
      <c r="K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9">
        <f t="shared" si="73"/>
        <v>0</v>
      </c>
      <c r="AF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9">
        <f t="shared" si="74"/>
        <v>0</v>
      </c>
      <c r="AJ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9">
        <f t="shared" si="75"/>
        <v>0</v>
      </c>
      <c r="AN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9">
        <f t="shared" si="76"/>
        <v>0</v>
      </c>
      <c r="AR41" s="179">
        <f t="shared" si="77"/>
        <v>0</v>
      </c>
    </row>
    <row r="42" spans="2:44" x14ac:dyDescent="0.25">
      <c r="B42" s="177" t="s">
        <v>535</v>
      </c>
      <c r="C42" s="178" t="s">
        <v>536</v>
      </c>
      <c r="D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9">
        <f t="shared" ref="F42" si="86">D42+E42</f>
        <v>0</v>
      </c>
      <c r="G42" s="179"/>
      <c r="H42" s="179">
        <f t="shared" ref="H42" si="87">F42-G42</f>
        <v>0</v>
      </c>
      <c r="I42" s="179"/>
      <c r="J42" s="179">
        <f t="shared" ref="J42" si="88">F42-I42</f>
        <v>0</v>
      </c>
      <c r="K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9">
        <f t="shared" ref="AE42" si="89">AB42+AC42+AD42</f>
        <v>0</v>
      </c>
      <c r="AF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9">
        <f t="shared" ref="AI42" si="90">AF42+AG42+AH42</f>
        <v>0</v>
      </c>
      <c r="AJ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9">
        <f t="shared" ref="AM42" si="91">AJ42+AK42+AL42</f>
        <v>0</v>
      </c>
      <c r="AN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9">
        <f t="shared" ref="AQ42" si="92">AN42+AO42+AP42</f>
        <v>0</v>
      </c>
      <c r="AR42" s="179">
        <f t="shared" ref="AR42" si="93">AE42+AI42+AM42+AQ42</f>
        <v>0</v>
      </c>
    </row>
    <row r="43" spans="2:44" x14ac:dyDescent="0.25">
      <c r="B43" s="177" t="s">
        <v>537</v>
      </c>
      <c r="C43" s="178" t="s">
        <v>538</v>
      </c>
      <c r="D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9">
        <f t="shared" si="70"/>
        <v>0</v>
      </c>
      <c r="G43" s="179"/>
      <c r="H43" s="179">
        <f t="shared" si="71"/>
        <v>0</v>
      </c>
      <c r="I43" s="179"/>
      <c r="J43" s="179">
        <f t="shared" si="72"/>
        <v>0</v>
      </c>
      <c r="K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9">
        <f t="shared" si="73"/>
        <v>0</v>
      </c>
      <c r="AF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9">
        <f t="shared" si="74"/>
        <v>0</v>
      </c>
      <c r="AJ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9">
        <f t="shared" si="75"/>
        <v>0</v>
      </c>
      <c r="AN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9">
        <f t="shared" si="76"/>
        <v>0</v>
      </c>
      <c r="AR43" s="179">
        <f t="shared" si="77"/>
        <v>0</v>
      </c>
    </row>
    <row r="44" spans="2:44" x14ac:dyDescent="0.25">
      <c r="B44" s="177" t="s">
        <v>539</v>
      </c>
      <c r="C44" s="178" t="s">
        <v>540</v>
      </c>
      <c r="D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9">
        <f t="shared" si="54"/>
        <v>0</v>
      </c>
      <c r="G44" s="179"/>
      <c r="H44" s="179">
        <f t="shared" si="55"/>
        <v>0</v>
      </c>
      <c r="I44" s="179"/>
      <c r="J44" s="179">
        <f t="shared" si="56"/>
        <v>0</v>
      </c>
      <c r="K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9">
        <f t="shared" si="57"/>
        <v>0</v>
      </c>
      <c r="AF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9">
        <f t="shared" si="58"/>
        <v>0</v>
      </c>
      <c r="AJ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9">
        <f t="shared" si="59"/>
        <v>0</v>
      </c>
      <c r="AN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9">
        <f t="shared" si="60"/>
        <v>0</v>
      </c>
      <c r="AR44" s="179">
        <f t="shared" si="61"/>
        <v>0</v>
      </c>
    </row>
    <row r="45" spans="2:44" x14ac:dyDescent="0.25">
      <c r="B45" s="177" t="s">
        <v>249</v>
      </c>
      <c r="C45" s="178" t="s">
        <v>141</v>
      </c>
      <c r="D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9">
        <f t="shared" ref="F45" si="94">D45+E45</f>
        <v>0</v>
      </c>
      <c r="G45" s="179"/>
      <c r="H45" s="179">
        <f t="shared" ref="H45" si="95">F45-G45</f>
        <v>0</v>
      </c>
      <c r="I45" s="179"/>
      <c r="J45" s="179">
        <f t="shared" ref="J45" si="96">F45-I45</f>
        <v>0</v>
      </c>
      <c r="K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9">
        <f t="shared" ref="AE45" si="97">AB45+AC45+AD45</f>
        <v>0</v>
      </c>
      <c r="AF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9">
        <f t="shared" ref="AI45" si="98">AF45+AG45+AH45</f>
        <v>0</v>
      </c>
      <c r="AJ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9">
        <f t="shared" ref="AM45" si="99">AJ45+AK45+AL45</f>
        <v>0</v>
      </c>
      <c r="AN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9">
        <f t="shared" ref="AQ45" si="100">AN45+AO45+AP45</f>
        <v>0</v>
      </c>
      <c r="AR45" s="179">
        <f t="shared" ref="AR45" si="101">AE45+AI45+AM45+AQ45</f>
        <v>0</v>
      </c>
    </row>
    <row r="46" spans="2:44" x14ac:dyDescent="0.25">
      <c r="B46" s="177" t="s">
        <v>541</v>
      </c>
      <c r="C46" s="178" t="s">
        <v>542</v>
      </c>
      <c r="D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9">
        <f t="shared" si="14"/>
        <v>0</v>
      </c>
      <c r="G46" s="179"/>
      <c r="H46" s="179">
        <f t="shared" si="15"/>
        <v>0</v>
      </c>
      <c r="I46" s="179"/>
      <c r="J46" s="179">
        <f t="shared" si="16"/>
        <v>0</v>
      </c>
      <c r="K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9">
        <f t="shared" si="17"/>
        <v>0</v>
      </c>
      <c r="AF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9">
        <f t="shared" si="18"/>
        <v>0</v>
      </c>
      <c r="AJ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9">
        <f t="shared" si="19"/>
        <v>0</v>
      </c>
      <c r="AN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9">
        <f t="shared" si="20"/>
        <v>0</v>
      </c>
      <c r="AR46" s="179">
        <f t="shared" si="21"/>
        <v>0</v>
      </c>
    </row>
    <row r="47" spans="2:44" x14ac:dyDescent="0.25">
      <c r="B47" s="186" t="s">
        <v>258</v>
      </c>
      <c r="C47" s="187" t="s">
        <v>142</v>
      </c>
      <c r="D47" s="188">
        <f>SUM(D48:D82)</f>
        <v>0</v>
      </c>
      <c r="E47" s="188">
        <f>SUM(E48:E82)</f>
        <v>0</v>
      </c>
      <c r="F47" s="188">
        <f t="shared" si="0"/>
        <v>0</v>
      </c>
      <c r="G47" s="188">
        <f>SUM(G48:G82)</f>
        <v>0</v>
      </c>
      <c r="H47" s="188">
        <f t="shared" si="4"/>
        <v>0</v>
      </c>
      <c r="I47" s="188">
        <f t="shared" ref="I47:AD47" si="102">SUM(I48:I82)</f>
        <v>0</v>
      </c>
      <c r="J47" s="188">
        <f t="shared" si="102"/>
        <v>0</v>
      </c>
      <c r="K47" s="188">
        <f t="shared" si="102"/>
        <v>0</v>
      </c>
      <c r="L47" s="188">
        <f t="shared" si="102"/>
        <v>0</v>
      </c>
      <c r="M47" s="188">
        <f t="shared" si="102"/>
        <v>0</v>
      </c>
      <c r="N47" s="188">
        <f t="shared" si="102"/>
        <v>0</v>
      </c>
      <c r="O47" s="188">
        <f t="shared" si="102"/>
        <v>0</v>
      </c>
      <c r="P47" s="188">
        <f t="shared" si="102"/>
        <v>0</v>
      </c>
      <c r="Q47" s="188">
        <f t="shared" si="102"/>
        <v>0</v>
      </c>
      <c r="R47" s="188">
        <f t="shared" si="102"/>
        <v>0</v>
      </c>
      <c r="S47" s="188">
        <f t="shared" si="102"/>
        <v>0</v>
      </c>
      <c r="T47" s="188">
        <f t="shared" ref="T47" si="103">SUM(T48:T82)</f>
        <v>0</v>
      </c>
      <c r="U47" s="188">
        <f t="shared" si="102"/>
        <v>0</v>
      </c>
      <c r="V47" s="188">
        <f t="shared" si="102"/>
        <v>0</v>
      </c>
      <c r="W47" s="188">
        <f t="shared" si="102"/>
        <v>0</v>
      </c>
      <c r="X47" s="188">
        <f t="shared" si="102"/>
        <v>0</v>
      </c>
      <c r="Y47" s="188">
        <f t="shared" ref="Y47:Z47" si="104">SUM(Y48:Y82)</f>
        <v>0</v>
      </c>
      <c r="Z47" s="188">
        <f t="shared" si="104"/>
        <v>0</v>
      </c>
      <c r="AA47" s="188">
        <f t="shared" si="102"/>
        <v>0</v>
      </c>
      <c r="AB47" s="188">
        <f t="shared" si="102"/>
        <v>0</v>
      </c>
      <c r="AC47" s="188">
        <f t="shared" si="102"/>
        <v>0</v>
      </c>
      <c r="AD47" s="188">
        <f t="shared" si="102"/>
        <v>0</v>
      </c>
      <c r="AE47" s="188">
        <f t="shared" si="17"/>
        <v>0</v>
      </c>
      <c r="AF47" s="188">
        <f>SUM(AF48:AF82)</f>
        <v>0</v>
      </c>
      <c r="AG47" s="188">
        <f>SUM(AG48:AG82)</f>
        <v>0</v>
      </c>
      <c r="AH47" s="188">
        <f>SUM(AH48:AH82)</f>
        <v>0</v>
      </c>
      <c r="AI47" s="188">
        <f t="shared" si="10"/>
        <v>0</v>
      </c>
      <c r="AJ47" s="188">
        <f>SUM(AJ48:AJ82)</f>
        <v>0</v>
      </c>
      <c r="AK47" s="188">
        <f>SUM(AK48:AK82)</f>
        <v>0</v>
      </c>
      <c r="AL47" s="188">
        <f>SUM(AL48:AL82)</f>
        <v>0</v>
      </c>
      <c r="AM47" s="188">
        <f t="shared" si="11"/>
        <v>0</v>
      </c>
      <c r="AN47" s="188">
        <f>SUM(AN48:AN82)</f>
        <v>0</v>
      </c>
      <c r="AO47" s="188">
        <f>SUM(AO48:AO82)</f>
        <v>0</v>
      </c>
      <c r="AP47" s="188">
        <f>SUM(AP48:AP82)</f>
        <v>0</v>
      </c>
      <c r="AQ47" s="188">
        <f t="shared" si="12"/>
        <v>0</v>
      </c>
      <c r="AR47" s="188">
        <f t="shared" si="13"/>
        <v>0</v>
      </c>
    </row>
    <row r="48" spans="2:44" x14ac:dyDescent="0.25">
      <c r="B48" s="177" t="s">
        <v>543</v>
      </c>
      <c r="C48" s="178" t="s">
        <v>544</v>
      </c>
      <c r="D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9">
        <f t="shared" ref="F48" si="105">D48+E48</f>
        <v>0</v>
      </c>
      <c r="G48" s="179"/>
      <c r="H48" s="179">
        <f t="shared" ref="H48" si="106">F48-G48</f>
        <v>0</v>
      </c>
      <c r="I48" s="179"/>
      <c r="J48" s="179">
        <f t="shared" ref="J48" si="107">F48-I48</f>
        <v>0</v>
      </c>
      <c r="K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9">
        <f t="shared" ref="AE48" si="108">AB48+AC48+AD48</f>
        <v>0</v>
      </c>
      <c r="AF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9">
        <f t="shared" ref="AI48" si="109">AF48+AG48+AH48</f>
        <v>0</v>
      </c>
      <c r="AJ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9">
        <f t="shared" ref="AM48" si="110">AJ48+AK48+AL48</f>
        <v>0</v>
      </c>
      <c r="AN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9">
        <f t="shared" ref="AQ48" si="111">AN48+AO48+AP48</f>
        <v>0</v>
      </c>
      <c r="AR48" s="179">
        <f t="shared" ref="AR48" si="112">AE48+AI48+AM48+AQ48</f>
        <v>0</v>
      </c>
    </row>
    <row r="49" spans="2:44" x14ac:dyDescent="0.25">
      <c r="B49" s="177" t="s">
        <v>259</v>
      </c>
      <c r="C49" s="178" t="s">
        <v>143</v>
      </c>
      <c r="D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9">
        <f t="shared" si="0"/>
        <v>0</v>
      </c>
      <c r="G49" s="179"/>
      <c r="H49" s="179">
        <f t="shared" si="4"/>
        <v>0</v>
      </c>
      <c r="I49" s="179"/>
      <c r="J49" s="179">
        <f t="shared" si="5"/>
        <v>0</v>
      </c>
      <c r="K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9">
        <f t="shared" si="9"/>
        <v>0</v>
      </c>
      <c r="AF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9">
        <f t="shared" si="10"/>
        <v>0</v>
      </c>
      <c r="AJ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9">
        <f t="shared" si="11"/>
        <v>0</v>
      </c>
      <c r="AN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9">
        <f t="shared" si="12"/>
        <v>0</v>
      </c>
      <c r="AR49" s="179">
        <f t="shared" si="13"/>
        <v>0</v>
      </c>
    </row>
    <row r="50" spans="2:44" x14ac:dyDescent="0.25">
      <c r="B50" s="177" t="s">
        <v>545</v>
      </c>
      <c r="C50" s="178" t="s">
        <v>546</v>
      </c>
      <c r="D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9">
        <f t="shared" si="0"/>
        <v>0</v>
      </c>
      <c r="G50" s="179"/>
      <c r="H50" s="179">
        <f t="shared" si="4"/>
        <v>0</v>
      </c>
      <c r="I50" s="179"/>
      <c r="J50" s="179">
        <f t="shared" si="5"/>
        <v>0</v>
      </c>
      <c r="K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9">
        <f t="shared" si="9"/>
        <v>0</v>
      </c>
      <c r="AF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9">
        <f t="shared" si="10"/>
        <v>0</v>
      </c>
      <c r="AJ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9">
        <f t="shared" si="11"/>
        <v>0</v>
      </c>
      <c r="AN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9">
        <f t="shared" si="12"/>
        <v>0</v>
      </c>
      <c r="AR50" s="179">
        <f t="shared" si="13"/>
        <v>0</v>
      </c>
    </row>
    <row r="51" spans="2:44" x14ac:dyDescent="0.25">
      <c r="B51" s="177" t="s">
        <v>547</v>
      </c>
      <c r="C51" s="178" t="s">
        <v>548</v>
      </c>
      <c r="D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9">
        <f t="shared" ref="F51:F69" si="113">D51+E51</f>
        <v>0</v>
      </c>
      <c r="G51" s="179"/>
      <c r="H51" s="179">
        <f t="shared" ref="H51:H69" si="114">F51-G51</f>
        <v>0</v>
      </c>
      <c r="I51" s="179"/>
      <c r="J51" s="179">
        <f t="shared" ref="J51:J69" si="115">F51-I51</f>
        <v>0</v>
      </c>
      <c r="K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9">
        <f t="shared" ref="AE51:AE69" si="116">AB51+AC51+AD51</f>
        <v>0</v>
      </c>
      <c r="AF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9">
        <f t="shared" ref="AI51:AI69" si="117">AF51+AG51+AH51</f>
        <v>0</v>
      </c>
      <c r="AJ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9">
        <f t="shared" ref="AM51:AM69" si="118">AJ51+AK51+AL51</f>
        <v>0</v>
      </c>
      <c r="AN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9">
        <f t="shared" ref="AQ51:AQ69" si="119">AN51+AO51+AP51</f>
        <v>0</v>
      </c>
      <c r="AR51" s="179">
        <f t="shared" ref="AR51:AR69" si="120">AE51+AI51+AM51+AQ51</f>
        <v>0</v>
      </c>
    </row>
    <row r="52" spans="2:44" x14ac:dyDescent="0.25">
      <c r="B52" s="177" t="s">
        <v>260</v>
      </c>
      <c r="C52" s="178" t="s">
        <v>144</v>
      </c>
      <c r="D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9">
        <f t="shared" si="113"/>
        <v>0</v>
      </c>
      <c r="G52" s="179"/>
      <c r="H52" s="179">
        <f t="shared" si="114"/>
        <v>0</v>
      </c>
      <c r="I52" s="179"/>
      <c r="J52" s="179">
        <f t="shared" si="115"/>
        <v>0</v>
      </c>
      <c r="K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9">
        <f t="shared" si="116"/>
        <v>0</v>
      </c>
      <c r="AF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9">
        <f t="shared" si="117"/>
        <v>0</v>
      </c>
      <c r="AJ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9">
        <f t="shared" si="118"/>
        <v>0</v>
      </c>
      <c r="AN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9">
        <f t="shared" si="119"/>
        <v>0</v>
      </c>
      <c r="AR52" s="179">
        <f t="shared" si="120"/>
        <v>0</v>
      </c>
    </row>
    <row r="53" spans="2:44" x14ac:dyDescent="0.25">
      <c r="B53" s="177" t="s">
        <v>549</v>
      </c>
      <c r="C53" s="178" t="s">
        <v>550</v>
      </c>
      <c r="D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9">
        <f t="shared" ref="F53" si="121">D53+E53</f>
        <v>0</v>
      </c>
      <c r="G53" s="179"/>
      <c r="H53" s="179">
        <f t="shared" ref="H53" si="122">F53-G53</f>
        <v>0</v>
      </c>
      <c r="I53" s="179"/>
      <c r="J53" s="179">
        <f t="shared" ref="J53" si="123">F53-I53</f>
        <v>0</v>
      </c>
      <c r="K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9">
        <f t="shared" ref="AE53" si="124">AB53+AC53+AD53</f>
        <v>0</v>
      </c>
      <c r="AF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9">
        <f t="shared" ref="AI53" si="125">AF53+AG53+AH53</f>
        <v>0</v>
      </c>
      <c r="AJ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9">
        <f t="shared" ref="AM53" si="126">AJ53+AK53+AL53</f>
        <v>0</v>
      </c>
      <c r="AN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9">
        <f t="shared" ref="AQ53" si="127">AN53+AO53+AP53</f>
        <v>0</v>
      </c>
      <c r="AR53" s="179">
        <f t="shared" ref="AR53" si="128">AE53+AI53+AM53+AQ53</f>
        <v>0</v>
      </c>
    </row>
    <row r="54" spans="2:44" x14ac:dyDescent="0.25">
      <c r="B54" s="177" t="s">
        <v>551</v>
      </c>
      <c r="C54" s="178" t="s">
        <v>517</v>
      </c>
      <c r="D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9">
        <f t="shared" si="113"/>
        <v>0</v>
      </c>
      <c r="G54" s="179"/>
      <c r="H54" s="179">
        <f t="shared" si="114"/>
        <v>0</v>
      </c>
      <c r="I54" s="179"/>
      <c r="J54" s="179">
        <f t="shared" si="115"/>
        <v>0</v>
      </c>
      <c r="K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9">
        <f t="shared" si="116"/>
        <v>0</v>
      </c>
      <c r="AF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9">
        <f t="shared" si="117"/>
        <v>0</v>
      </c>
      <c r="AJ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9">
        <f t="shared" si="118"/>
        <v>0</v>
      </c>
      <c r="AN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9">
        <f t="shared" si="119"/>
        <v>0</v>
      </c>
      <c r="AR54" s="179">
        <f t="shared" si="120"/>
        <v>0</v>
      </c>
    </row>
    <row r="55" spans="2:44" x14ac:dyDescent="0.25">
      <c r="B55" s="177" t="s">
        <v>261</v>
      </c>
      <c r="C55" s="178" t="s">
        <v>145</v>
      </c>
      <c r="D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9">
        <f t="shared" ref="F55" si="129">D55+E55</f>
        <v>0</v>
      </c>
      <c r="G55" s="179"/>
      <c r="H55" s="179">
        <f t="shared" ref="H55" si="130">F55-G55</f>
        <v>0</v>
      </c>
      <c r="I55" s="179"/>
      <c r="J55" s="179">
        <f t="shared" ref="J55" si="131">F55-I55</f>
        <v>0</v>
      </c>
      <c r="K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9">
        <f t="shared" ref="AE55" si="132">AB55+AC55+AD55</f>
        <v>0</v>
      </c>
      <c r="AF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9">
        <f t="shared" ref="AI55" si="133">AF55+AG55+AH55</f>
        <v>0</v>
      </c>
      <c r="AJ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9">
        <f t="shared" ref="AM55" si="134">AJ55+AK55+AL55</f>
        <v>0</v>
      </c>
      <c r="AN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9">
        <f t="shared" ref="AQ55" si="135">AN55+AO55+AP55</f>
        <v>0</v>
      </c>
      <c r="AR55" s="179">
        <f t="shared" ref="AR55" si="136">AE55+AI55+AM55+AQ55</f>
        <v>0</v>
      </c>
    </row>
    <row r="56" spans="2:44" x14ac:dyDescent="0.25">
      <c r="B56" s="177" t="s">
        <v>552</v>
      </c>
      <c r="C56" s="178" t="s">
        <v>553</v>
      </c>
      <c r="D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9">
        <f t="shared" si="113"/>
        <v>0</v>
      </c>
      <c r="G56" s="179"/>
      <c r="H56" s="179">
        <f t="shared" si="114"/>
        <v>0</v>
      </c>
      <c r="I56" s="179"/>
      <c r="J56" s="179">
        <f t="shared" si="115"/>
        <v>0</v>
      </c>
      <c r="K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9">
        <f t="shared" si="116"/>
        <v>0</v>
      </c>
      <c r="AF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9">
        <f t="shared" si="117"/>
        <v>0</v>
      </c>
      <c r="AJ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9">
        <f t="shared" si="118"/>
        <v>0</v>
      </c>
      <c r="AN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9">
        <f t="shared" si="119"/>
        <v>0</v>
      </c>
      <c r="AR56" s="179">
        <f t="shared" si="120"/>
        <v>0</v>
      </c>
    </row>
    <row r="57" spans="2:44" x14ac:dyDescent="0.25">
      <c r="B57" s="177" t="s">
        <v>554</v>
      </c>
      <c r="C57" s="178" t="s">
        <v>524</v>
      </c>
      <c r="D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9">
        <f t="shared" ref="F57" si="137">D57+E57</f>
        <v>0</v>
      </c>
      <c r="G57" s="179"/>
      <c r="H57" s="179">
        <f t="shared" ref="H57" si="138">F57-G57</f>
        <v>0</v>
      </c>
      <c r="I57" s="179"/>
      <c r="J57" s="179">
        <f t="shared" ref="J57" si="139">F57-I57</f>
        <v>0</v>
      </c>
      <c r="K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9">
        <f t="shared" ref="AE57" si="140">AB57+AC57+AD57</f>
        <v>0</v>
      </c>
      <c r="AF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9">
        <f t="shared" ref="AI57" si="141">AF57+AG57+AH57</f>
        <v>0</v>
      </c>
      <c r="AJ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9">
        <f t="shared" ref="AM57" si="142">AJ57+AK57+AL57</f>
        <v>0</v>
      </c>
      <c r="AN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9">
        <f t="shared" ref="AQ57" si="143">AN57+AO57+AP57</f>
        <v>0</v>
      </c>
      <c r="AR57" s="179">
        <f t="shared" ref="AR57" si="144">AE57+AI57+AM57+AQ57</f>
        <v>0</v>
      </c>
    </row>
    <row r="58" spans="2:44" x14ac:dyDescent="0.25">
      <c r="B58" s="177" t="s">
        <v>555</v>
      </c>
      <c r="C58" s="178" t="s">
        <v>525</v>
      </c>
      <c r="D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9">
        <f t="shared" si="113"/>
        <v>0</v>
      </c>
      <c r="G58" s="179"/>
      <c r="H58" s="179">
        <f t="shared" si="114"/>
        <v>0</v>
      </c>
      <c r="I58" s="179"/>
      <c r="J58" s="179">
        <f t="shared" si="115"/>
        <v>0</v>
      </c>
      <c r="K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9">
        <f t="shared" si="116"/>
        <v>0</v>
      </c>
      <c r="AF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9">
        <f t="shared" si="117"/>
        <v>0</v>
      </c>
      <c r="AJ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9">
        <f t="shared" si="118"/>
        <v>0</v>
      </c>
      <c r="AN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9">
        <f t="shared" si="119"/>
        <v>0</v>
      </c>
      <c r="AR58" s="179">
        <f t="shared" si="120"/>
        <v>0</v>
      </c>
    </row>
    <row r="59" spans="2:44" x14ac:dyDescent="0.25">
      <c r="B59" s="177" t="s">
        <v>556</v>
      </c>
      <c r="C59" s="178" t="s">
        <v>557</v>
      </c>
      <c r="D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9">
        <f t="shared" ref="F59" si="145">D59+E59</f>
        <v>0</v>
      </c>
      <c r="G59" s="179"/>
      <c r="H59" s="179">
        <f t="shared" ref="H59" si="146">F59-G59</f>
        <v>0</v>
      </c>
      <c r="I59" s="179"/>
      <c r="J59" s="179">
        <f t="shared" ref="J59" si="147">F59-I59</f>
        <v>0</v>
      </c>
      <c r="K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9">
        <f t="shared" ref="AE59" si="148">AB59+AC59+AD59</f>
        <v>0</v>
      </c>
      <c r="AF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9">
        <f t="shared" ref="AI59" si="149">AF59+AG59+AH59</f>
        <v>0</v>
      </c>
      <c r="AJ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9">
        <f t="shared" ref="AM59" si="150">AJ59+AK59+AL59</f>
        <v>0</v>
      </c>
      <c r="AN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9">
        <f t="shared" ref="AQ59" si="151">AN59+AO59+AP59</f>
        <v>0</v>
      </c>
      <c r="AR59" s="179">
        <f t="shared" ref="AR59" si="152">AE59+AI59+AM59+AQ59</f>
        <v>0</v>
      </c>
    </row>
    <row r="60" spans="2:44" x14ac:dyDescent="0.25">
      <c r="B60" s="177" t="s">
        <v>558</v>
      </c>
      <c r="C60" s="178" t="s">
        <v>559</v>
      </c>
      <c r="D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9">
        <f t="shared" si="113"/>
        <v>0</v>
      </c>
      <c r="G60" s="179"/>
      <c r="H60" s="179">
        <f t="shared" si="114"/>
        <v>0</v>
      </c>
      <c r="I60" s="179"/>
      <c r="J60" s="179">
        <f t="shared" si="115"/>
        <v>0</v>
      </c>
      <c r="K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9">
        <f t="shared" si="116"/>
        <v>0</v>
      </c>
      <c r="AF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9">
        <f t="shared" si="117"/>
        <v>0</v>
      </c>
      <c r="AJ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9">
        <f t="shared" si="118"/>
        <v>0</v>
      </c>
      <c r="AN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9">
        <f t="shared" si="119"/>
        <v>0</v>
      </c>
      <c r="AR60" s="179">
        <f t="shared" si="120"/>
        <v>0</v>
      </c>
    </row>
    <row r="61" spans="2:44" x14ac:dyDescent="0.25">
      <c r="B61" s="177" t="s">
        <v>560</v>
      </c>
      <c r="C61" s="178" t="s">
        <v>532</v>
      </c>
      <c r="D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9">
        <f t="shared" ref="F61" si="153">D61+E61</f>
        <v>0</v>
      </c>
      <c r="G61" s="179"/>
      <c r="H61" s="179">
        <f t="shared" ref="H61" si="154">F61-G61</f>
        <v>0</v>
      </c>
      <c r="I61" s="179"/>
      <c r="J61" s="179">
        <f t="shared" ref="J61" si="155">F61-I61</f>
        <v>0</v>
      </c>
      <c r="K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9">
        <f t="shared" ref="AE61" si="156">AB61+AC61+AD61</f>
        <v>0</v>
      </c>
      <c r="AF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9">
        <f t="shared" ref="AI61" si="157">AF61+AG61+AH61</f>
        <v>0</v>
      </c>
      <c r="AJ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9">
        <f t="shared" ref="AM61" si="158">AJ61+AK61+AL61</f>
        <v>0</v>
      </c>
      <c r="AN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9">
        <f t="shared" ref="AQ61" si="159">AN61+AO61+AP61</f>
        <v>0</v>
      </c>
      <c r="AR61" s="179">
        <f t="shared" ref="AR61" si="160">AE61+AI61+AM61+AQ61</f>
        <v>0</v>
      </c>
    </row>
    <row r="62" spans="2:44" x14ac:dyDescent="0.25">
      <c r="B62" s="177" t="s">
        <v>561</v>
      </c>
      <c r="C62" s="178" t="s">
        <v>562</v>
      </c>
      <c r="D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9">
        <f t="shared" si="113"/>
        <v>0</v>
      </c>
      <c r="G62" s="179"/>
      <c r="H62" s="179">
        <f t="shared" si="114"/>
        <v>0</v>
      </c>
      <c r="I62" s="179"/>
      <c r="J62" s="179">
        <f t="shared" si="115"/>
        <v>0</v>
      </c>
      <c r="K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9">
        <f t="shared" si="116"/>
        <v>0</v>
      </c>
      <c r="AF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9">
        <f t="shared" si="117"/>
        <v>0</v>
      </c>
      <c r="AJ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9">
        <f t="shared" si="118"/>
        <v>0</v>
      </c>
      <c r="AN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9">
        <f t="shared" si="119"/>
        <v>0</v>
      </c>
      <c r="AR62" s="179">
        <f t="shared" si="120"/>
        <v>0</v>
      </c>
    </row>
    <row r="63" spans="2:44" x14ac:dyDescent="0.25">
      <c r="B63" s="177" t="s">
        <v>262</v>
      </c>
      <c r="C63" s="178" t="s">
        <v>146</v>
      </c>
      <c r="D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9">
        <f t="shared" si="113"/>
        <v>0</v>
      </c>
      <c r="G63" s="179"/>
      <c r="H63" s="179">
        <f t="shared" si="114"/>
        <v>0</v>
      </c>
      <c r="I63" s="179"/>
      <c r="J63" s="179">
        <f t="shared" si="115"/>
        <v>0</v>
      </c>
      <c r="K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9">
        <f t="shared" si="116"/>
        <v>0</v>
      </c>
      <c r="AF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9">
        <f t="shared" si="117"/>
        <v>0</v>
      </c>
      <c r="AJ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9">
        <f t="shared" si="118"/>
        <v>0</v>
      </c>
      <c r="AN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9">
        <f t="shared" si="119"/>
        <v>0</v>
      </c>
      <c r="AR63" s="179">
        <f t="shared" si="120"/>
        <v>0</v>
      </c>
    </row>
    <row r="64" spans="2:44" x14ac:dyDescent="0.25">
      <c r="B64" s="177" t="s">
        <v>563</v>
      </c>
      <c r="C64" s="178" t="s">
        <v>564</v>
      </c>
      <c r="D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9">
        <f t="shared" ref="F64" si="161">D64+E64</f>
        <v>0</v>
      </c>
      <c r="G64" s="179"/>
      <c r="H64" s="179">
        <f t="shared" ref="H64" si="162">F64-G64</f>
        <v>0</v>
      </c>
      <c r="I64" s="179"/>
      <c r="J64" s="179">
        <f t="shared" ref="J64" si="163">F64-I64</f>
        <v>0</v>
      </c>
      <c r="K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9">
        <f t="shared" ref="AE64" si="164">AB64+AC64+AD64</f>
        <v>0</v>
      </c>
      <c r="AF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9">
        <f t="shared" ref="AI64" si="165">AF64+AG64+AH64</f>
        <v>0</v>
      </c>
      <c r="AJ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9">
        <f t="shared" ref="AM64" si="166">AJ64+AK64+AL64</f>
        <v>0</v>
      </c>
      <c r="AN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9">
        <f t="shared" ref="AQ64" si="167">AN64+AO64+AP64</f>
        <v>0</v>
      </c>
      <c r="AR64" s="179">
        <f t="shared" ref="AR64" si="168">AE64+AI64+AM64+AQ64</f>
        <v>0</v>
      </c>
    </row>
    <row r="65" spans="2:44" x14ac:dyDescent="0.25">
      <c r="B65" s="177" t="s">
        <v>565</v>
      </c>
      <c r="C65" s="178" t="s">
        <v>566</v>
      </c>
      <c r="D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9">
        <f t="shared" si="113"/>
        <v>0</v>
      </c>
      <c r="G65" s="179"/>
      <c r="H65" s="179">
        <f t="shared" si="114"/>
        <v>0</v>
      </c>
      <c r="I65" s="179"/>
      <c r="J65" s="179">
        <f t="shared" si="115"/>
        <v>0</v>
      </c>
      <c r="K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9">
        <f t="shared" si="116"/>
        <v>0</v>
      </c>
      <c r="AF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9">
        <f t="shared" si="117"/>
        <v>0</v>
      </c>
      <c r="AJ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9">
        <f t="shared" si="118"/>
        <v>0</v>
      </c>
      <c r="AN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9">
        <f t="shared" si="119"/>
        <v>0</v>
      </c>
      <c r="AR65" s="179">
        <f t="shared" si="120"/>
        <v>0</v>
      </c>
    </row>
    <row r="66" spans="2:44" x14ac:dyDescent="0.25">
      <c r="B66" s="177" t="s">
        <v>567</v>
      </c>
      <c r="C66" s="178" t="s">
        <v>568</v>
      </c>
      <c r="D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9">
        <f t="shared" ref="F66" si="169">D66+E66</f>
        <v>0</v>
      </c>
      <c r="G66" s="179"/>
      <c r="H66" s="179">
        <f t="shared" ref="H66" si="170">F66-G66</f>
        <v>0</v>
      </c>
      <c r="I66" s="179"/>
      <c r="J66" s="179">
        <f t="shared" ref="J66" si="171">F66-I66</f>
        <v>0</v>
      </c>
      <c r="K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9">
        <f t="shared" ref="AE66" si="172">AB66+AC66+AD66</f>
        <v>0</v>
      </c>
      <c r="AF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9">
        <f t="shared" ref="AI66" si="173">AF66+AG66+AH66</f>
        <v>0</v>
      </c>
      <c r="AJ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9">
        <f t="shared" ref="AM66" si="174">AJ66+AK66+AL66</f>
        <v>0</v>
      </c>
      <c r="AN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9">
        <f t="shared" ref="AQ66" si="175">AN66+AO66+AP66</f>
        <v>0</v>
      </c>
      <c r="AR66" s="179">
        <f t="shared" ref="AR66" si="176">AE66+AI66+AM66+AQ66</f>
        <v>0</v>
      </c>
    </row>
    <row r="67" spans="2:44" x14ac:dyDescent="0.25">
      <c r="B67" s="177" t="s">
        <v>569</v>
      </c>
      <c r="C67" s="178" t="s">
        <v>570</v>
      </c>
      <c r="D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9">
        <f t="shared" si="113"/>
        <v>0</v>
      </c>
      <c r="G67" s="179"/>
      <c r="H67" s="179">
        <f t="shared" si="114"/>
        <v>0</v>
      </c>
      <c r="I67" s="179"/>
      <c r="J67" s="179">
        <f t="shared" si="115"/>
        <v>0</v>
      </c>
      <c r="K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9">
        <f t="shared" si="116"/>
        <v>0</v>
      </c>
      <c r="AF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9">
        <f t="shared" si="117"/>
        <v>0</v>
      </c>
      <c r="AJ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9">
        <f t="shared" si="118"/>
        <v>0</v>
      </c>
      <c r="AN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9">
        <f t="shared" si="119"/>
        <v>0</v>
      </c>
      <c r="AR67" s="179">
        <f t="shared" si="120"/>
        <v>0</v>
      </c>
    </row>
    <row r="68" spans="2:44" x14ac:dyDescent="0.25">
      <c r="B68" s="177" t="s">
        <v>571</v>
      </c>
      <c r="C68" s="178" t="s">
        <v>572</v>
      </c>
      <c r="D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9">
        <f t="shared" ref="F68" si="177">D68+E68</f>
        <v>0</v>
      </c>
      <c r="G68" s="179"/>
      <c r="H68" s="179">
        <f t="shared" ref="H68" si="178">F68-G68</f>
        <v>0</v>
      </c>
      <c r="I68" s="179"/>
      <c r="J68" s="179">
        <f t="shared" ref="J68" si="179">F68-I68</f>
        <v>0</v>
      </c>
      <c r="K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9">
        <f t="shared" ref="AE68" si="180">AB68+AC68+AD68</f>
        <v>0</v>
      </c>
      <c r="AF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9">
        <f t="shared" ref="AI68" si="181">AF68+AG68+AH68</f>
        <v>0</v>
      </c>
      <c r="AJ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9">
        <f t="shared" ref="AM68" si="182">AJ68+AK68+AL68</f>
        <v>0</v>
      </c>
      <c r="AN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9">
        <f t="shared" ref="AQ68" si="183">AN68+AO68+AP68</f>
        <v>0</v>
      </c>
      <c r="AR68" s="179">
        <f t="shared" ref="AR68" si="184">AE68+AI68+AM68+AQ68</f>
        <v>0</v>
      </c>
    </row>
    <row r="69" spans="2:44" x14ac:dyDescent="0.25">
      <c r="B69" s="177" t="s">
        <v>573</v>
      </c>
      <c r="C69" s="178" t="s">
        <v>574</v>
      </c>
      <c r="D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9">
        <f t="shared" si="113"/>
        <v>0</v>
      </c>
      <c r="G69" s="179"/>
      <c r="H69" s="179">
        <f t="shared" si="114"/>
        <v>0</v>
      </c>
      <c r="I69" s="179"/>
      <c r="J69" s="179">
        <f t="shared" si="115"/>
        <v>0</v>
      </c>
      <c r="K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9">
        <f t="shared" si="116"/>
        <v>0</v>
      </c>
      <c r="AF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9">
        <f t="shared" si="117"/>
        <v>0</v>
      </c>
      <c r="AJ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9">
        <f t="shared" si="118"/>
        <v>0</v>
      </c>
      <c r="AN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9">
        <f t="shared" si="119"/>
        <v>0</v>
      </c>
      <c r="AR69" s="179">
        <f t="shared" si="120"/>
        <v>0</v>
      </c>
    </row>
    <row r="70" spans="2:44" x14ac:dyDescent="0.25">
      <c r="B70" s="177" t="s">
        <v>575</v>
      </c>
      <c r="C70" s="178" t="s">
        <v>576</v>
      </c>
      <c r="D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9">
        <f t="shared" ref="F70" si="185">D70+E70</f>
        <v>0</v>
      </c>
      <c r="G70" s="179"/>
      <c r="H70" s="179">
        <f t="shared" ref="H70" si="186">F70-G70</f>
        <v>0</v>
      </c>
      <c r="I70" s="179"/>
      <c r="J70" s="179">
        <f t="shared" ref="J70" si="187">F70-I70</f>
        <v>0</v>
      </c>
      <c r="K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9">
        <f t="shared" ref="AE70" si="188">AB70+AC70+AD70</f>
        <v>0</v>
      </c>
      <c r="AF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9">
        <f t="shared" ref="AI70" si="189">AF70+AG70+AH70</f>
        <v>0</v>
      </c>
      <c r="AJ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9">
        <f t="shared" ref="AM70" si="190">AJ70+AK70+AL70</f>
        <v>0</v>
      </c>
      <c r="AN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9">
        <f t="shared" ref="AQ70" si="191">AN70+AO70+AP70</f>
        <v>0</v>
      </c>
      <c r="AR70" s="179">
        <f t="shared" ref="AR70" si="192">AE70+AI70+AM70+AQ70</f>
        <v>0</v>
      </c>
    </row>
    <row r="71" spans="2:44" x14ac:dyDescent="0.25">
      <c r="B71" s="177" t="s">
        <v>577</v>
      </c>
      <c r="C71" s="178" t="s">
        <v>578</v>
      </c>
      <c r="D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9">
        <f t="shared" ref="F71:F82" si="193">D71+E71</f>
        <v>0</v>
      </c>
      <c r="G71" s="179"/>
      <c r="H71" s="179">
        <f t="shared" ref="H71:H82" si="194">F71-G71</f>
        <v>0</v>
      </c>
      <c r="I71" s="179"/>
      <c r="J71" s="179">
        <f t="shared" ref="J71:J82" si="195">F71-I71</f>
        <v>0</v>
      </c>
      <c r="K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9">
        <f t="shared" ref="AE71:AE82" si="196">AB71+AC71+AD71</f>
        <v>0</v>
      </c>
      <c r="AF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9">
        <f t="shared" ref="AI71:AI82" si="197">AF71+AG71+AH71</f>
        <v>0</v>
      </c>
      <c r="AJ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9">
        <f t="shared" ref="AM71:AM82" si="198">AJ71+AK71+AL71</f>
        <v>0</v>
      </c>
      <c r="AN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9">
        <f t="shared" ref="AQ71:AQ82" si="199">AN71+AO71+AP71</f>
        <v>0</v>
      </c>
      <c r="AR71" s="179">
        <f t="shared" ref="AR71:AR82" si="200">AE71+AI71+AM71+AQ71</f>
        <v>0</v>
      </c>
    </row>
    <row r="72" spans="2:44" x14ac:dyDescent="0.25">
      <c r="B72" s="177" t="s">
        <v>275</v>
      </c>
      <c r="C72" s="178" t="s">
        <v>159</v>
      </c>
      <c r="D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9">
        <f t="shared" si="193"/>
        <v>0</v>
      </c>
      <c r="G72" s="179"/>
      <c r="H72" s="179">
        <f t="shared" si="194"/>
        <v>0</v>
      </c>
      <c r="I72" s="179"/>
      <c r="J72" s="179">
        <f t="shared" si="195"/>
        <v>0</v>
      </c>
      <c r="K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9">
        <f t="shared" si="196"/>
        <v>0</v>
      </c>
      <c r="AF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9">
        <f t="shared" si="197"/>
        <v>0</v>
      </c>
      <c r="AJ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9">
        <f t="shared" si="198"/>
        <v>0</v>
      </c>
      <c r="AN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9">
        <f t="shared" si="199"/>
        <v>0</v>
      </c>
      <c r="AR72" s="179">
        <f t="shared" si="200"/>
        <v>0</v>
      </c>
    </row>
    <row r="73" spans="2:44" x14ac:dyDescent="0.25">
      <c r="B73" s="177" t="s">
        <v>579</v>
      </c>
      <c r="C73" s="178" t="s">
        <v>580</v>
      </c>
      <c r="D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9">
        <f t="shared" si="193"/>
        <v>0</v>
      </c>
      <c r="G73" s="179"/>
      <c r="H73" s="179">
        <f t="shared" si="194"/>
        <v>0</v>
      </c>
      <c r="I73" s="179"/>
      <c r="J73" s="179">
        <f t="shared" si="195"/>
        <v>0</v>
      </c>
      <c r="K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9">
        <f t="shared" si="196"/>
        <v>0</v>
      </c>
      <c r="AF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9">
        <f t="shared" si="197"/>
        <v>0</v>
      </c>
      <c r="AJ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9">
        <f t="shared" si="198"/>
        <v>0</v>
      </c>
      <c r="AN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9">
        <f t="shared" si="199"/>
        <v>0</v>
      </c>
      <c r="AR73" s="179">
        <f t="shared" si="200"/>
        <v>0</v>
      </c>
    </row>
    <row r="74" spans="2:44" x14ac:dyDescent="0.25">
      <c r="B74" s="177" t="s">
        <v>581</v>
      </c>
      <c r="C74" s="178" t="s">
        <v>582</v>
      </c>
      <c r="D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9">
        <f t="shared" si="193"/>
        <v>0</v>
      </c>
      <c r="G74" s="179"/>
      <c r="H74" s="179">
        <f t="shared" si="194"/>
        <v>0</v>
      </c>
      <c r="I74" s="179"/>
      <c r="J74" s="179">
        <f t="shared" si="195"/>
        <v>0</v>
      </c>
      <c r="K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9">
        <f t="shared" si="196"/>
        <v>0</v>
      </c>
      <c r="AF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9">
        <f t="shared" si="197"/>
        <v>0</v>
      </c>
      <c r="AJ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9">
        <f t="shared" si="198"/>
        <v>0</v>
      </c>
      <c r="AN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9">
        <f t="shared" si="199"/>
        <v>0</v>
      </c>
      <c r="AR74" s="179">
        <f t="shared" si="200"/>
        <v>0</v>
      </c>
    </row>
    <row r="75" spans="2:44" x14ac:dyDescent="0.25">
      <c r="B75" s="177" t="s">
        <v>583</v>
      </c>
      <c r="C75" s="178" t="s">
        <v>584</v>
      </c>
      <c r="D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9">
        <f t="shared" si="193"/>
        <v>0</v>
      </c>
      <c r="G75" s="179"/>
      <c r="H75" s="179">
        <f t="shared" si="194"/>
        <v>0</v>
      </c>
      <c r="I75" s="179"/>
      <c r="J75" s="179">
        <f t="shared" si="195"/>
        <v>0</v>
      </c>
      <c r="K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9">
        <f t="shared" si="196"/>
        <v>0</v>
      </c>
      <c r="AF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9">
        <f t="shared" si="197"/>
        <v>0</v>
      </c>
      <c r="AJ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9">
        <f t="shared" si="198"/>
        <v>0</v>
      </c>
      <c r="AN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9">
        <f t="shared" si="199"/>
        <v>0</v>
      </c>
      <c r="AR75" s="179">
        <f t="shared" si="200"/>
        <v>0</v>
      </c>
    </row>
    <row r="76" spans="2:44" x14ac:dyDescent="0.25">
      <c r="B76" s="177" t="s">
        <v>585</v>
      </c>
      <c r="C76" s="178" t="s">
        <v>586</v>
      </c>
      <c r="D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9">
        <f t="shared" si="193"/>
        <v>0</v>
      </c>
      <c r="G76" s="179"/>
      <c r="H76" s="179">
        <f t="shared" si="194"/>
        <v>0</v>
      </c>
      <c r="I76" s="179"/>
      <c r="J76" s="179">
        <f t="shared" si="195"/>
        <v>0</v>
      </c>
      <c r="K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9">
        <f t="shared" si="196"/>
        <v>0</v>
      </c>
      <c r="AF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9">
        <f t="shared" si="197"/>
        <v>0</v>
      </c>
      <c r="AJ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9">
        <f t="shared" si="198"/>
        <v>0</v>
      </c>
      <c r="AN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9">
        <f t="shared" si="199"/>
        <v>0</v>
      </c>
      <c r="AR76" s="179">
        <f t="shared" si="200"/>
        <v>0</v>
      </c>
    </row>
    <row r="77" spans="2:44" x14ac:dyDescent="0.25">
      <c r="B77" s="177" t="s">
        <v>587</v>
      </c>
      <c r="C77" s="178" t="s">
        <v>588</v>
      </c>
      <c r="D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9">
        <f t="shared" si="193"/>
        <v>0</v>
      </c>
      <c r="G77" s="179"/>
      <c r="H77" s="179">
        <f t="shared" si="194"/>
        <v>0</v>
      </c>
      <c r="I77" s="179"/>
      <c r="J77" s="179">
        <f t="shared" si="195"/>
        <v>0</v>
      </c>
      <c r="K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9">
        <f t="shared" si="196"/>
        <v>0</v>
      </c>
      <c r="AF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9">
        <f t="shared" si="197"/>
        <v>0</v>
      </c>
      <c r="AJ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9">
        <f t="shared" si="198"/>
        <v>0</v>
      </c>
      <c r="AN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9">
        <f t="shared" si="199"/>
        <v>0</v>
      </c>
      <c r="AR77" s="179">
        <f t="shared" si="200"/>
        <v>0</v>
      </c>
    </row>
    <row r="78" spans="2:44" x14ac:dyDescent="0.25">
      <c r="B78" s="177" t="s">
        <v>589</v>
      </c>
      <c r="C78" s="178" t="s">
        <v>590</v>
      </c>
      <c r="D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9">
        <f t="shared" si="193"/>
        <v>0</v>
      </c>
      <c r="G78" s="179"/>
      <c r="H78" s="179">
        <f t="shared" si="194"/>
        <v>0</v>
      </c>
      <c r="I78" s="179"/>
      <c r="J78" s="179">
        <f t="shared" si="195"/>
        <v>0</v>
      </c>
      <c r="K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9">
        <f t="shared" si="196"/>
        <v>0</v>
      </c>
      <c r="AF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9">
        <f t="shared" si="197"/>
        <v>0</v>
      </c>
      <c r="AJ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9">
        <f t="shared" si="198"/>
        <v>0</v>
      </c>
      <c r="AN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9">
        <f t="shared" si="199"/>
        <v>0</v>
      </c>
      <c r="AR78" s="179">
        <f t="shared" si="200"/>
        <v>0</v>
      </c>
    </row>
    <row r="79" spans="2:44" x14ac:dyDescent="0.25">
      <c r="B79" s="177" t="s">
        <v>591</v>
      </c>
      <c r="C79" s="178" t="s">
        <v>592</v>
      </c>
      <c r="D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9">
        <f t="shared" si="193"/>
        <v>0</v>
      </c>
      <c r="G79" s="179"/>
      <c r="H79" s="179">
        <f t="shared" si="194"/>
        <v>0</v>
      </c>
      <c r="I79" s="179"/>
      <c r="J79" s="179">
        <f t="shared" si="195"/>
        <v>0</v>
      </c>
      <c r="K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9">
        <f t="shared" si="196"/>
        <v>0</v>
      </c>
      <c r="AF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9">
        <f t="shared" si="197"/>
        <v>0</v>
      </c>
      <c r="AJ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9">
        <f t="shared" si="198"/>
        <v>0</v>
      </c>
      <c r="AN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9">
        <f t="shared" si="199"/>
        <v>0</v>
      </c>
      <c r="AR79" s="179">
        <f t="shared" si="200"/>
        <v>0</v>
      </c>
    </row>
    <row r="80" spans="2:44" x14ac:dyDescent="0.25">
      <c r="B80" s="177" t="s">
        <v>593</v>
      </c>
      <c r="C80" s="178" t="s">
        <v>594</v>
      </c>
      <c r="D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9">
        <f t="shared" si="193"/>
        <v>0</v>
      </c>
      <c r="G80" s="179"/>
      <c r="H80" s="179">
        <f t="shared" si="194"/>
        <v>0</v>
      </c>
      <c r="I80" s="179"/>
      <c r="J80" s="179">
        <f t="shared" si="195"/>
        <v>0</v>
      </c>
      <c r="K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9">
        <f t="shared" si="196"/>
        <v>0</v>
      </c>
      <c r="AF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9">
        <f t="shared" si="197"/>
        <v>0</v>
      </c>
      <c r="AJ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9">
        <f t="shared" si="198"/>
        <v>0</v>
      </c>
      <c r="AN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9">
        <f t="shared" si="199"/>
        <v>0</v>
      </c>
      <c r="AR80" s="179">
        <f t="shared" si="200"/>
        <v>0</v>
      </c>
    </row>
    <row r="81" spans="2:44" x14ac:dyDescent="0.25">
      <c r="B81" s="177" t="s">
        <v>595</v>
      </c>
      <c r="C81" s="178" t="s">
        <v>596</v>
      </c>
      <c r="D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9">
        <f t="shared" si="193"/>
        <v>0</v>
      </c>
      <c r="G81" s="179"/>
      <c r="H81" s="179">
        <f t="shared" si="194"/>
        <v>0</v>
      </c>
      <c r="I81" s="179"/>
      <c r="J81" s="179">
        <f t="shared" si="195"/>
        <v>0</v>
      </c>
      <c r="K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9">
        <f t="shared" si="196"/>
        <v>0</v>
      </c>
      <c r="AF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9">
        <f t="shared" si="197"/>
        <v>0</v>
      </c>
      <c r="AJ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9">
        <f t="shared" si="198"/>
        <v>0</v>
      </c>
      <c r="AN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9">
        <f t="shared" si="199"/>
        <v>0</v>
      </c>
      <c r="AR81" s="179">
        <f t="shared" si="200"/>
        <v>0</v>
      </c>
    </row>
    <row r="82" spans="2:44" x14ac:dyDescent="0.25">
      <c r="B82" s="177" t="s">
        <v>597</v>
      </c>
      <c r="C82" s="178" t="s">
        <v>598</v>
      </c>
      <c r="D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9">
        <f t="shared" si="193"/>
        <v>0</v>
      </c>
      <c r="G82" s="179"/>
      <c r="H82" s="179">
        <f t="shared" si="194"/>
        <v>0</v>
      </c>
      <c r="I82" s="179"/>
      <c r="J82" s="179">
        <f t="shared" si="195"/>
        <v>0</v>
      </c>
      <c r="K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9">
        <f t="shared" si="196"/>
        <v>0</v>
      </c>
      <c r="AF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9">
        <f t="shared" si="197"/>
        <v>0</v>
      </c>
      <c r="AJ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9">
        <f t="shared" si="198"/>
        <v>0</v>
      </c>
      <c r="AN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9">
        <f t="shared" si="199"/>
        <v>0</v>
      </c>
      <c r="AR82" s="179">
        <f t="shared" si="200"/>
        <v>0</v>
      </c>
    </row>
    <row r="83" spans="2:44" x14ac:dyDescent="0.25">
      <c r="B83" s="186" t="s">
        <v>263</v>
      </c>
      <c r="C83" s="187" t="s">
        <v>147</v>
      </c>
      <c r="D83" s="188">
        <f>SUM(D84:D88)</f>
        <v>0</v>
      </c>
      <c r="E83" s="188">
        <f>SUM(E84:E88)</f>
        <v>0</v>
      </c>
      <c r="F83" s="188">
        <f t="shared" si="0"/>
        <v>0</v>
      </c>
      <c r="G83" s="188">
        <f>SUM(G84:G88)</f>
        <v>0</v>
      </c>
      <c r="H83" s="188">
        <f t="shared" si="4"/>
        <v>0</v>
      </c>
      <c r="I83" s="188">
        <f>SUM(I84:I88)</f>
        <v>0</v>
      </c>
      <c r="J83" s="188">
        <f t="shared" si="5"/>
        <v>0</v>
      </c>
      <c r="K83" s="188">
        <f t="shared" ref="K83:AD83" si="201">SUM(K84:K88)</f>
        <v>0</v>
      </c>
      <c r="L83" s="188">
        <f t="shared" si="201"/>
        <v>0</v>
      </c>
      <c r="M83" s="188">
        <f t="shared" si="201"/>
        <v>0</v>
      </c>
      <c r="N83" s="188">
        <f t="shared" si="201"/>
        <v>0</v>
      </c>
      <c r="O83" s="188">
        <f t="shared" si="201"/>
        <v>0</v>
      </c>
      <c r="P83" s="188">
        <f t="shared" ref="P83:Q83" si="202">SUM(P84:P88)</f>
        <v>0</v>
      </c>
      <c r="Q83" s="188">
        <f t="shared" si="202"/>
        <v>0</v>
      </c>
      <c r="R83" s="188">
        <f t="shared" si="201"/>
        <v>0</v>
      </c>
      <c r="S83" s="188">
        <f t="shared" si="201"/>
        <v>0</v>
      </c>
      <c r="T83" s="188">
        <f t="shared" ref="T83" si="203">SUM(T84:T88)</f>
        <v>0</v>
      </c>
      <c r="U83" s="188">
        <f t="shared" si="201"/>
        <v>0</v>
      </c>
      <c r="V83" s="188">
        <f t="shared" si="201"/>
        <v>0</v>
      </c>
      <c r="W83" s="188">
        <f t="shared" ref="W83" si="204">SUM(W84:W88)</f>
        <v>0</v>
      </c>
      <c r="X83" s="188">
        <f t="shared" si="201"/>
        <v>0</v>
      </c>
      <c r="Y83" s="188">
        <f t="shared" ref="Y83:Z83" si="205">SUM(Y84:Y88)</f>
        <v>0</v>
      </c>
      <c r="Z83" s="188">
        <f t="shared" si="205"/>
        <v>0</v>
      </c>
      <c r="AA83" s="188">
        <f t="shared" si="201"/>
        <v>0</v>
      </c>
      <c r="AB83" s="188">
        <f t="shared" si="201"/>
        <v>0</v>
      </c>
      <c r="AC83" s="188">
        <f t="shared" si="201"/>
        <v>0</v>
      </c>
      <c r="AD83" s="188">
        <f t="shared" si="201"/>
        <v>0</v>
      </c>
      <c r="AE83" s="188">
        <f t="shared" si="9"/>
        <v>0</v>
      </c>
      <c r="AF83" s="188">
        <f>SUM(AF84:AF88)</f>
        <v>0</v>
      </c>
      <c r="AG83" s="188">
        <f>SUM(AG84:AG88)</f>
        <v>0</v>
      </c>
      <c r="AH83" s="188">
        <f>SUM(AH84:AH88)</f>
        <v>0</v>
      </c>
      <c r="AI83" s="188">
        <f t="shared" si="10"/>
        <v>0</v>
      </c>
      <c r="AJ83" s="188">
        <f>SUM(AJ84:AJ88)</f>
        <v>0</v>
      </c>
      <c r="AK83" s="188">
        <f>SUM(AK84:AK88)</f>
        <v>0</v>
      </c>
      <c r="AL83" s="188">
        <f>SUM(AL84:AL88)</f>
        <v>0</v>
      </c>
      <c r="AM83" s="188">
        <f t="shared" si="11"/>
        <v>0</v>
      </c>
      <c r="AN83" s="188">
        <f>SUM(AN84:AN88)</f>
        <v>0</v>
      </c>
      <c r="AO83" s="188">
        <f>SUM(AO84:AO88)</f>
        <v>0</v>
      </c>
      <c r="AP83" s="188">
        <f>SUM(AP84:AP88)</f>
        <v>0</v>
      </c>
      <c r="AQ83" s="188">
        <f t="shared" si="12"/>
        <v>0</v>
      </c>
      <c r="AR83" s="188">
        <f t="shared" si="13"/>
        <v>0</v>
      </c>
    </row>
    <row r="84" spans="2:44" x14ac:dyDescent="0.25">
      <c r="B84" s="177" t="s">
        <v>264</v>
      </c>
      <c r="C84" s="178" t="s">
        <v>148</v>
      </c>
      <c r="D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9">
        <f t="shared" si="0"/>
        <v>0</v>
      </c>
      <c r="G84" s="179"/>
      <c r="H84" s="179">
        <f t="shared" si="4"/>
        <v>0</v>
      </c>
      <c r="I84" s="179"/>
      <c r="J84" s="179">
        <f t="shared" si="5"/>
        <v>0</v>
      </c>
      <c r="K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9">
        <f t="shared" si="9"/>
        <v>0</v>
      </c>
      <c r="AF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9">
        <f t="shared" si="10"/>
        <v>0</v>
      </c>
      <c r="AJ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9">
        <f t="shared" si="11"/>
        <v>0</v>
      </c>
      <c r="AN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9">
        <f t="shared" si="12"/>
        <v>0</v>
      </c>
      <c r="AR84" s="179">
        <f t="shared" si="13"/>
        <v>0</v>
      </c>
    </row>
    <row r="85" spans="2:44" x14ac:dyDescent="0.25">
      <c r="B85" s="177" t="s">
        <v>599</v>
      </c>
      <c r="C85" s="178" t="s">
        <v>600</v>
      </c>
      <c r="D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9">
        <f t="shared" ref="F85:F88" si="206">D85+E85</f>
        <v>0</v>
      </c>
      <c r="G85" s="179"/>
      <c r="H85" s="179">
        <f t="shared" ref="H85:H88" si="207">F85-G85</f>
        <v>0</v>
      </c>
      <c r="I85" s="179"/>
      <c r="J85" s="179">
        <f t="shared" ref="J85:J88" si="208">F85-I85</f>
        <v>0</v>
      </c>
      <c r="K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9">
        <f t="shared" ref="AE85:AE88" si="209">AB85+AC85+AD85</f>
        <v>0</v>
      </c>
      <c r="AF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9">
        <f t="shared" ref="AI85:AI88" si="210">AF85+AG85+AH85</f>
        <v>0</v>
      </c>
      <c r="AJ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9">
        <f t="shared" ref="AM85:AM88" si="211">AJ85+AK85+AL85</f>
        <v>0</v>
      </c>
      <c r="AN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9">
        <f t="shared" ref="AQ85:AQ88" si="212">AN85+AO85+AP85</f>
        <v>0</v>
      </c>
      <c r="AR85" s="179">
        <f t="shared" ref="AR85:AR88" si="213">AE85+AI85+AM85+AQ85</f>
        <v>0</v>
      </c>
    </row>
    <row r="86" spans="2:44" x14ac:dyDescent="0.25">
      <c r="B86" s="177" t="s">
        <v>265</v>
      </c>
      <c r="C86" s="178" t="s">
        <v>149</v>
      </c>
      <c r="D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9">
        <f t="shared" si="206"/>
        <v>0</v>
      </c>
      <c r="G86" s="179"/>
      <c r="H86" s="179">
        <f t="shared" si="207"/>
        <v>0</v>
      </c>
      <c r="I86" s="179"/>
      <c r="J86" s="179">
        <f t="shared" si="208"/>
        <v>0</v>
      </c>
      <c r="K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9">
        <f t="shared" si="209"/>
        <v>0</v>
      </c>
      <c r="AF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9">
        <f t="shared" si="210"/>
        <v>0</v>
      </c>
      <c r="AJ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9">
        <f t="shared" si="211"/>
        <v>0</v>
      </c>
      <c r="AN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9">
        <f t="shared" si="212"/>
        <v>0</v>
      </c>
      <c r="AR86" s="179">
        <f t="shared" si="213"/>
        <v>0</v>
      </c>
    </row>
    <row r="87" spans="2:44" x14ac:dyDescent="0.25">
      <c r="B87" s="177" t="s">
        <v>601</v>
      </c>
      <c r="C87" s="178" t="s">
        <v>602</v>
      </c>
      <c r="D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9">
        <f t="shared" ref="F87" si="214">D87+E87</f>
        <v>0</v>
      </c>
      <c r="G87" s="179"/>
      <c r="H87" s="179">
        <f t="shared" ref="H87" si="215">F87-G87</f>
        <v>0</v>
      </c>
      <c r="I87" s="179"/>
      <c r="J87" s="179">
        <f t="shared" ref="J87" si="216">F87-I87</f>
        <v>0</v>
      </c>
      <c r="K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9">
        <f t="shared" ref="AE87" si="217">AB87+AC87+AD87</f>
        <v>0</v>
      </c>
      <c r="AF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9">
        <f t="shared" ref="AI87" si="218">AF87+AG87+AH87</f>
        <v>0</v>
      </c>
      <c r="AJ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9">
        <f t="shared" ref="AM87" si="219">AJ87+AK87+AL87</f>
        <v>0</v>
      </c>
      <c r="AN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9">
        <f t="shared" ref="AQ87" si="220">AN87+AO87+AP87</f>
        <v>0</v>
      </c>
      <c r="AR87" s="179">
        <f t="shared" ref="AR87" si="221">AE87+AI87+AM87+AQ87</f>
        <v>0</v>
      </c>
    </row>
    <row r="88" spans="2:44" x14ac:dyDescent="0.25">
      <c r="B88" s="177" t="s">
        <v>603</v>
      </c>
      <c r="C88" s="178" t="s">
        <v>604</v>
      </c>
      <c r="D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9">
        <f t="shared" si="206"/>
        <v>0</v>
      </c>
      <c r="G88" s="179"/>
      <c r="H88" s="179">
        <f t="shared" si="207"/>
        <v>0</v>
      </c>
      <c r="I88" s="179"/>
      <c r="J88" s="179">
        <f t="shared" si="208"/>
        <v>0</v>
      </c>
      <c r="K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9">
        <f t="shared" si="209"/>
        <v>0</v>
      </c>
      <c r="AF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9">
        <f t="shared" si="210"/>
        <v>0</v>
      </c>
      <c r="AJ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9">
        <f t="shared" si="211"/>
        <v>0</v>
      </c>
      <c r="AN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9">
        <f t="shared" si="212"/>
        <v>0</v>
      </c>
      <c r="AR88" s="179">
        <f t="shared" si="213"/>
        <v>0</v>
      </c>
    </row>
    <row r="89" spans="2:44" x14ac:dyDescent="0.25">
      <c r="B89" s="186" t="s">
        <v>266</v>
      </c>
      <c r="C89" s="187" t="s">
        <v>150</v>
      </c>
      <c r="D89" s="188">
        <f>SUM(D90:D95)</f>
        <v>0</v>
      </c>
      <c r="E89" s="188">
        <f>SUM(E90:E95)</f>
        <v>0</v>
      </c>
      <c r="F89" s="188">
        <f t="shared" si="0"/>
        <v>0</v>
      </c>
      <c r="G89" s="188">
        <f t="shared" ref="G89:I89" si="222">SUM(G90:G95)</f>
        <v>0</v>
      </c>
      <c r="H89" s="188">
        <f t="shared" si="4"/>
        <v>0</v>
      </c>
      <c r="I89" s="188">
        <f t="shared" si="222"/>
        <v>0</v>
      </c>
      <c r="J89" s="188">
        <f t="shared" si="5"/>
        <v>0</v>
      </c>
      <c r="K89" s="188">
        <f t="shared" ref="K89:AP89" si="223">SUM(K90:K95)</f>
        <v>0</v>
      </c>
      <c r="L89" s="188">
        <f t="shared" si="223"/>
        <v>0</v>
      </c>
      <c r="M89" s="188">
        <f t="shared" si="223"/>
        <v>0</v>
      </c>
      <c r="N89" s="188">
        <f t="shared" si="223"/>
        <v>0</v>
      </c>
      <c r="O89" s="188">
        <f t="shared" si="223"/>
        <v>0</v>
      </c>
      <c r="P89" s="188">
        <f t="shared" ref="P89:Q89" si="224">SUM(P90:P95)</f>
        <v>0</v>
      </c>
      <c r="Q89" s="188">
        <f t="shared" si="224"/>
        <v>0</v>
      </c>
      <c r="R89" s="188">
        <f t="shared" si="223"/>
        <v>0</v>
      </c>
      <c r="S89" s="188">
        <f t="shared" si="223"/>
        <v>0</v>
      </c>
      <c r="T89" s="188">
        <f t="shared" ref="T89" si="225">SUM(T90:T95)</f>
        <v>0</v>
      </c>
      <c r="U89" s="188">
        <f t="shared" si="223"/>
        <v>0</v>
      </c>
      <c r="V89" s="188">
        <f t="shared" si="223"/>
        <v>0</v>
      </c>
      <c r="W89" s="188">
        <f t="shared" ref="W89" si="226">SUM(W90:W95)</f>
        <v>0</v>
      </c>
      <c r="X89" s="188">
        <f t="shared" si="223"/>
        <v>0</v>
      </c>
      <c r="Y89" s="188">
        <f t="shared" ref="Y89:Z89" si="227">SUM(Y90:Y95)</f>
        <v>0</v>
      </c>
      <c r="Z89" s="188">
        <f t="shared" si="227"/>
        <v>0</v>
      </c>
      <c r="AA89" s="188">
        <f t="shared" si="223"/>
        <v>0</v>
      </c>
      <c r="AB89" s="188">
        <f t="shared" si="223"/>
        <v>0</v>
      </c>
      <c r="AC89" s="188">
        <f t="shared" si="223"/>
        <v>0</v>
      </c>
      <c r="AD89" s="188">
        <f t="shared" si="223"/>
        <v>0</v>
      </c>
      <c r="AE89" s="188">
        <f t="shared" si="9"/>
        <v>0</v>
      </c>
      <c r="AF89" s="188">
        <f t="shared" si="223"/>
        <v>0</v>
      </c>
      <c r="AG89" s="188">
        <f t="shared" si="223"/>
        <v>0</v>
      </c>
      <c r="AH89" s="188">
        <f t="shared" si="223"/>
        <v>0</v>
      </c>
      <c r="AI89" s="188">
        <f t="shared" si="10"/>
        <v>0</v>
      </c>
      <c r="AJ89" s="188">
        <f t="shared" si="223"/>
        <v>0</v>
      </c>
      <c r="AK89" s="188">
        <f t="shared" si="223"/>
        <v>0</v>
      </c>
      <c r="AL89" s="188">
        <f t="shared" si="223"/>
        <v>0</v>
      </c>
      <c r="AM89" s="188">
        <f t="shared" si="11"/>
        <v>0</v>
      </c>
      <c r="AN89" s="188">
        <f t="shared" si="223"/>
        <v>0</v>
      </c>
      <c r="AO89" s="188">
        <f t="shared" si="223"/>
        <v>0</v>
      </c>
      <c r="AP89" s="188">
        <f t="shared" si="223"/>
        <v>0</v>
      </c>
      <c r="AQ89" s="188">
        <f t="shared" si="12"/>
        <v>0</v>
      </c>
      <c r="AR89" s="188">
        <f t="shared" si="13"/>
        <v>0</v>
      </c>
    </row>
    <row r="90" spans="2:44" x14ac:dyDescent="0.25">
      <c r="B90" s="177" t="s">
        <v>267</v>
      </c>
      <c r="C90" s="178" t="s">
        <v>151</v>
      </c>
      <c r="D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9">
        <f t="shared" ref="F90:F95" si="228">D90+E90</f>
        <v>0</v>
      </c>
      <c r="G90" s="179"/>
      <c r="H90" s="179">
        <f t="shared" ref="H90:H95" si="229">F90-G90</f>
        <v>0</v>
      </c>
      <c r="I90" s="179"/>
      <c r="J90" s="179">
        <f t="shared" ref="J90:J95" si="230">F90-I90</f>
        <v>0</v>
      </c>
      <c r="K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9">
        <f t="shared" ref="AE90:AE95" si="231">AB90+AC90+AD90</f>
        <v>0</v>
      </c>
      <c r="AF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9">
        <f t="shared" ref="AI90:AI95" si="232">AF90+AG90+AH90</f>
        <v>0</v>
      </c>
      <c r="AJ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9">
        <f t="shared" ref="AM90:AM95" si="233">AJ90+AK90+AL90</f>
        <v>0</v>
      </c>
      <c r="AN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9">
        <f t="shared" ref="AQ90:AQ95" si="234">AN90+AO90+AP90</f>
        <v>0</v>
      </c>
      <c r="AR90" s="179">
        <f t="shared" ref="AR90:AR95" si="235">AE90+AI90+AM90+AQ90</f>
        <v>0</v>
      </c>
    </row>
    <row r="91" spans="2:44" x14ac:dyDescent="0.25">
      <c r="B91" s="177" t="s">
        <v>605</v>
      </c>
      <c r="C91" s="178" t="s">
        <v>606</v>
      </c>
      <c r="D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9">
        <f t="shared" si="228"/>
        <v>0</v>
      </c>
      <c r="G91" s="179"/>
      <c r="H91" s="179">
        <f t="shared" si="229"/>
        <v>0</v>
      </c>
      <c r="I91" s="179"/>
      <c r="J91" s="179">
        <f t="shared" si="230"/>
        <v>0</v>
      </c>
      <c r="K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9">
        <f t="shared" si="231"/>
        <v>0</v>
      </c>
      <c r="AF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9">
        <f t="shared" si="232"/>
        <v>0</v>
      </c>
      <c r="AJ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9">
        <f t="shared" si="233"/>
        <v>0</v>
      </c>
      <c r="AN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9">
        <f t="shared" si="234"/>
        <v>0</v>
      </c>
      <c r="AR91" s="179">
        <f t="shared" si="235"/>
        <v>0</v>
      </c>
    </row>
    <row r="92" spans="2:44" x14ac:dyDescent="0.25">
      <c r="B92" s="177" t="s">
        <v>268</v>
      </c>
      <c r="C92" s="178" t="s">
        <v>152</v>
      </c>
      <c r="D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9">
        <f t="shared" ref="F92:F93" si="236">D92+E92</f>
        <v>0</v>
      </c>
      <c r="G92" s="179"/>
      <c r="H92" s="179">
        <f t="shared" ref="H92:H93" si="237">F92-G92</f>
        <v>0</v>
      </c>
      <c r="I92" s="179"/>
      <c r="J92" s="179">
        <f t="shared" ref="J92:J93" si="238">F92-I92</f>
        <v>0</v>
      </c>
      <c r="K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9">
        <f t="shared" ref="AE92:AE93" si="239">AB92+AC92+AD92</f>
        <v>0</v>
      </c>
      <c r="AF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9">
        <f t="shared" ref="AI92:AI93" si="240">AF92+AG92+AH92</f>
        <v>0</v>
      </c>
      <c r="AJ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9">
        <f t="shared" ref="AM92:AM93" si="241">AJ92+AK92+AL92</f>
        <v>0</v>
      </c>
      <c r="AN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9">
        <f t="shared" ref="AQ92:AQ93" si="242">AN92+AO92+AP92</f>
        <v>0</v>
      </c>
      <c r="AR92" s="179">
        <f t="shared" ref="AR92:AR93" si="243">AE92+AI92+AM92+AQ92</f>
        <v>0</v>
      </c>
    </row>
    <row r="93" spans="2:44" x14ac:dyDescent="0.25">
      <c r="B93" s="177" t="s">
        <v>607</v>
      </c>
      <c r="C93" s="178" t="s">
        <v>608</v>
      </c>
      <c r="D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9">
        <f t="shared" si="236"/>
        <v>0</v>
      </c>
      <c r="G93" s="179"/>
      <c r="H93" s="179">
        <f t="shared" si="237"/>
        <v>0</v>
      </c>
      <c r="I93" s="179"/>
      <c r="J93" s="179">
        <f t="shared" si="238"/>
        <v>0</v>
      </c>
      <c r="K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9">
        <f t="shared" si="239"/>
        <v>0</v>
      </c>
      <c r="AF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9">
        <f t="shared" si="240"/>
        <v>0</v>
      </c>
      <c r="AJ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9">
        <f t="shared" si="241"/>
        <v>0</v>
      </c>
      <c r="AN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9">
        <f t="shared" si="242"/>
        <v>0</v>
      </c>
      <c r="AR93" s="179">
        <f t="shared" si="243"/>
        <v>0</v>
      </c>
    </row>
    <row r="94" spans="2:44" x14ac:dyDescent="0.25">
      <c r="B94" s="177" t="s">
        <v>609</v>
      </c>
      <c r="C94" s="178" t="s">
        <v>610</v>
      </c>
      <c r="D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9">
        <f t="shared" ref="F94" si="244">D94+E94</f>
        <v>0</v>
      </c>
      <c r="G94" s="179"/>
      <c r="H94" s="179">
        <f t="shared" ref="H94" si="245">F94-G94</f>
        <v>0</v>
      </c>
      <c r="I94" s="179"/>
      <c r="J94" s="179">
        <f t="shared" ref="J94" si="246">F94-I94</f>
        <v>0</v>
      </c>
      <c r="K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9">
        <f t="shared" ref="AE94" si="247">AB94+AC94+AD94</f>
        <v>0</v>
      </c>
      <c r="AF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9">
        <f t="shared" ref="AI94" si="248">AF94+AG94+AH94</f>
        <v>0</v>
      </c>
      <c r="AJ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9">
        <f t="shared" ref="AM94" si="249">AJ94+AK94+AL94</f>
        <v>0</v>
      </c>
      <c r="AN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9">
        <f t="shared" ref="AQ94" si="250">AN94+AO94+AP94</f>
        <v>0</v>
      </c>
      <c r="AR94" s="179">
        <f t="shared" ref="AR94" si="251">AE94+AI94+AM94+AQ94</f>
        <v>0</v>
      </c>
    </row>
    <row r="95" spans="2:44" x14ac:dyDescent="0.25">
      <c r="B95" s="177" t="s">
        <v>611</v>
      </c>
      <c r="C95" s="178" t="s">
        <v>612</v>
      </c>
      <c r="D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9">
        <f t="shared" si="228"/>
        <v>0</v>
      </c>
      <c r="G95" s="179"/>
      <c r="H95" s="179">
        <f t="shared" si="229"/>
        <v>0</v>
      </c>
      <c r="I95" s="179"/>
      <c r="J95" s="179">
        <f t="shared" si="230"/>
        <v>0</v>
      </c>
      <c r="K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9">
        <f t="shared" si="231"/>
        <v>0</v>
      </c>
      <c r="AF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9">
        <f t="shared" si="232"/>
        <v>0</v>
      </c>
      <c r="AJ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9">
        <f t="shared" si="233"/>
        <v>0</v>
      </c>
      <c r="AN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9">
        <f t="shared" si="234"/>
        <v>0</v>
      </c>
      <c r="AR95" s="179">
        <f t="shared" si="235"/>
        <v>0</v>
      </c>
    </row>
    <row r="96" spans="2:44" x14ac:dyDescent="0.25">
      <c r="B96" s="186" t="s">
        <v>269</v>
      </c>
      <c r="C96" s="187" t="s">
        <v>153</v>
      </c>
      <c r="D96" s="188">
        <f>SUM(D97:D105)</f>
        <v>0</v>
      </c>
      <c r="E96" s="188">
        <f>SUM(E97:E105)</f>
        <v>0</v>
      </c>
      <c r="F96" s="188">
        <f t="shared" si="0"/>
        <v>0</v>
      </c>
      <c r="G96" s="188">
        <f>SUM(G97:G105)</f>
        <v>0</v>
      </c>
      <c r="H96" s="188">
        <f t="shared" si="4"/>
        <v>0</v>
      </c>
      <c r="I96" s="188">
        <f>SUM(I97:I105)</f>
        <v>0</v>
      </c>
      <c r="J96" s="188">
        <f t="shared" si="5"/>
        <v>0</v>
      </c>
      <c r="K96" s="188">
        <f t="shared" ref="K96:AD96" si="252">SUM(K97:K105)</f>
        <v>0</v>
      </c>
      <c r="L96" s="188">
        <f t="shared" si="252"/>
        <v>0</v>
      </c>
      <c r="M96" s="188">
        <f t="shared" si="252"/>
        <v>0</v>
      </c>
      <c r="N96" s="188">
        <f t="shared" si="252"/>
        <v>0</v>
      </c>
      <c r="O96" s="188">
        <f t="shared" si="252"/>
        <v>0</v>
      </c>
      <c r="P96" s="188">
        <f t="shared" ref="P96:Q96" si="253">SUM(P97:P105)</f>
        <v>0</v>
      </c>
      <c r="Q96" s="188">
        <f t="shared" si="253"/>
        <v>0</v>
      </c>
      <c r="R96" s="188">
        <f t="shared" si="252"/>
        <v>0</v>
      </c>
      <c r="S96" s="188">
        <f t="shared" si="252"/>
        <v>0</v>
      </c>
      <c r="T96" s="188">
        <f t="shared" ref="T96" si="254">SUM(T97:T105)</f>
        <v>0</v>
      </c>
      <c r="U96" s="188">
        <f t="shared" si="252"/>
        <v>0</v>
      </c>
      <c r="V96" s="188">
        <f t="shared" si="252"/>
        <v>0</v>
      </c>
      <c r="W96" s="188">
        <f t="shared" ref="W96" si="255">SUM(W97:W105)</f>
        <v>0</v>
      </c>
      <c r="X96" s="188">
        <f t="shared" si="252"/>
        <v>0</v>
      </c>
      <c r="Y96" s="188">
        <f t="shared" ref="Y96:Z96" si="256">SUM(Y97:Y105)</f>
        <v>0</v>
      </c>
      <c r="Z96" s="188">
        <f t="shared" si="256"/>
        <v>0</v>
      </c>
      <c r="AA96" s="188">
        <f t="shared" si="252"/>
        <v>0</v>
      </c>
      <c r="AB96" s="188">
        <f t="shared" si="252"/>
        <v>0</v>
      </c>
      <c r="AC96" s="188">
        <f t="shared" si="252"/>
        <v>0</v>
      </c>
      <c r="AD96" s="188">
        <f t="shared" si="252"/>
        <v>0</v>
      </c>
      <c r="AE96" s="188">
        <f t="shared" si="9"/>
        <v>0</v>
      </c>
      <c r="AF96" s="188">
        <f>SUM(AF97:AF105)</f>
        <v>0</v>
      </c>
      <c r="AG96" s="188">
        <f>SUM(AG97:AG105)</f>
        <v>0</v>
      </c>
      <c r="AH96" s="188">
        <f>SUM(AH97:AH105)</f>
        <v>0</v>
      </c>
      <c r="AI96" s="188">
        <f t="shared" si="10"/>
        <v>0</v>
      </c>
      <c r="AJ96" s="188">
        <f>SUM(AJ97:AJ105)</f>
        <v>0</v>
      </c>
      <c r="AK96" s="188">
        <f>SUM(AK97:AK105)</f>
        <v>0</v>
      </c>
      <c r="AL96" s="188">
        <f>SUM(AL97:AL105)</f>
        <v>0</v>
      </c>
      <c r="AM96" s="188">
        <f t="shared" si="11"/>
        <v>0</v>
      </c>
      <c r="AN96" s="188">
        <f>SUM(AN97:AN105)</f>
        <v>0</v>
      </c>
      <c r="AO96" s="188">
        <f>SUM(AO97:AO105)</f>
        <v>0</v>
      </c>
      <c r="AP96" s="188">
        <f>SUM(AP97:AP105)</f>
        <v>0</v>
      </c>
      <c r="AQ96" s="188">
        <f t="shared" si="12"/>
        <v>0</v>
      </c>
      <c r="AR96" s="188">
        <f t="shared" si="13"/>
        <v>0</v>
      </c>
    </row>
    <row r="97" spans="2:44" x14ac:dyDescent="0.25">
      <c r="B97" s="177" t="s">
        <v>617</v>
      </c>
      <c r="C97" s="178" t="s">
        <v>618</v>
      </c>
      <c r="D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9">
        <f>D97+E97</f>
        <v>0</v>
      </c>
      <c r="G97" s="179"/>
      <c r="H97" s="179">
        <f>F97-G97</f>
        <v>0</v>
      </c>
      <c r="I97" s="179"/>
      <c r="J97" s="179">
        <f>F97-I97</f>
        <v>0</v>
      </c>
      <c r="K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9">
        <f>AB97+AC97+AD97</f>
        <v>0</v>
      </c>
      <c r="AF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9">
        <f>AF97+AG97+AH97</f>
        <v>0</v>
      </c>
      <c r="AJ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9">
        <f>AJ97+AK97+AL97</f>
        <v>0</v>
      </c>
      <c r="AN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9">
        <f>AN97+AO97+AP97</f>
        <v>0</v>
      </c>
      <c r="AR97" s="179">
        <f>AE97+AI97+AM97+AQ97</f>
        <v>0</v>
      </c>
    </row>
    <row r="98" spans="2:44" x14ac:dyDescent="0.25">
      <c r="B98" s="177" t="s">
        <v>619</v>
      </c>
      <c r="C98" s="178" t="s">
        <v>620</v>
      </c>
      <c r="D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9">
        <f t="shared" ref="F98" si="257">D98+E98</f>
        <v>0</v>
      </c>
      <c r="G98" s="179"/>
      <c r="H98" s="179">
        <f t="shared" ref="H98" si="258">F98-G98</f>
        <v>0</v>
      </c>
      <c r="I98" s="179"/>
      <c r="J98" s="179">
        <f t="shared" ref="J98" si="259">F98-I98</f>
        <v>0</v>
      </c>
      <c r="K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9">
        <f t="shared" ref="AE98" si="260">AB98+AC98+AD98</f>
        <v>0</v>
      </c>
      <c r="AF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9">
        <f t="shared" ref="AI98" si="261">AF98+AG98+AH98</f>
        <v>0</v>
      </c>
      <c r="AJ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9">
        <f t="shared" ref="AM98" si="262">AJ98+AK98+AL98</f>
        <v>0</v>
      </c>
      <c r="AN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9">
        <f t="shared" ref="AQ98" si="263">AN98+AO98+AP98</f>
        <v>0</v>
      </c>
      <c r="AR98" s="179">
        <f t="shared" ref="AR98" si="264">AE98+AI98+AM98+AQ98</f>
        <v>0</v>
      </c>
    </row>
    <row r="99" spans="2:44" x14ac:dyDescent="0.25">
      <c r="B99" s="177" t="s">
        <v>270</v>
      </c>
      <c r="C99" s="178" t="s">
        <v>154</v>
      </c>
      <c r="D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9">
        <f t="shared" ref="F99" si="265">D99+E99</f>
        <v>0</v>
      </c>
      <c r="G99" s="179"/>
      <c r="H99" s="179">
        <f t="shared" ref="H99" si="266">F99-G99</f>
        <v>0</v>
      </c>
      <c r="I99" s="179"/>
      <c r="J99" s="179">
        <f t="shared" ref="J99" si="267">F99-I99</f>
        <v>0</v>
      </c>
      <c r="K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9">
        <f t="shared" ref="AE99" si="268">AB99+AC99+AD99</f>
        <v>0</v>
      </c>
      <c r="AF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9">
        <f t="shared" ref="AI99" si="269">AF99+AG99+AH99</f>
        <v>0</v>
      </c>
      <c r="AJ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9">
        <f t="shared" ref="AM99" si="270">AJ99+AK99+AL99</f>
        <v>0</v>
      </c>
      <c r="AN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9">
        <f t="shared" ref="AQ99" si="271">AN99+AO99+AP99</f>
        <v>0</v>
      </c>
      <c r="AR99" s="179">
        <f t="shared" ref="AR99" si="272">AE99+AI99+AM99+AQ99</f>
        <v>0</v>
      </c>
    </row>
    <row r="100" spans="2:44" x14ac:dyDescent="0.25">
      <c r="B100" s="177" t="s">
        <v>613</v>
      </c>
      <c r="C100" s="178" t="s">
        <v>614</v>
      </c>
      <c r="D1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9">
        <f t="shared" ref="F100:F105" si="273">D100+E100</f>
        <v>0</v>
      </c>
      <c r="G100" s="179"/>
      <c r="H100" s="179">
        <f t="shared" ref="H100:H105" si="274">F100-G100</f>
        <v>0</v>
      </c>
      <c r="I100" s="179"/>
      <c r="J100" s="179">
        <f t="shared" ref="J100:J105" si="275">F100-I100</f>
        <v>0</v>
      </c>
      <c r="K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9">
        <f t="shared" ref="AE100:AE105" si="276">AB100+AC100+AD100</f>
        <v>0</v>
      </c>
      <c r="AF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9">
        <f t="shared" ref="AI100:AI105" si="277">AF100+AG100+AH100</f>
        <v>0</v>
      </c>
      <c r="AJ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9">
        <f t="shared" ref="AM100:AM105" si="278">AJ100+AK100+AL100</f>
        <v>0</v>
      </c>
      <c r="AN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9">
        <f t="shared" ref="AQ100:AQ105" si="279">AN100+AO100+AP100</f>
        <v>0</v>
      </c>
      <c r="AR100" s="179">
        <f t="shared" ref="AR100:AR105" si="280">AE100+AI100+AM100+AQ100</f>
        <v>0</v>
      </c>
    </row>
    <row r="101" spans="2:44" x14ac:dyDescent="0.25">
      <c r="B101" s="177" t="s">
        <v>615</v>
      </c>
      <c r="C101" s="178" t="s">
        <v>616</v>
      </c>
      <c r="D1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9">
        <f t="shared" ref="F101:F102" si="281">D101+E101</f>
        <v>0</v>
      </c>
      <c r="G101" s="179"/>
      <c r="H101" s="179">
        <f t="shared" ref="H101:H102" si="282">F101-G101</f>
        <v>0</v>
      </c>
      <c r="I101" s="179"/>
      <c r="J101" s="179">
        <f t="shared" ref="J101:J102" si="283">F101-I101</f>
        <v>0</v>
      </c>
      <c r="K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9">
        <f t="shared" ref="AE101:AE102" si="284">AB101+AC101+AD101</f>
        <v>0</v>
      </c>
      <c r="AF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9">
        <f t="shared" ref="AI101:AI102" si="285">AF101+AG101+AH101</f>
        <v>0</v>
      </c>
      <c r="AJ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9">
        <f t="shared" ref="AM101:AM102" si="286">AJ101+AK101+AL101</f>
        <v>0</v>
      </c>
      <c r="AN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9">
        <f t="shared" ref="AQ101:AQ102" si="287">AN101+AO101+AP101</f>
        <v>0</v>
      </c>
      <c r="AR101" s="179">
        <f t="shared" ref="AR101:AR102" si="288">AE101+AI101+AM101+AQ101</f>
        <v>0</v>
      </c>
    </row>
    <row r="102" spans="2:44" x14ac:dyDescent="0.25">
      <c r="B102" s="177" t="s">
        <v>271</v>
      </c>
      <c r="C102" s="178" t="s">
        <v>155</v>
      </c>
      <c r="D1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9">
        <f t="shared" si="281"/>
        <v>0</v>
      </c>
      <c r="G102" s="179"/>
      <c r="H102" s="179">
        <f t="shared" si="282"/>
        <v>0</v>
      </c>
      <c r="I102" s="179"/>
      <c r="J102" s="179">
        <f t="shared" si="283"/>
        <v>0</v>
      </c>
      <c r="K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9">
        <f t="shared" si="284"/>
        <v>0</v>
      </c>
      <c r="AF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9">
        <f t="shared" si="285"/>
        <v>0</v>
      </c>
      <c r="AJ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9">
        <f t="shared" si="286"/>
        <v>0</v>
      </c>
      <c r="AN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9">
        <f t="shared" si="287"/>
        <v>0</v>
      </c>
      <c r="AR102" s="179">
        <f t="shared" si="288"/>
        <v>0</v>
      </c>
    </row>
    <row r="103" spans="2:44" x14ac:dyDescent="0.25">
      <c r="B103" s="177" t="s">
        <v>621</v>
      </c>
      <c r="C103" s="178" t="s">
        <v>618</v>
      </c>
      <c r="D1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9">
        <f>D103+E103</f>
        <v>0</v>
      </c>
      <c r="G103" s="179"/>
      <c r="H103" s="179">
        <f>F103-G103</f>
        <v>0</v>
      </c>
      <c r="I103" s="179"/>
      <c r="J103" s="179">
        <f>F103-I103</f>
        <v>0</v>
      </c>
      <c r="K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9">
        <f>AB103+AC103+AD103</f>
        <v>0</v>
      </c>
      <c r="AF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9">
        <f>AF103+AG103+AH103</f>
        <v>0</v>
      </c>
      <c r="AJ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9">
        <f>AJ103+AK103+AL103</f>
        <v>0</v>
      </c>
      <c r="AN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9">
        <f>AN103+AO103+AP103</f>
        <v>0</v>
      </c>
      <c r="AR103" s="179">
        <f>AE103+AI103+AM103+AQ103</f>
        <v>0</v>
      </c>
    </row>
    <row r="104" spans="2:44" x14ac:dyDescent="0.25">
      <c r="B104" s="177" t="s">
        <v>272</v>
      </c>
      <c r="C104" s="178" t="s">
        <v>156</v>
      </c>
      <c r="D1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9">
        <f t="shared" ref="F104" si="289">D104+E104</f>
        <v>0</v>
      </c>
      <c r="G104" s="179"/>
      <c r="H104" s="179">
        <f t="shared" ref="H104" si="290">F104-G104</f>
        <v>0</v>
      </c>
      <c r="I104" s="179"/>
      <c r="J104" s="179">
        <f t="shared" ref="J104" si="291">F104-I104</f>
        <v>0</v>
      </c>
      <c r="K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9">
        <f t="shared" ref="AE104" si="292">AB104+AC104+AD104</f>
        <v>0</v>
      </c>
      <c r="AF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9">
        <f t="shared" ref="AI104" si="293">AF104+AG104+AH104</f>
        <v>0</v>
      </c>
      <c r="AJ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9">
        <f t="shared" ref="AM104" si="294">AJ104+AK104+AL104</f>
        <v>0</v>
      </c>
      <c r="AN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9">
        <f t="shared" ref="AQ104" si="295">AN104+AO104+AP104</f>
        <v>0</v>
      </c>
      <c r="AR104" s="179">
        <f t="shared" ref="AR104" si="296">AE104+AI104+AM104+AQ104</f>
        <v>0</v>
      </c>
    </row>
    <row r="105" spans="2:44" x14ac:dyDescent="0.25">
      <c r="B105" s="177" t="s">
        <v>622</v>
      </c>
      <c r="C105" s="178" t="s">
        <v>620</v>
      </c>
      <c r="D1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9">
        <f t="shared" si="273"/>
        <v>0</v>
      </c>
      <c r="G105" s="179"/>
      <c r="H105" s="179">
        <f t="shared" si="274"/>
        <v>0</v>
      </c>
      <c r="I105" s="179"/>
      <c r="J105" s="179">
        <f t="shared" si="275"/>
        <v>0</v>
      </c>
      <c r="K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9">
        <f t="shared" si="276"/>
        <v>0</v>
      </c>
      <c r="AF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9">
        <f t="shared" si="277"/>
        <v>0</v>
      </c>
      <c r="AJ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9">
        <f t="shared" si="278"/>
        <v>0</v>
      </c>
      <c r="AN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9">
        <f t="shared" si="279"/>
        <v>0</v>
      </c>
      <c r="AR105" s="179">
        <f t="shared" si="280"/>
        <v>0</v>
      </c>
    </row>
    <row r="106" spans="2:44" x14ac:dyDescent="0.25">
      <c r="B106" s="174" t="s">
        <v>276</v>
      </c>
      <c r="C106" s="175" t="s">
        <v>160</v>
      </c>
      <c r="D106" s="176">
        <f>D107+D118+D133+D149+D164+D190+D207+D214</f>
        <v>80700</v>
      </c>
      <c r="E106" s="176">
        <f>E107+E118+E133+E149+E164+E190+E207+E214</f>
        <v>0</v>
      </c>
      <c r="F106" s="176">
        <f t="shared" si="0"/>
        <v>80700</v>
      </c>
      <c r="G106" s="176">
        <f>G107+G118+G133+G149+G164+G190+G207+G214</f>
        <v>0</v>
      </c>
      <c r="H106" s="176">
        <f t="shared" si="4"/>
        <v>80700</v>
      </c>
      <c r="I106" s="176">
        <f>I107+I118+I133+I149+I164+I190+I207+I214</f>
        <v>0</v>
      </c>
      <c r="J106" s="176">
        <f t="shared" si="5"/>
        <v>80700</v>
      </c>
      <c r="K106" s="176">
        <f t="shared" ref="K106:AD106" si="297">K107+K118+K133+K149+K164+K190+K207+K214</f>
        <v>0</v>
      </c>
      <c r="L106" s="176">
        <f t="shared" si="297"/>
        <v>80700</v>
      </c>
      <c r="M106" s="176">
        <f t="shared" si="297"/>
        <v>0</v>
      </c>
      <c r="N106" s="176">
        <f t="shared" si="297"/>
        <v>0</v>
      </c>
      <c r="O106" s="176">
        <f t="shared" si="297"/>
        <v>0</v>
      </c>
      <c r="P106" s="176">
        <f t="shared" si="297"/>
        <v>0</v>
      </c>
      <c r="Q106" s="176">
        <f t="shared" si="297"/>
        <v>0</v>
      </c>
      <c r="R106" s="176">
        <f t="shared" si="297"/>
        <v>0</v>
      </c>
      <c r="S106" s="176">
        <f t="shared" si="297"/>
        <v>0</v>
      </c>
      <c r="T106" s="176">
        <f t="shared" ref="T106" si="298">T107+T118+T133+T149+T164+T190+T207+T214</f>
        <v>0</v>
      </c>
      <c r="U106" s="176">
        <f t="shared" si="297"/>
        <v>0</v>
      </c>
      <c r="V106" s="176">
        <f t="shared" si="297"/>
        <v>0</v>
      </c>
      <c r="W106" s="176">
        <f t="shared" si="297"/>
        <v>0</v>
      </c>
      <c r="X106" s="176">
        <f t="shared" si="297"/>
        <v>0</v>
      </c>
      <c r="Y106" s="176">
        <f t="shared" ref="Y106:Z106" si="299">Y107+Y118+Y133+Y149+Y164+Y190+Y207+Y214</f>
        <v>0</v>
      </c>
      <c r="Z106" s="176">
        <f t="shared" si="299"/>
        <v>0</v>
      </c>
      <c r="AA106" s="176">
        <f t="shared" si="297"/>
        <v>0</v>
      </c>
      <c r="AB106" s="176">
        <f t="shared" si="297"/>
        <v>0</v>
      </c>
      <c r="AC106" s="176">
        <f t="shared" si="297"/>
        <v>0</v>
      </c>
      <c r="AD106" s="176">
        <f t="shared" si="297"/>
        <v>0</v>
      </c>
      <c r="AE106" s="176">
        <f t="shared" si="9"/>
        <v>0</v>
      </c>
      <c r="AF106" s="176">
        <f>AF107+AF118+AF133+AF149+AF164+AF190+AF207+AF214</f>
        <v>0</v>
      </c>
      <c r="AG106" s="176">
        <f>AG107+AG118+AG133+AG149+AG164+AG190+AG207+AG214</f>
        <v>0</v>
      </c>
      <c r="AH106" s="176">
        <f>AH107+AH118+AH133+AH149+AH164+AH190+AH207+AH214</f>
        <v>0</v>
      </c>
      <c r="AI106" s="176">
        <f t="shared" si="10"/>
        <v>0</v>
      </c>
      <c r="AJ106" s="176">
        <f>AJ107+AJ118+AJ133+AJ149+AJ164+AJ190+AJ207+AJ214</f>
        <v>0</v>
      </c>
      <c r="AK106" s="176">
        <f>AK107+AK118+AK133+AK149+AK164+AK190+AK207+AK214</f>
        <v>0</v>
      </c>
      <c r="AL106" s="176">
        <f>AL107+AL118+AL133+AL149+AL164+AL190+AL207+AL214</f>
        <v>10700</v>
      </c>
      <c r="AM106" s="176">
        <f t="shared" si="11"/>
        <v>10700</v>
      </c>
      <c r="AN106" s="176">
        <f>AN107+AN118+AN133+AN149+AN164+AN190+AN207+AN214</f>
        <v>70000</v>
      </c>
      <c r="AO106" s="176">
        <f>AO107+AO118+AO133+AO149+AO164+AO190+AO207+AO214</f>
        <v>0</v>
      </c>
      <c r="AP106" s="176">
        <f>AP107+AP118+AP133+AP149+AP164+AP190+AP207+AP214</f>
        <v>0</v>
      </c>
      <c r="AQ106" s="176">
        <f t="shared" si="12"/>
        <v>70000</v>
      </c>
      <c r="AR106" s="176">
        <f t="shared" si="13"/>
        <v>80700</v>
      </c>
    </row>
    <row r="107" spans="2:44" x14ac:dyDescent="0.25">
      <c r="B107" s="186" t="s">
        <v>277</v>
      </c>
      <c r="C107" s="187" t="s">
        <v>161</v>
      </c>
      <c r="D107" s="188">
        <f>SUM(D108:D117)</f>
        <v>0</v>
      </c>
      <c r="E107" s="188">
        <f>SUM(E108:E117)</f>
        <v>0</v>
      </c>
      <c r="F107" s="188">
        <f t="shared" ref="F107:F221" si="300">D107+E107</f>
        <v>0</v>
      </c>
      <c r="G107" s="188">
        <f>SUM(G108:G117)</f>
        <v>0</v>
      </c>
      <c r="H107" s="188">
        <f t="shared" si="4"/>
        <v>0</v>
      </c>
      <c r="I107" s="188">
        <f>SUM(I108:I117)</f>
        <v>0</v>
      </c>
      <c r="J107" s="188">
        <f t="shared" si="5"/>
        <v>0</v>
      </c>
      <c r="K107" s="188">
        <f t="shared" ref="K107:AD107" si="301">SUM(K108:K117)</f>
        <v>0</v>
      </c>
      <c r="L107" s="188">
        <f t="shared" si="301"/>
        <v>0</v>
      </c>
      <c r="M107" s="188">
        <f t="shared" si="301"/>
        <v>0</v>
      </c>
      <c r="N107" s="188">
        <f t="shared" si="301"/>
        <v>0</v>
      </c>
      <c r="O107" s="188">
        <f t="shared" si="301"/>
        <v>0</v>
      </c>
      <c r="P107" s="188">
        <f t="shared" ref="P107:Q107" si="302">SUM(P108:P117)</f>
        <v>0</v>
      </c>
      <c r="Q107" s="188">
        <f t="shared" si="302"/>
        <v>0</v>
      </c>
      <c r="R107" s="188">
        <f t="shared" si="301"/>
        <v>0</v>
      </c>
      <c r="S107" s="188">
        <f t="shared" si="301"/>
        <v>0</v>
      </c>
      <c r="T107" s="188">
        <f t="shared" ref="T107" si="303">SUM(T108:T117)</f>
        <v>0</v>
      </c>
      <c r="U107" s="188">
        <f t="shared" si="301"/>
        <v>0</v>
      </c>
      <c r="V107" s="188">
        <f t="shared" si="301"/>
        <v>0</v>
      </c>
      <c r="W107" s="188">
        <f t="shared" ref="W107" si="304">SUM(W108:W117)</f>
        <v>0</v>
      </c>
      <c r="X107" s="188">
        <f t="shared" si="301"/>
        <v>0</v>
      </c>
      <c r="Y107" s="188">
        <f t="shared" ref="Y107:Z107" si="305">SUM(Y108:Y117)</f>
        <v>0</v>
      </c>
      <c r="Z107" s="188">
        <f t="shared" si="305"/>
        <v>0</v>
      </c>
      <c r="AA107" s="188">
        <f t="shared" si="301"/>
        <v>0</v>
      </c>
      <c r="AB107" s="188">
        <f t="shared" si="301"/>
        <v>0</v>
      </c>
      <c r="AC107" s="188">
        <f t="shared" si="301"/>
        <v>0</v>
      </c>
      <c r="AD107" s="188">
        <f t="shared" si="301"/>
        <v>0</v>
      </c>
      <c r="AE107" s="188">
        <f t="shared" si="9"/>
        <v>0</v>
      </c>
      <c r="AF107" s="188">
        <f>SUM(AF108:AF117)</f>
        <v>0</v>
      </c>
      <c r="AG107" s="188">
        <f>SUM(AG108:AG117)</f>
        <v>0</v>
      </c>
      <c r="AH107" s="188">
        <f>SUM(AH108:AH117)</f>
        <v>0</v>
      </c>
      <c r="AI107" s="188">
        <f t="shared" si="10"/>
        <v>0</v>
      </c>
      <c r="AJ107" s="188">
        <f>SUM(AJ108:AJ117)</f>
        <v>0</v>
      </c>
      <c r="AK107" s="188">
        <f>SUM(AK108:AK117)</f>
        <v>0</v>
      </c>
      <c r="AL107" s="188">
        <f>SUM(AL108:AL117)</f>
        <v>0</v>
      </c>
      <c r="AM107" s="188">
        <f t="shared" si="11"/>
        <v>0</v>
      </c>
      <c r="AN107" s="188">
        <f>SUM(AN108:AN117)</f>
        <v>0</v>
      </c>
      <c r="AO107" s="188">
        <f>SUM(AO108:AO117)</f>
        <v>0</v>
      </c>
      <c r="AP107" s="188">
        <f>SUM(AP108:AP117)</f>
        <v>0</v>
      </c>
      <c r="AQ107" s="188">
        <f t="shared" si="12"/>
        <v>0</v>
      </c>
      <c r="AR107" s="188">
        <f t="shared" si="13"/>
        <v>0</v>
      </c>
    </row>
    <row r="108" spans="2:44" x14ac:dyDescent="0.25">
      <c r="B108" s="177" t="s">
        <v>623</v>
      </c>
      <c r="C108" s="178" t="s">
        <v>123</v>
      </c>
      <c r="D1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9">
        <f t="shared" si="300"/>
        <v>0</v>
      </c>
      <c r="G108" s="179"/>
      <c r="H108" s="179">
        <f t="shared" ref="H108:H115" si="306">F108-G108</f>
        <v>0</v>
      </c>
      <c r="I108" s="179"/>
      <c r="J108" s="179">
        <f t="shared" ref="J108:J115" si="307">F108-I108</f>
        <v>0</v>
      </c>
      <c r="K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9">
        <f t="shared" ref="AE108:AE115" si="308">AB108+AC108+AD108</f>
        <v>0</v>
      </c>
      <c r="AF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9">
        <f t="shared" ref="AI108:AI115" si="309">AF108+AG108+AH108</f>
        <v>0</v>
      </c>
      <c r="AJ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9">
        <f t="shared" ref="AM108:AM115" si="310">AJ108+AK108+AL108</f>
        <v>0</v>
      </c>
      <c r="AN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9">
        <f t="shared" ref="AQ108:AQ115" si="311">AN108+AO108+AP108</f>
        <v>0</v>
      </c>
      <c r="AR108" s="179">
        <f t="shared" ref="AR108:AR115" si="312">AE108+AI108+AM108+AQ108</f>
        <v>0</v>
      </c>
    </row>
    <row r="109" spans="2:44" x14ac:dyDescent="0.25">
      <c r="B109" s="177" t="s">
        <v>624</v>
      </c>
      <c r="C109" s="178" t="s">
        <v>625</v>
      </c>
      <c r="D1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9">
        <f t="shared" ref="F109:F112" si="313">D109+E109</f>
        <v>0</v>
      </c>
      <c r="G109" s="179"/>
      <c r="H109" s="179">
        <f t="shared" si="306"/>
        <v>0</v>
      </c>
      <c r="I109" s="179"/>
      <c r="J109" s="179">
        <f t="shared" si="307"/>
        <v>0</v>
      </c>
      <c r="K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9">
        <f t="shared" si="308"/>
        <v>0</v>
      </c>
      <c r="AF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9">
        <f t="shared" si="309"/>
        <v>0</v>
      </c>
      <c r="AJ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9">
        <f t="shared" si="310"/>
        <v>0</v>
      </c>
      <c r="AN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9">
        <f t="shared" si="311"/>
        <v>0</v>
      </c>
      <c r="AR109" s="179">
        <f t="shared" si="312"/>
        <v>0</v>
      </c>
    </row>
    <row r="110" spans="2:44" x14ac:dyDescent="0.25">
      <c r="B110" s="177" t="s">
        <v>626</v>
      </c>
      <c r="C110" s="178" t="s">
        <v>627</v>
      </c>
      <c r="D1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9">
        <f t="shared" si="313"/>
        <v>0</v>
      </c>
      <c r="G110" s="179"/>
      <c r="H110" s="179">
        <f t="shared" si="306"/>
        <v>0</v>
      </c>
      <c r="I110" s="179"/>
      <c r="J110" s="179">
        <f t="shared" si="307"/>
        <v>0</v>
      </c>
      <c r="K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9">
        <f t="shared" si="308"/>
        <v>0</v>
      </c>
      <c r="AF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9">
        <f t="shared" si="309"/>
        <v>0</v>
      </c>
      <c r="AJ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9">
        <f t="shared" si="310"/>
        <v>0</v>
      </c>
      <c r="AN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9">
        <f t="shared" si="311"/>
        <v>0</v>
      </c>
      <c r="AR110" s="179">
        <f t="shared" si="312"/>
        <v>0</v>
      </c>
    </row>
    <row r="111" spans="2:44" x14ac:dyDescent="0.25">
      <c r="B111" s="177" t="s">
        <v>278</v>
      </c>
      <c r="C111" s="178" t="s">
        <v>162</v>
      </c>
      <c r="D1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9">
        <f t="shared" si="313"/>
        <v>0</v>
      </c>
      <c r="G111" s="179"/>
      <c r="H111" s="179">
        <f t="shared" ref="H111:H112" si="314">F111-G111</f>
        <v>0</v>
      </c>
      <c r="I111" s="179"/>
      <c r="J111" s="179">
        <f t="shared" ref="J111:J112" si="315">F111-I111</f>
        <v>0</v>
      </c>
      <c r="K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9">
        <f t="shared" ref="AE111:AE112" si="316">AB111+AC111+AD111</f>
        <v>0</v>
      </c>
      <c r="AF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9">
        <f t="shared" ref="AI111:AI112" si="317">AF111+AG111+AH111</f>
        <v>0</v>
      </c>
      <c r="AJ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9">
        <f t="shared" ref="AM111:AM112" si="318">AJ111+AK111+AL111</f>
        <v>0</v>
      </c>
      <c r="AN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9">
        <f t="shared" ref="AQ111:AQ112" si="319">AN111+AO111+AP111</f>
        <v>0</v>
      </c>
      <c r="AR111" s="179">
        <f t="shared" ref="AR111:AR112" si="320">AE111+AI111+AM111+AQ111</f>
        <v>0</v>
      </c>
    </row>
    <row r="112" spans="2:44" x14ac:dyDescent="0.25">
      <c r="B112" s="177" t="s">
        <v>628</v>
      </c>
      <c r="C112" s="178" t="s">
        <v>629</v>
      </c>
      <c r="D1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9">
        <f t="shared" si="313"/>
        <v>0</v>
      </c>
      <c r="G112" s="179"/>
      <c r="H112" s="179">
        <f t="shared" si="314"/>
        <v>0</v>
      </c>
      <c r="I112" s="179"/>
      <c r="J112" s="179">
        <f t="shared" si="315"/>
        <v>0</v>
      </c>
      <c r="K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9">
        <f t="shared" si="316"/>
        <v>0</v>
      </c>
      <c r="AF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9">
        <f t="shared" si="317"/>
        <v>0</v>
      </c>
      <c r="AJ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9">
        <f t="shared" si="318"/>
        <v>0</v>
      </c>
      <c r="AN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9">
        <f t="shared" si="319"/>
        <v>0</v>
      </c>
      <c r="AR112" s="179">
        <f t="shared" si="320"/>
        <v>0</v>
      </c>
    </row>
    <row r="113" spans="2:44" x14ac:dyDescent="0.25">
      <c r="B113" s="177" t="s">
        <v>630</v>
      </c>
      <c r="C113" s="178" t="s">
        <v>631</v>
      </c>
      <c r="D1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9">
        <f t="shared" si="300"/>
        <v>0</v>
      </c>
      <c r="G113" s="179"/>
      <c r="H113" s="179">
        <f t="shared" ref="H113:H114" si="321">F113-G113</f>
        <v>0</v>
      </c>
      <c r="I113" s="179"/>
      <c r="J113" s="179">
        <f t="shared" ref="J113:J114" si="322">F113-I113</f>
        <v>0</v>
      </c>
      <c r="K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9">
        <f t="shared" ref="AE113:AE114" si="323">AB113+AC113+AD113</f>
        <v>0</v>
      </c>
      <c r="AF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9">
        <f t="shared" ref="AI113:AI114" si="324">AF113+AG113+AH113</f>
        <v>0</v>
      </c>
      <c r="AJ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9">
        <f t="shared" ref="AM113:AM114" si="325">AJ113+AK113+AL113</f>
        <v>0</v>
      </c>
      <c r="AN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9">
        <f t="shared" ref="AQ113:AQ114" si="326">AN113+AO113+AP113</f>
        <v>0</v>
      </c>
      <c r="AR113" s="179">
        <f t="shared" ref="AR113:AR114" si="327">AE113+AI113+AM113+AQ113</f>
        <v>0</v>
      </c>
    </row>
    <row r="114" spans="2:44" x14ac:dyDescent="0.25">
      <c r="B114" s="177" t="s">
        <v>632</v>
      </c>
      <c r="C114" s="178" t="s">
        <v>633</v>
      </c>
      <c r="D1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9">
        <f t="shared" si="300"/>
        <v>0</v>
      </c>
      <c r="G114" s="179"/>
      <c r="H114" s="179">
        <f t="shared" si="321"/>
        <v>0</v>
      </c>
      <c r="I114" s="179"/>
      <c r="J114" s="179">
        <f t="shared" si="322"/>
        <v>0</v>
      </c>
      <c r="K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9">
        <f t="shared" si="323"/>
        <v>0</v>
      </c>
      <c r="AF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9">
        <f t="shared" si="324"/>
        <v>0</v>
      </c>
      <c r="AJ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9">
        <f t="shared" si="325"/>
        <v>0</v>
      </c>
      <c r="AN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9">
        <f t="shared" si="326"/>
        <v>0</v>
      </c>
      <c r="AR114" s="179">
        <f t="shared" si="327"/>
        <v>0</v>
      </c>
    </row>
    <row r="115" spans="2:44" x14ac:dyDescent="0.25">
      <c r="B115" s="177" t="s">
        <v>634</v>
      </c>
      <c r="C115" s="178" t="s">
        <v>635</v>
      </c>
      <c r="D1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9">
        <f t="shared" ref="F115" si="328">D115+E115</f>
        <v>0</v>
      </c>
      <c r="G115" s="179"/>
      <c r="H115" s="179">
        <f t="shared" si="306"/>
        <v>0</v>
      </c>
      <c r="I115" s="179"/>
      <c r="J115" s="179">
        <f t="shared" si="307"/>
        <v>0</v>
      </c>
      <c r="K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9">
        <f t="shared" si="308"/>
        <v>0</v>
      </c>
      <c r="AF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9">
        <f t="shared" si="309"/>
        <v>0</v>
      </c>
      <c r="AJ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9">
        <f t="shared" si="310"/>
        <v>0</v>
      </c>
      <c r="AN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9">
        <f t="shared" si="311"/>
        <v>0</v>
      </c>
      <c r="AR115" s="179">
        <f t="shared" si="312"/>
        <v>0</v>
      </c>
    </row>
    <row r="116" spans="2:44" x14ac:dyDescent="0.25">
      <c r="B116" s="177" t="s">
        <v>636</v>
      </c>
      <c r="C116" s="178" t="s">
        <v>637</v>
      </c>
      <c r="D1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9">
        <f t="shared" ref="F116" si="329">D116+E116</f>
        <v>0</v>
      </c>
      <c r="G116" s="179"/>
      <c r="H116" s="179">
        <f t="shared" si="4"/>
        <v>0</v>
      </c>
      <c r="I116" s="179"/>
      <c r="J116" s="179">
        <f t="shared" si="5"/>
        <v>0</v>
      </c>
      <c r="K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9">
        <f t="shared" si="9"/>
        <v>0</v>
      </c>
      <c r="AF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9">
        <f t="shared" si="10"/>
        <v>0</v>
      </c>
      <c r="AJ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9">
        <f t="shared" si="11"/>
        <v>0</v>
      </c>
      <c r="AN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9">
        <f t="shared" si="12"/>
        <v>0</v>
      </c>
      <c r="AR116" s="179">
        <f t="shared" si="13"/>
        <v>0</v>
      </c>
    </row>
    <row r="117" spans="2:44" x14ac:dyDescent="0.25">
      <c r="B117" s="177" t="s">
        <v>638</v>
      </c>
      <c r="C117" s="178" t="s">
        <v>639</v>
      </c>
      <c r="D1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9">
        <f t="shared" si="300"/>
        <v>0</v>
      </c>
      <c r="G117" s="179"/>
      <c r="H117" s="179">
        <f t="shared" ref="H117" si="330">F117-G117</f>
        <v>0</v>
      </c>
      <c r="I117" s="179"/>
      <c r="J117" s="179">
        <f t="shared" ref="J117" si="331">F117-I117</f>
        <v>0</v>
      </c>
      <c r="K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9">
        <f t="shared" ref="AE117" si="332">AB117+AC117+AD117</f>
        <v>0</v>
      </c>
      <c r="AF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9">
        <f t="shared" ref="AI117" si="333">AF117+AG117+AH117</f>
        <v>0</v>
      </c>
      <c r="AJ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9">
        <f t="shared" ref="AM117" si="334">AJ117+AK117+AL117</f>
        <v>0</v>
      </c>
      <c r="AN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9">
        <f t="shared" ref="AQ117" si="335">AN117+AO117+AP117</f>
        <v>0</v>
      </c>
      <c r="AR117" s="179">
        <f t="shared" ref="AR117" si="336">AE117+AI117+AM117+AQ117</f>
        <v>0</v>
      </c>
    </row>
    <row r="118" spans="2:44" x14ac:dyDescent="0.25">
      <c r="B118" s="186" t="s">
        <v>279</v>
      </c>
      <c r="C118" s="187" t="s">
        <v>163</v>
      </c>
      <c r="D118" s="188">
        <f>SUM(D119:D132)</f>
        <v>0</v>
      </c>
      <c r="E118" s="188">
        <f>SUM(E119:E132)</f>
        <v>0</v>
      </c>
      <c r="F118" s="188">
        <f t="shared" si="300"/>
        <v>0</v>
      </c>
      <c r="G118" s="188">
        <f t="shared" ref="G118:I118" si="337">SUM(G119:G132)</f>
        <v>0</v>
      </c>
      <c r="H118" s="188">
        <f t="shared" si="4"/>
        <v>0</v>
      </c>
      <c r="I118" s="188">
        <f t="shared" si="337"/>
        <v>0</v>
      </c>
      <c r="J118" s="188">
        <f t="shared" si="5"/>
        <v>0</v>
      </c>
      <c r="K118" s="188">
        <f t="shared" ref="K118:AP118" si="338">SUM(K119:K132)</f>
        <v>0</v>
      </c>
      <c r="L118" s="188">
        <f t="shared" si="338"/>
        <v>0</v>
      </c>
      <c r="M118" s="188">
        <f t="shared" si="338"/>
        <v>0</v>
      </c>
      <c r="N118" s="188">
        <f t="shared" si="338"/>
        <v>0</v>
      </c>
      <c r="O118" s="188">
        <f t="shared" si="338"/>
        <v>0</v>
      </c>
      <c r="P118" s="188">
        <f t="shared" ref="P118:Q118" si="339">SUM(P119:P132)</f>
        <v>0</v>
      </c>
      <c r="Q118" s="188">
        <f t="shared" si="339"/>
        <v>0</v>
      </c>
      <c r="R118" s="188">
        <f t="shared" si="338"/>
        <v>0</v>
      </c>
      <c r="S118" s="188">
        <f t="shared" si="338"/>
        <v>0</v>
      </c>
      <c r="T118" s="188">
        <f t="shared" ref="T118" si="340">SUM(T119:T132)</f>
        <v>0</v>
      </c>
      <c r="U118" s="188">
        <f t="shared" si="338"/>
        <v>0</v>
      </c>
      <c r="V118" s="188">
        <f t="shared" si="338"/>
        <v>0</v>
      </c>
      <c r="W118" s="188">
        <f t="shared" ref="W118" si="341">SUM(W119:W132)</f>
        <v>0</v>
      </c>
      <c r="X118" s="188">
        <f t="shared" si="338"/>
        <v>0</v>
      </c>
      <c r="Y118" s="188">
        <f t="shared" ref="Y118:Z118" si="342">SUM(Y119:Y132)</f>
        <v>0</v>
      </c>
      <c r="Z118" s="188">
        <f t="shared" si="342"/>
        <v>0</v>
      </c>
      <c r="AA118" s="188">
        <f t="shared" si="338"/>
        <v>0</v>
      </c>
      <c r="AB118" s="188">
        <f t="shared" si="338"/>
        <v>0</v>
      </c>
      <c r="AC118" s="188">
        <f t="shared" si="338"/>
        <v>0</v>
      </c>
      <c r="AD118" s="188">
        <f t="shared" si="338"/>
        <v>0</v>
      </c>
      <c r="AE118" s="188">
        <f t="shared" si="9"/>
        <v>0</v>
      </c>
      <c r="AF118" s="188">
        <f t="shared" si="338"/>
        <v>0</v>
      </c>
      <c r="AG118" s="188">
        <f t="shared" si="338"/>
        <v>0</v>
      </c>
      <c r="AH118" s="188">
        <f t="shared" si="338"/>
        <v>0</v>
      </c>
      <c r="AI118" s="188">
        <f t="shared" si="10"/>
        <v>0</v>
      </c>
      <c r="AJ118" s="188">
        <f t="shared" si="338"/>
        <v>0</v>
      </c>
      <c r="AK118" s="188">
        <f t="shared" si="338"/>
        <v>0</v>
      </c>
      <c r="AL118" s="188">
        <f t="shared" si="338"/>
        <v>0</v>
      </c>
      <c r="AM118" s="188">
        <f t="shared" si="11"/>
        <v>0</v>
      </c>
      <c r="AN118" s="188">
        <f t="shared" si="338"/>
        <v>0</v>
      </c>
      <c r="AO118" s="188">
        <f t="shared" si="338"/>
        <v>0</v>
      </c>
      <c r="AP118" s="188">
        <f t="shared" si="338"/>
        <v>0</v>
      </c>
      <c r="AQ118" s="188">
        <f t="shared" si="12"/>
        <v>0</v>
      </c>
      <c r="AR118" s="188">
        <f t="shared" si="13"/>
        <v>0</v>
      </c>
    </row>
    <row r="119" spans="2:44" x14ac:dyDescent="0.25">
      <c r="B119" s="177" t="s">
        <v>280</v>
      </c>
      <c r="C119" s="178" t="s">
        <v>164</v>
      </c>
      <c r="D1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9">
        <f t="shared" si="300"/>
        <v>0</v>
      </c>
      <c r="G119" s="179"/>
      <c r="H119" s="179">
        <f t="shared" ref="H119:H132" si="343">F119-G119</f>
        <v>0</v>
      </c>
      <c r="I119" s="179"/>
      <c r="J119" s="179">
        <f t="shared" ref="J119:J132" si="344">F119-I119</f>
        <v>0</v>
      </c>
      <c r="K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9">
        <f t="shared" ref="AE119:AE132" si="345">AB119+AC119+AD119</f>
        <v>0</v>
      </c>
      <c r="AF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9">
        <f t="shared" ref="AI119:AI132" si="346">AF119+AG119+AH119</f>
        <v>0</v>
      </c>
      <c r="AJ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9">
        <f t="shared" ref="AM119:AM132" si="347">AJ119+AK119+AL119</f>
        <v>0</v>
      </c>
      <c r="AN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9">
        <f t="shared" ref="AQ119:AQ132" si="348">AN119+AO119+AP119</f>
        <v>0</v>
      </c>
      <c r="AR119" s="179">
        <f t="shared" ref="AR119:AR132" si="349">AE119+AI119+AM119+AQ119</f>
        <v>0</v>
      </c>
    </row>
    <row r="120" spans="2:44" x14ac:dyDescent="0.25">
      <c r="B120" s="177" t="s">
        <v>640</v>
      </c>
      <c r="C120" s="178" t="s">
        <v>641</v>
      </c>
      <c r="D1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9">
        <f t="shared" ref="F120:F125" si="350">D120+E120</f>
        <v>0</v>
      </c>
      <c r="G120" s="179"/>
      <c r="H120" s="179">
        <f t="shared" ref="H120:H125" si="351">F120-G120</f>
        <v>0</v>
      </c>
      <c r="I120" s="179"/>
      <c r="J120" s="179">
        <f t="shared" ref="J120:J125" si="352">F120-I120</f>
        <v>0</v>
      </c>
      <c r="K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9">
        <f t="shared" ref="AE120:AE125" si="353">AB120+AC120+AD120</f>
        <v>0</v>
      </c>
      <c r="AF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9">
        <f t="shared" ref="AI120:AI125" si="354">AF120+AG120+AH120</f>
        <v>0</v>
      </c>
      <c r="AJ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9">
        <f t="shared" ref="AM120:AM125" si="355">AJ120+AK120+AL120</f>
        <v>0</v>
      </c>
      <c r="AN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9">
        <f t="shared" ref="AQ120:AQ125" si="356">AN120+AO120+AP120</f>
        <v>0</v>
      </c>
      <c r="AR120" s="179">
        <f t="shared" ref="AR120:AR125" si="357">AE120+AI120+AM120+AQ120</f>
        <v>0</v>
      </c>
    </row>
    <row r="121" spans="2:44" x14ac:dyDescent="0.25">
      <c r="B121" s="177" t="s">
        <v>281</v>
      </c>
      <c r="C121" s="178" t="s">
        <v>165</v>
      </c>
      <c r="D1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9">
        <f t="shared" si="350"/>
        <v>0</v>
      </c>
      <c r="G121" s="179"/>
      <c r="H121" s="179">
        <f t="shared" si="351"/>
        <v>0</v>
      </c>
      <c r="I121" s="179"/>
      <c r="J121" s="179">
        <f t="shared" si="352"/>
        <v>0</v>
      </c>
      <c r="K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9">
        <f t="shared" si="353"/>
        <v>0</v>
      </c>
      <c r="AF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9">
        <f t="shared" si="354"/>
        <v>0</v>
      </c>
      <c r="AJ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9">
        <f t="shared" si="355"/>
        <v>0</v>
      </c>
      <c r="AN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9">
        <f t="shared" si="356"/>
        <v>0</v>
      </c>
      <c r="AR121" s="179">
        <f t="shared" si="357"/>
        <v>0</v>
      </c>
    </row>
    <row r="122" spans="2:44" x14ac:dyDescent="0.25">
      <c r="B122" s="177" t="s">
        <v>642</v>
      </c>
      <c r="C122" s="178" t="s">
        <v>643</v>
      </c>
      <c r="D1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9">
        <f t="shared" si="350"/>
        <v>0</v>
      </c>
      <c r="G122" s="179"/>
      <c r="H122" s="179">
        <f t="shared" si="351"/>
        <v>0</v>
      </c>
      <c r="I122" s="179"/>
      <c r="J122" s="179">
        <f t="shared" si="352"/>
        <v>0</v>
      </c>
      <c r="K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9">
        <f t="shared" si="353"/>
        <v>0</v>
      </c>
      <c r="AF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9">
        <f t="shared" si="354"/>
        <v>0</v>
      </c>
      <c r="AJ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9">
        <f t="shared" si="355"/>
        <v>0</v>
      </c>
      <c r="AN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9">
        <f t="shared" si="356"/>
        <v>0</v>
      </c>
      <c r="AR122" s="179">
        <f t="shared" si="357"/>
        <v>0</v>
      </c>
    </row>
    <row r="123" spans="2:44" x14ac:dyDescent="0.25">
      <c r="B123" s="177" t="s">
        <v>644</v>
      </c>
      <c r="C123" s="178" t="s">
        <v>645</v>
      </c>
      <c r="D1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9">
        <f t="shared" si="350"/>
        <v>0</v>
      </c>
      <c r="G123" s="179"/>
      <c r="H123" s="179">
        <f t="shared" si="351"/>
        <v>0</v>
      </c>
      <c r="I123" s="179"/>
      <c r="J123" s="179">
        <f t="shared" si="352"/>
        <v>0</v>
      </c>
      <c r="K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9">
        <f t="shared" si="353"/>
        <v>0</v>
      </c>
      <c r="AF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9">
        <f t="shared" si="354"/>
        <v>0</v>
      </c>
      <c r="AJ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9">
        <f t="shared" si="355"/>
        <v>0</v>
      </c>
      <c r="AN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9">
        <f t="shared" si="356"/>
        <v>0</v>
      </c>
      <c r="AR123" s="179">
        <f t="shared" si="357"/>
        <v>0</v>
      </c>
    </row>
    <row r="124" spans="2:44" x14ac:dyDescent="0.25">
      <c r="B124" s="177" t="s">
        <v>646</v>
      </c>
      <c r="C124" s="178" t="s">
        <v>647</v>
      </c>
      <c r="D1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9">
        <f t="shared" si="350"/>
        <v>0</v>
      </c>
      <c r="G124" s="179"/>
      <c r="H124" s="179">
        <f t="shared" si="351"/>
        <v>0</v>
      </c>
      <c r="I124" s="179"/>
      <c r="J124" s="179">
        <f t="shared" si="352"/>
        <v>0</v>
      </c>
      <c r="K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9">
        <f t="shared" si="353"/>
        <v>0</v>
      </c>
      <c r="AF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9">
        <f t="shared" si="354"/>
        <v>0</v>
      </c>
      <c r="AJ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9">
        <f t="shared" si="355"/>
        <v>0</v>
      </c>
      <c r="AN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9">
        <f t="shared" si="356"/>
        <v>0</v>
      </c>
      <c r="AR124" s="179">
        <f t="shared" si="357"/>
        <v>0</v>
      </c>
    </row>
    <row r="125" spans="2:44" x14ac:dyDescent="0.25">
      <c r="B125" s="177" t="s">
        <v>648</v>
      </c>
      <c r="C125" s="178" t="s">
        <v>649</v>
      </c>
      <c r="D1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9">
        <f t="shared" si="350"/>
        <v>0</v>
      </c>
      <c r="G125" s="179"/>
      <c r="H125" s="179">
        <f t="shared" si="351"/>
        <v>0</v>
      </c>
      <c r="I125" s="179"/>
      <c r="J125" s="179">
        <f t="shared" si="352"/>
        <v>0</v>
      </c>
      <c r="K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9">
        <f t="shared" si="353"/>
        <v>0</v>
      </c>
      <c r="AF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9">
        <f t="shared" si="354"/>
        <v>0</v>
      </c>
      <c r="AJ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9">
        <f t="shared" si="355"/>
        <v>0</v>
      </c>
      <c r="AN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9">
        <f t="shared" si="356"/>
        <v>0</v>
      </c>
      <c r="AR125" s="179">
        <f t="shared" si="357"/>
        <v>0</v>
      </c>
    </row>
    <row r="126" spans="2:44" x14ac:dyDescent="0.25">
      <c r="B126" s="177" t="s">
        <v>650</v>
      </c>
      <c r="C126" s="178" t="s">
        <v>651</v>
      </c>
      <c r="D1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9">
        <f t="shared" si="300"/>
        <v>0</v>
      </c>
      <c r="G126" s="179"/>
      <c r="H126" s="179">
        <f t="shared" si="343"/>
        <v>0</v>
      </c>
      <c r="I126" s="179"/>
      <c r="J126" s="179">
        <f t="shared" si="344"/>
        <v>0</v>
      </c>
      <c r="K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9">
        <f t="shared" si="345"/>
        <v>0</v>
      </c>
      <c r="AF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9">
        <f t="shared" si="346"/>
        <v>0</v>
      </c>
      <c r="AJ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9">
        <f t="shared" si="347"/>
        <v>0</v>
      </c>
      <c r="AN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9">
        <f t="shared" si="348"/>
        <v>0</v>
      </c>
      <c r="AR126" s="179">
        <f t="shared" si="349"/>
        <v>0</v>
      </c>
    </row>
    <row r="127" spans="2:44" x14ac:dyDescent="0.25">
      <c r="B127" s="177" t="s">
        <v>652</v>
      </c>
      <c r="C127" s="178" t="s">
        <v>653</v>
      </c>
      <c r="D1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9">
        <f t="shared" si="300"/>
        <v>0</v>
      </c>
      <c r="G127" s="179"/>
      <c r="H127" s="179">
        <f t="shared" si="343"/>
        <v>0</v>
      </c>
      <c r="I127" s="179"/>
      <c r="J127" s="179">
        <f t="shared" si="344"/>
        <v>0</v>
      </c>
      <c r="K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9">
        <f t="shared" si="345"/>
        <v>0</v>
      </c>
      <c r="AF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9">
        <f t="shared" si="346"/>
        <v>0</v>
      </c>
      <c r="AJ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9">
        <f t="shared" si="347"/>
        <v>0</v>
      </c>
      <c r="AN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9">
        <f t="shared" si="348"/>
        <v>0</v>
      </c>
      <c r="AR127" s="179">
        <f t="shared" si="349"/>
        <v>0</v>
      </c>
    </row>
    <row r="128" spans="2:44" x14ac:dyDescent="0.25">
      <c r="B128" s="177" t="s">
        <v>654</v>
      </c>
      <c r="C128" s="178" t="s">
        <v>655</v>
      </c>
      <c r="D1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9">
        <f t="shared" ref="F128" si="358">D128+E128</f>
        <v>0</v>
      </c>
      <c r="G128" s="179"/>
      <c r="H128" s="179">
        <f t="shared" ref="H128" si="359">F128-G128</f>
        <v>0</v>
      </c>
      <c r="I128" s="179"/>
      <c r="J128" s="179">
        <f t="shared" ref="J128" si="360">F128-I128</f>
        <v>0</v>
      </c>
      <c r="K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9">
        <f t="shared" ref="AE128" si="361">AB128+AC128+AD128</f>
        <v>0</v>
      </c>
      <c r="AF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9">
        <f t="shared" ref="AI128" si="362">AF128+AG128+AH128</f>
        <v>0</v>
      </c>
      <c r="AJ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9">
        <f t="shared" ref="AM128" si="363">AJ128+AK128+AL128</f>
        <v>0</v>
      </c>
      <c r="AN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9">
        <f t="shared" ref="AQ128" si="364">AN128+AO128+AP128</f>
        <v>0</v>
      </c>
      <c r="AR128" s="179">
        <f t="shared" ref="AR128" si="365">AE128+AI128+AM128+AQ128</f>
        <v>0</v>
      </c>
    </row>
    <row r="129" spans="2:44" x14ac:dyDescent="0.25">
      <c r="B129" s="177" t="s">
        <v>282</v>
      </c>
      <c r="C129" s="178" t="s">
        <v>166</v>
      </c>
      <c r="D1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9">
        <f t="shared" ref="F129:F130" si="366">D129+E129</f>
        <v>0</v>
      </c>
      <c r="G129" s="179"/>
      <c r="H129" s="179">
        <f t="shared" ref="H129:H130" si="367">F129-G129</f>
        <v>0</v>
      </c>
      <c r="I129" s="179"/>
      <c r="J129" s="179">
        <f t="shared" ref="J129:J130" si="368">F129-I129</f>
        <v>0</v>
      </c>
      <c r="K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9">
        <f t="shared" ref="AE129:AE130" si="369">AB129+AC129+AD129</f>
        <v>0</v>
      </c>
      <c r="AF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9">
        <f t="shared" ref="AI129:AI130" si="370">AF129+AG129+AH129</f>
        <v>0</v>
      </c>
      <c r="AJ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9">
        <f t="shared" ref="AM129:AM130" si="371">AJ129+AK129+AL129</f>
        <v>0</v>
      </c>
      <c r="AN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9">
        <f t="shared" ref="AQ129:AQ130" si="372">AN129+AO129+AP129</f>
        <v>0</v>
      </c>
      <c r="AR129" s="179">
        <f t="shared" ref="AR129:AR130" si="373">AE129+AI129+AM129+AQ129</f>
        <v>0</v>
      </c>
    </row>
    <row r="130" spans="2:44" x14ac:dyDescent="0.25">
      <c r="B130" s="177" t="s">
        <v>656</v>
      </c>
      <c r="C130" s="178" t="s">
        <v>657</v>
      </c>
      <c r="D1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9">
        <f t="shared" si="366"/>
        <v>0</v>
      </c>
      <c r="G130" s="179"/>
      <c r="H130" s="179">
        <f t="shared" si="367"/>
        <v>0</v>
      </c>
      <c r="I130" s="179"/>
      <c r="J130" s="179">
        <f t="shared" si="368"/>
        <v>0</v>
      </c>
      <c r="K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9">
        <f t="shared" si="369"/>
        <v>0</v>
      </c>
      <c r="AF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9">
        <f t="shared" si="370"/>
        <v>0</v>
      </c>
      <c r="AJ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9">
        <f t="shared" si="371"/>
        <v>0</v>
      </c>
      <c r="AN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9">
        <f t="shared" si="372"/>
        <v>0</v>
      </c>
      <c r="AR130" s="179">
        <f t="shared" si="373"/>
        <v>0</v>
      </c>
    </row>
    <row r="131" spans="2:44" x14ac:dyDescent="0.25">
      <c r="B131" s="177" t="s">
        <v>658</v>
      </c>
      <c r="C131" s="178" t="s">
        <v>659</v>
      </c>
      <c r="D1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9">
        <f t="shared" si="300"/>
        <v>0</v>
      </c>
      <c r="G131" s="179"/>
      <c r="H131" s="179">
        <f t="shared" si="343"/>
        <v>0</v>
      </c>
      <c r="I131" s="179"/>
      <c r="J131" s="179">
        <f t="shared" si="344"/>
        <v>0</v>
      </c>
      <c r="K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9">
        <f t="shared" si="345"/>
        <v>0</v>
      </c>
      <c r="AF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9">
        <f t="shared" si="346"/>
        <v>0</v>
      </c>
      <c r="AJ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9">
        <f t="shared" si="347"/>
        <v>0</v>
      </c>
      <c r="AN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9">
        <f t="shared" si="348"/>
        <v>0</v>
      </c>
      <c r="AR131" s="179">
        <f t="shared" si="349"/>
        <v>0</v>
      </c>
    </row>
    <row r="132" spans="2:44" x14ac:dyDescent="0.25">
      <c r="B132" s="177" t="s">
        <v>660</v>
      </c>
      <c r="C132" s="178" t="s">
        <v>661</v>
      </c>
      <c r="D1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9">
        <f t="shared" si="300"/>
        <v>0</v>
      </c>
      <c r="G132" s="179"/>
      <c r="H132" s="179">
        <f t="shared" si="343"/>
        <v>0</v>
      </c>
      <c r="I132" s="179"/>
      <c r="J132" s="179">
        <f t="shared" si="344"/>
        <v>0</v>
      </c>
      <c r="K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9">
        <f t="shared" si="345"/>
        <v>0</v>
      </c>
      <c r="AF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9">
        <f t="shared" si="346"/>
        <v>0</v>
      </c>
      <c r="AJ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9">
        <f t="shared" si="347"/>
        <v>0</v>
      </c>
      <c r="AN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9">
        <f t="shared" si="348"/>
        <v>0</v>
      </c>
      <c r="AR132" s="179">
        <f t="shared" si="349"/>
        <v>0</v>
      </c>
    </row>
    <row r="133" spans="2:44" x14ac:dyDescent="0.25">
      <c r="B133" s="186" t="s">
        <v>283</v>
      </c>
      <c r="C133" s="187" t="s">
        <v>167</v>
      </c>
      <c r="D133" s="188">
        <f>SUM(D134:D148)</f>
        <v>0</v>
      </c>
      <c r="E133" s="188">
        <f>SUM(E134:E148)</f>
        <v>0</v>
      </c>
      <c r="F133" s="188">
        <f t="shared" si="300"/>
        <v>0</v>
      </c>
      <c r="G133" s="188">
        <f t="shared" ref="G133:I133" si="374">SUM(G134:G148)</f>
        <v>0</v>
      </c>
      <c r="H133" s="188">
        <f t="shared" si="4"/>
        <v>0</v>
      </c>
      <c r="I133" s="188">
        <f t="shared" si="374"/>
        <v>0</v>
      </c>
      <c r="J133" s="188">
        <f t="shared" si="5"/>
        <v>0</v>
      </c>
      <c r="K133" s="188">
        <f t="shared" ref="K133:AP133" si="375">SUM(K134:K148)</f>
        <v>0</v>
      </c>
      <c r="L133" s="188">
        <f t="shared" si="375"/>
        <v>0</v>
      </c>
      <c r="M133" s="188">
        <f t="shared" si="375"/>
        <v>0</v>
      </c>
      <c r="N133" s="188">
        <f t="shared" si="375"/>
        <v>0</v>
      </c>
      <c r="O133" s="188">
        <f t="shared" si="375"/>
        <v>0</v>
      </c>
      <c r="P133" s="188">
        <f t="shared" ref="P133:Q133" si="376">SUM(P134:P148)</f>
        <v>0</v>
      </c>
      <c r="Q133" s="188">
        <f t="shared" si="376"/>
        <v>0</v>
      </c>
      <c r="R133" s="188">
        <f t="shared" si="375"/>
        <v>0</v>
      </c>
      <c r="S133" s="188">
        <f t="shared" si="375"/>
        <v>0</v>
      </c>
      <c r="T133" s="188">
        <f t="shared" ref="T133" si="377">SUM(T134:T148)</f>
        <v>0</v>
      </c>
      <c r="U133" s="188">
        <f t="shared" si="375"/>
        <v>0</v>
      </c>
      <c r="V133" s="188">
        <f t="shared" si="375"/>
        <v>0</v>
      </c>
      <c r="W133" s="188">
        <f t="shared" ref="W133" si="378">SUM(W134:W148)</f>
        <v>0</v>
      </c>
      <c r="X133" s="188">
        <f t="shared" si="375"/>
        <v>0</v>
      </c>
      <c r="Y133" s="188">
        <f t="shared" ref="Y133:Z133" si="379">SUM(Y134:Y148)</f>
        <v>0</v>
      </c>
      <c r="Z133" s="188">
        <f t="shared" si="379"/>
        <v>0</v>
      </c>
      <c r="AA133" s="188">
        <f t="shared" si="375"/>
        <v>0</v>
      </c>
      <c r="AB133" s="188">
        <f t="shared" si="375"/>
        <v>0</v>
      </c>
      <c r="AC133" s="188">
        <f t="shared" si="375"/>
        <v>0</v>
      </c>
      <c r="AD133" s="188">
        <f t="shared" si="375"/>
        <v>0</v>
      </c>
      <c r="AE133" s="188">
        <f t="shared" si="9"/>
        <v>0</v>
      </c>
      <c r="AF133" s="188">
        <f t="shared" si="375"/>
        <v>0</v>
      </c>
      <c r="AG133" s="188">
        <f t="shared" si="375"/>
        <v>0</v>
      </c>
      <c r="AH133" s="188">
        <f t="shared" si="375"/>
        <v>0</v>
      </c>
      <c r="AI133" s="188">
        <f t="shared" si="10"/>
        <v>0</v>
      </c>
      <c r="AJ133" s="188">
        <f t="shared" si="375"/>
        <v>0</v>
      </c>
      <c r="AK133" s="188">
        <f t="shared" si="375"/>
        <v>0</v>
      </c>
      <c r="AL133" s="188">
        <f t="shared" si="375"/>
        <v>0</v>
      </c>
      <c r="AM133" s="188">
        <f t="shared" si="11"/>
        <v>0</v>
      </c>
      <c r="AN133" s="188">
        <f t="shared" si="375"/>
        <v>0</v>
      </c>
      <c r="AO133" s="188">
        <f t="shared" si="375"/>
        <v>0</v>
      </c>
      <c r="AP133" s="188">
        <f t="shared" si="375"/>
        <v>0</v>
      </c>
      <c r="AQ133" s="188">
        <f t="shared" si="12"/>
        <v>0</v>
      </c>
      <c r="AR133" s="188">
        <f t="shared" si="13"/>
        <v>0</v>
      </c>
    </row>
    <row r="134" spans="2:44" x14ac:dyDescent="0.25">
      <c r="B134" s="177" t="s">
        <v>662</v>
      </c>
      <c r="C134" s="178" t="s">
        <v>663</v>
      </c>
      <c r="D1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9">
        <f t="shared" si="300"/>
        <v>0</v>
      </c>
      <c r="G134" s="179"/>
      <c r="H134" s="179">
        <f t="shared" ref="H134:H148" si="380">F134-G134</f>
        <v>0</v>
      </c>
      <c r="I134" s="179"/>
      <c r="J134" s="179">
        <f t="shared" ref="J134:J148" si="381">F134-I134</f>
        <v>0</v>
      </c>
      <c r="K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9">
        <f t="shared" ref="AE134:AE148" si="382">AB134+AC134+AD134</f>
        <v>0</v>
      </c>
      <c r="AF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9">
        <f t="shared" ref="AI134:AI148" si="383">AF134+AG134+AH134</f>
        <v>0</v>
      </c>
      <c r="AJ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9">
        <f t="shared" ref="AM134:AM148" si="384">AJ134+AK134+AL134</f>
        <v>0</v>
      </c>
      <c r="AN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9">
        <f t="shared" ref="AQ134:AQ148" si="385">AN134+AO134+AP134</f>
        <v>0</v>
      </c>
      <c r="AR134" s="179">
        <f t="shared" ref="AR134:AR148" si="386">AE134+AI134+AM134+AQ134</f>
        <v>0</v>
      </c>
    </row>
    <row r="135" spans="2:44" x14ac:dyDescent="0.25">
      <c r="B135" s="177" t="s">
        <v>284</v>
      </c>
      <c r="C135" s="178" t="s">
        <v>168</v>
      </c>
      <c r="D1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9">
        <f t="shared" si="300"/>
        <v>0</v>
      </c>
      <c r="G135" s="179"/>
      <c r="H135" s="179">
        <f t="shared" si="380"/>
        <v>0</v>
      </c>
      <c r="I135" s="179"/>
      <c r="J135" s="179">
        <f t="shared" si="381"/>
        <v>0</v>
      </c>
      <c r="K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9">
        <f t="shared" si="382"/>
        <v>0</v>
      </c>
      <c r="AF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9">
        <f t="shared" si="383"/>
        <v>0</v>
      </c>
      <c r="AJ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9">
        <f t="shared" si="384"/>
        <v>0</v>
      </c>
      <c r="AN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9">
        <f t="shared" si="385"/>
        <v>0</v>
      </c>
      <c r="AR135" s="179">
        <f t="shared" si="386"/>
        <v>0</v>
      </c>
    </row>
    <row r="136" spans="2:44" x14ac:dyDescent="0.25">
      <c r="B136" s="177" t="s">
        <v>664</v>
      </c>
      <c r="C136" s="178" t="s">
        <v>665</v>
      </c>
      <c r="D1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9">
        <f t="shared" si="300"/>
        <v>0</v>
      </c>
      <c r="G136" s="179"/>
      <c r="H136" s="179">
        <f t="shared" si="380"/>
        <v>0</v>
      </c>
      <c r="I136" s="179"/>
      <c r="J136" s="179">
        <f t="shared" si="381"/>
        <v>0</v>
      </c>
      <c r="K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9">
        <f t="shared" si="382"/>
        <v>0</v>
      </c>
      <c r="AF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9">
        <f t="shared" si="383"/>
        <v>0</v>
      </c>
      <c r="AJ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9">
        <f t="shared" si="384"/>
        <v>0</v>
      </c>
      <c r="AN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9">
        <f t="shared" si="385"/>
        <v>0</v>
      </c>
      <c r="AR136" s="179">
        <f t="shared" si="386"/>
        <v>0</v>
      </c>
    </row>
    <row r="137" spans="2:44" x14ac:dyDescent="0.25">
      <c r="B137" s="177" t="s">
        <v>285</v>
      </c>
      <c r="C137" s="178" t="s">
        <v>169</v>
      </c>
      <c r="D1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9">
        <f t="shared" si="300"/>
        <v>0</v>
      </c>
      <c r="G137" s="179"/>
      <c r="H137" s="179">
        <f t="shared" si="380"/>
        <v>0</v>
      </c>
      <c r="I137" s="179"/>
      <c r="J137" s="179">
        <f t="shared" si="381"/>
        <v>0</v>
      </c>
      <c r="K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9">
        <f t="shared" si="382"/>
        <v>0</v>
      </c>
      <c r="AF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9">
        <f t="shared" si="383"/>
        <v>0</v>
      </c>
      <c r="AJ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9">
        <f t="shared" si="384"/>
        <v>0</v>
      </c>
      <c r="AN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9">
        <f t="shared" si="385"/>
        <v>0</v>
      </c>
      <c r="AR137" s="179">
        <f t="shared" si="386"/>
        <v>0</v>
      </c>
    </row>
    <row r="138" spans="2:44" x14ac:dyDescent="0.25">
      <c r="B138" s="177" t="s">
        <v>666</v>
      </c>
      <c r="C138" s="178" t="s">
        <v>667</v>
      </c>
      <c r="D1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9">
        <f t="shared" ref="F138:F143" si="387">D138+E138</f>
        <v>0</v>
      </c>
      <c r="G138" s="179"/>
      <c r="H138" s="179">
        <f t="shared" ref="H138:H143" si="388">F138-G138</f>
        <v>0</v>
      </c>
      <c r="I138" s="179"/>
      <c r="J138" s="179">
        <f t="shared" ref="J138:J143" si="389">F138-I138</f>
        <v>0</v>
      </c>
      <c r="K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9">
        <f t="shared" ref="AE138:AE143" si="390">AB138+AC138+AD138</f>
        <v>0</v>
      </c>
      <c r="AF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9">
        <f t="shared" ref="AI138:AI143" si="391">AF138+AG138+AH138</f>
        <v>0</v>
      </c>
      <c r="AJ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9">
        <f t="shared" ref="AM138:AM143" si="392">AJ138+AK138+AL138</f>
        <v>0</v>
      </c>
      <c r="AN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9">
        <f t="shared" ref="AQ138:AQ143" si="393">AN138+AO138+AP138</f>
        <v>0</v>
      </c>
      <c r="AR138" s="179">
        <f t="shared" ref="AR138:AR143" si="394">AE138+AI138+AM138+AQ138</f>
        <v>0</v>
      </c>
    </row>
    <row r="139" spans="2:44" x14ac:dyDescent="0.25">
      <c r="B139" s="177" t="s">
        <v>668</v>
      </c>
      <c r="C139" s="178" t="s">
        <v>669</v>
      </c>
      <c r="D1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9">
        <f t="shared" ref="F139:F140" si="395">D139+E139</f>
        <v>0</v>
      </c>
      <c r="G139" s="179"/>
      <c r="H139" s="179">
        <f t="shared" ref="H139:H140" si="396">F139-G139</f>
        <v>0</v>
      </c>
      <c r="I139" s="179"/>
      <c r="J139" s="179">
        <f t="shared" ref="J139:J140" si="397">F139-I139</f>
        <v>0</v>
      </c>
      <c r="K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9">
        <f t="shared" ref="AE139:AE140" si="398">AB139+AC139+AD139</f>
        <v>0</v>
      </c>
      <c r="AF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9">
        <f t="shared" ref="AI139:AI140" si="399">AF139+AG139+AH139</f>
        <v>0</v>
      </c>
      <c r="AJ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9">
        <f t="shared" ref="AM139:AM140" si="400">AJ139+AK139+AL139</f>
        <v>0</v>
      </c>
      <c r="AN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9">
        <f t="shared" ref="AQ139:AQ140" si="401">AN139+AO139+AP139</f>
        <v>0</v>
      </c>
      <c r="AR139" s="179">
        <f t="shared" ref="AR139:AR140" si="402">AE139+AI139+AM139+AQ139</f>
        <v>0</v>
      </c>
    </row>
    <row r="140" spans="2:44" x14ac:dyDescent="0.25">
      <c r="B140" s="177" t="s">
        <v>670</v>
      </c>
      <c r="C140" s="178" t="s">
        <v>671</v>
      </c>
      <c r="D1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9">
        <f t="shared" si="395"/>
        <v>0</v>
      </c>
      <c r="G140" s="179"/>
      <c r="H140" s="179">
        <f t="shared" si="396"/>
        <v>0</v>
      </c>
      <c r="I140" s="179"/>
      <c r="J140" s="179">
        <f t="shared" si="397"/>
        <v>0</v>
      </c>
      <c r="K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9">
        <f t="shared" si="398"/>
        <v>0</v>
      </c>
      <c r="AF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9">
        <f t="shared" si="399"/>
        <v>0</v>
      </c>
      <c r="AJ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9">
        <f t="shared" si="400"/>
        <v>0</v>
      </c>
      <c r="AN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9">
        <f t="shared" si="401"/>
        <v>0</v>
      </c>
      <c r="AR140" s="179">
        <f t="shared" si="402"/>
        <v>0</v>
      </c>
    </row>
    <row r="141" spans="2:44" x14ac:dyDescent="0.25">
      <c r="B141" s="177" t="s">
        <v>672</v>
      </c>
      <c r="C141" s="178" t="s">
        <v>673</v>
      </c>
      <c r="D1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9">
        <f t="shared" si="387"/>
        <v>0</v>
      </c>
      <c r="G141" s="179"/>
      <c r="H141" s="179">
        <f t="shared" si="388"/>
        <v>0</v>
      </c>
      <c r="I141" s="179"/>
      <c r="J141" s="179">
        <f t="shared" si="389"/>
        <v>0</v>
      </c>
      <c r="K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9">
        <f t="shared" si="390"/>
        <v>0</v>
      </c>
      <c r="AF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9">
        <f t="shared" si="391"/>
        <v>0</v>
      </c>
      <c r="AJ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9">
        <f t="shared" si="392"/>
        <v>0</v>
      </c>
      <c r="AN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9">
        <f t="shared" si="393"/>
        <v>0</v>
      </c>
      <c r="AR141" s="179">
        <f t="shared" si="394"/>
        <v>0</v>
      </c>
    </row>
    <row r="142" spans="2:44" x14ac:dyDescent="0.25">
      <c r="B142" s="177" t="s">
        <v>674</v>
      </c>
      <c r="C142" s="178" t="s">
        <v>675</v>
      </c>
      <c r="D1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9">
        <f t="shared" si="387"/>
        <v>0</v>
      </c>
      <c r="G142" s="179"/>
      <c r="H142" s="179">
        <f t="shared" si="388"/>
        <v>0</v>
      </c>
      <c r="I142" s="179"/>
      <c r="J142" s="179">
        <f t="shared" si="389"/>
        <v>0</v>
      </c>
      <c r="K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9">
        <f t="shared" si="390"/>
        <v>0</v>
      </c>
      <c r="AF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9">
        <f t="shared" si="391"/>
        <v>0</v>
      </c>
      <c r="AJ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9">
        <f t="shared" si="392"/>
        <v>0</v>
      </c>
      <c r="AN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9">
        <f t="shared" si="393"/>
        <v>0</v>
      </c>
      <c r="AR142" s="179">
        <f t="shared" si="394"/>
        <v>0</v>
      </c>
    </row>
    <row r="143" spans="2:44" x14ac:dyDescent="0.25">
      <c r="B143" s="177" t="s">
        <v>676</v>
      </c>
      <c r="C143" s="178" t="s">
        <v>677</v>
      </c>
      <c r="D1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9">
        <f t="shared" si="387"/>
        <v>0</v>
      </c>
      <c r="G143" s="179"/>
      <c r="H143" s="179">
        <f t="shared" si="388"/>
        <v>0</v>
      </c>
      <c r="I143" s="179"/>
      <c r="J143" s="179">
        <f t="shared" si="389"/>
        <v>0</v>
      </c>
      <c r="K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9">
        <f t="shared" si="390"/>
        <v>0</v>
      </c>
      <c r="AF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9">
        <f t="shared" si="391"/>
        <v>0</v>
      </c>
      <c r="AJ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9">
        <f t="shared" si="392"/>
        <v>0</v>
      </c>
      <c r="AN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9">
        <f t="shared" si="393"/>
        <v>0</v>
      </c>
      <c r="AR143" s="179">
        <f t="shared" si="394"/>
        <v>0</v>
      </c>
    </row>
    <row r="144" spans="2:44" x14ac:dyDescent="0.25">
      <c r="B144" s="177" t="s">
        <v>678</v>
      </c>
      <c r="C144" s="178" t="s">
        <v>679</v>
      </c>
      <c r="D1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9">
        <f t="shared" si="300"/>
        <v>0</v>
      </c>
      <c r="G144" s="179"/>
      <c r="H144" s="179">
        <f t="shared" si="380"/>
        <v>0</v>
      </c>
      <c r="I144" s="179"/>
      <c r="J144" s="179">
        <f t="shared" si="381"/>
        <v>0</v>
      </c>
      <c r="K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9">
        <f t="shared" si="382"/>
        <v>0</v>
      </c>
      <c r="AF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9">
        <f t="shared" si="383"/>
        <v>0</v>
      </c>
      <c r="AJ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9">
        <f t="shared" si="384"/>
        <v>0</v>
      </c>
      <c r="AN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9">
        <f t="shared" si="385"/>
        <v>0</v>
      </c>
      <c r="AR144" s="179">
        <f t="shared" si="386"/>
        <v>0</v>
      </c>
    </row>
    <row r="145" spans="2:44" x14ac:dyDescent="0.25">
      <c r="B145" s="177" t="s">
        <v>680</v>
      </c>
      <c r="C145" s="178" t="s">
        <v>681</v>
      </c>
      <c r="D1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9">
        <f t="shared" si="300"/>
        <v>0</v>
      </c>
      <c r="G145" s="179"/>
      <c r="H145" s="179">
        <f t="shared" si="380"/>
        <v>0</v>
      </c>
      <c r="I145" s="179"/>
      <c r="J145" s="179">
        <f t="shared" si="381"/>
        <v>0</v>
      </c>
      <c r="K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9">
        <f t="shared" si="382"/>
        <v>0</v>
      </c>
      <c r="AF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9">
        <f t="shared" si="383"/>
        <v>0</v>
      </c>
      <c r="AJ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9">
        <f t="shared" si="384"/>
        <v>0</v>
      </c>
      <c r="AN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9">
        <f t="shared" si="385"/>
        <v>0</v>
      </c>
      <c r="AR145" s="179">
        <f t="shared" si="386"/>
        <v>0</v>
      </c>
    </row>
    <row r="146" spans="2:44" x14ac:dyDescent="0.25">
      <c r="B146" s="177" t="s">
        <v>682</v>
      </c>
      <c r="C146" s="178" t="s">
        <v>683</v>
      </c>
      <c r="D1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9">
        <f t="shared" ref="F146" si="403">D146+E146</f>
        <v>0</v>
      </c>
      <c r="G146" s="179"/>
      <c r="H146" s="179">
        <f t="shared" ref="H146" si="404">F146-G146</f>
        <v>0</v>
      </c>
      <c r="I146" s="179"/>
      <c r="J146" s="179">
        <f t="shared" ref="J146" si="405">F146-I146</f>
        <v>0</v>
      </c>
      <c r="K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9">
        <f t="shared" ref="AE146" si="406">AB146+AC146+AD146</f>
        <v>0</v>
      </c>
      <c r="AF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9">
        <f t="shared" ref="AI146" si="407">AF146+AG146+AH146</f>
        <v>0</v>
      </c>
      <c r="AJ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9">
        <f t="shared" ref="AM146" si="408">AJ146+AK146+AL146</f>
        <v>0</v>
      </c>
      <c r="AN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9">
        <f t="shared" ref="AQ146" si="409">AN146+AO146+AP146</f>
        <v>0</v>
      </c>
      <c r="AR146" s="179">
        <f t="shared" ref="AR146" si="410">AE146+AI146+AM146+AQ146</f>
        <v>0</v>
      </c>
    </row>
    <row r="147" spans="2:44" x14ac:dyDescent="0.25">
      <c r="B147" s="177" t="s">
        <v>684</v>
      </c>
      <c r="C147" s="178" t="s">
        <v>685</v>
      </c>
      <c r="D1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9">
        <f t="shared" ref="F147" si="411">D147+E147</f>
        <v>0</v>
      </c>
      <c r="G147" s="179"/>
      <c r="H147" s="179">
        <f t="shared" ref="H147" si="412">F147-G147</f>
        <v>0</v>
      </c>
      <c r="I147" s="179"/>
      <c r="J147" s="179">
        <f t="shared" ref="J147" si="413">F147-I147</f>
        <v>0</v>
      </c>
      <c r="K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9">
        <f t="shared" ref="AE147" si="414">AB147+AC147+AD147</f>
        <v>0</v>
      </c>
      <c r="AF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9">
        <f t="shared" ref="AI147" si="415">AF147+AG147+AH147</f>
        <v>0</v>
      </c>
      <c r="AJ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9">
        <f t="shared" ref="AM147" si="416">AJ147+AK147+AL147</f>
        <v>0</v>
      </c>
      <c r="AN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9">
        <f t="shared" ref="AQ147" si="417">AN147+AO147+AP147</f>
        <v>0</v>
      </c>
      <c r="AR147" s="179">
        <f t="shared" ref="AR147" si="418">AE147+AI147+AM147+AQ147</f>
        <v>0</v>
      </c>
    </row>
    <row r="148" spans="2:44" x14ac:dyDescent="0.25">
      <c r="B148" s="177" t="s">
        <v>686</v>
      </c>
      <c r="C148" s="178" t="s">
        <v>687</v>
      </c>
      <c r="D1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9">
        <f t="shared" si="300"/>
        <v>0</v>
      </c>
      <c r="G148" s="179"/>
      <c r="H148" s="179">
        <f t="shared" si="380"/>
        <v>0</v>
      </c>
      <c r="I148" s="179"/>
      <c r="J148" s="179">
        <f t="shared" si="381"/>
        <v>0</v>
      </c>
      <c r="K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9">
        <f t="shared" si="382"/>
        <v>0</v>
      </c>
      <c r="AF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9">
        <f t="shared" si="383"/>
        <v>0</v>
      </c>
      <c r="AJ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9">
        <f t="shared" si="384"/>
        <v>0</v>
      </c>
      <c r="AN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9">
        <f t="shared" si="385"/>
        <v>0</v>
      </c>
      <c r="AR148" s="179">
        <f t="shared" si="386"/>
        <v>0</v>
      </c>
    </row>
    <row r="149" spans="2:44" x14ac:dyDescent="0.25">
      <c r="B149" s="186" t="s">
        <v>286</v>
      </c>
      <c r="C149" s="187" t="s">
        <v>170</v>
      </c>
      <c r="D149" s="188">
        <f>SUM(D150:D163)</f>
        <v>62500</v>
      </c>
      <c r="E149" s="188">
        <f>SUM(E150:E163)</f>
        <v>0</v>
      </c>
      <c r="F149" s="188">
        <f t="shared" si="300"/>
        <v>62500</v>
      </c>
      <c r="G149" s="188">
        <f>SUM(G150:G163)</f>
        <v>0</v>
      </c>
      <c r="H149" s="188">
        <f t="shared" si="4"/>
        <v>62500</v>
      </c>
      <c r="I149" s="188">
        <f>SUM(I150:I163)</f>
        <v>0</v>
      </c>
      <c r="J149" s="188">
        <f t="shared" si="5"/>
        <v>62500</v>
      </c>
      <c r="K149" s="188">
        <f t="shared" ref="K149:AD149" si="419">SUM(K150:K163)</f>
        <v>0</v>
      </c>
      <c r="L149" s="188">
        <f t="shared" si="419"/>
        <v>62500</v>
      </c>
      <c r="M149" s="188">
        <f t="shared" si="419"/>
        <v>0</v>
      </c>
      <c r="N149" s="188">
        <f t="shared" si="419"/>
        <v>0</v>
      </c>
      <c r="O149" s="188">
        <f t="shared" si="419"/>
        <v>0</v>
      </c>
      <c r="P149" s="188">
        <f t="shared" ref="P149:Q149" si="420">SUM(P150:P163)</f>
        <v>0</v>
      </c>
      <c r="Q149" s="188">
        <f t="shared" si="420"/>
        <v>0</v>
      </c>
      <c r="R149" s="188">
        <f t="shared" si="419"/>
        <v>0</v>
      </c>
      <c r="S149" s="188">
        <f t="shared" si="419"/>
        <v>0</v>
      </c>
      <c r="T149" s="188">
        <f t="shared" ref="T149" si="421">SUM(T150:T163)</f>
        <v>0</v>
      </c>
      <c r="U149" s="188">
        <f t="shared" si="419"/>
        <v>0</v>
      </c>
      <c r="V149" s="188">
        <f t="shared" si="419"/>
        <v>0</v>
      </c>
      <c r="W149" s="188">
        <f t="shared" ref="W149" si="422">SUM(W150:W163)</f>
        <v>0</v>
      </c>
      <c r="X149" s="188">
        <f t="shared" si="419"/>
        <v>0</v>
      </c>
      <c r="Y149" s="188">
        <f t="shared" ref="Y149:Z149" si="423">SUM(Y150:Y163)</f>
        <v>0</v>
      </c>
      <c r="Z149" s="188">
        <f t="shared" si="423"/>
        <v>0</v>
      </c>
      <c r="AA149" s="188">
        <f t="shared" si="419"/>
        <v>0</v>
      </c>
      <c r="AB149" s="188">
        <f t="shared" si="419"/>
        <v>0</v>
      </c>
      <c r="AC149" s="188">
        <f t="shared" si="419"/>
        <v>0</v>
      </c>
      <c r="AD149" s="188">
        <f t="shared" si="419"/>
        <v>0</v>
      </c>
      <c r="AE149" s="188">
        <f t="shared" si="9"/>
        <v>0</v>
      </c>
      <c r="AF149" s="188">
        <f>SUM(AF150:AF163)</f>
        <v>0</v>
      </c>
      <c r="AG149" s="188">
        <f>SUM(AG150:AG163)</f>
        <v>0</v>
      </c>
      <c r="AH149" s="188">
        <f>SUM(AH150:AH163)</f>
        <v>0</v>
      </c>
      <c r="AI149" s="188">
        <f t="shared" si="10"/>
        <v>0</v>
      </c>
      <c r="AJ149" s="188">
        <f>SUM(AJ150:AJ163)</f>
        <v>0</v>
      </c>
      <c r="AK149" s="188">
        <f>SUM(AK150:AK163)</f>
        <v>0</v>
      </c>
      <c r="AL149" s="188">
        <f>SUM(AL150:AL163)</f>
        <v>0</v>
      </c>
      <c r="AM149" s="188">
        <f t="shared" si="11"/>
        <v>0</v>
      </c>
      <c r="AN149" s="188">
        <f>SUM(AN150:AN163)</f>
        <v>62500</v>
      </c>
      <c r="AO149" s="188">
        <f>SUM(AO150:AO163)</f>
        <v>0</v>
      </c>
      <c r="AP149" s="188">
        <f>SUM(AP150:AP163)</f>
        <v>0</v>
      </c>
      <c r="AQ149" s="188">
        <f t="shared" si="12"/>
        <v>62500</v>
      </c>
      <c r="AR149" s="188">
        <f t="shared" si="13"/>
        <v>62500</v>
      </c>
    </row>
    <row r="150" spans="2:44" x14ac:dyDescent="0.25">
      <c r="B150" s="177" t="s">
        <v>688</v>
      </c>
      <c r="C150" s="178" t="s">
        <v>689</v>
      </c>
      <c r="D1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9">
        <f t="shared" si="300"/>
        <v>0</v>
      </c>
      <c r="G150" s="179"/>
      <c r="H150" s="179">
        <f t="shared" ref="H150:H163" si="424">F150-G150</f>
        <v>0</v>
      </c>
      <c r="I150" s="179"/>
      <c r="J150" s="179">
        <f t="shared" ref="J150:J163" si="425">F150-I150</f>
        <v>0</v>
      </c>
      <c r="K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9">
        <f t="shared" ref="AE150:AE163" si="426">AB150+AC150+AD150</f>
        <v>0</v>
      </c>
      <c r="AF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9">
        <f t="shared" ref="AI150:AI163" si="427">AF150+AG150+AH150</f>
        <v>0</v>
      </c>
      <c r="AJ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9">
        <f t="shared" ref="AM150:AM163" si="428">AJ150+AK150+AL150</f>
        <v>0</v>
      </c>
      <c r="AN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9">
        <f t="shared" ref="AQ150:AQ163" si="429">AN150+AO150+AP150</f>
        <v>0</v>
      </c>
      <c r="AR150" s="179">
        <f t="shared" ref="AR150:AR163" si="430">AE150+AI150+AM150+AQ150</f>
        <v>0</v>
      </c>
    </row>
    <row r="151" spans="2:44" x14ac:dyDescent="0.25">
      <c r="B151" s="177" t="s">
        <v>287</v>
      </c>
      <c r="C151" s="178" t="s">
        <v>171</v>
      </c>
      <c r="D1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9">
        <f t="shared" si="300"/>
        <v>0</v>
      </c>
      <c r="G151" s="179"/>
      <c r="H151" s="179">
        <f t="shared" si="424"/>
        <v>0</v>
      </c>
      <c r="I151" s="179"/>
      <c r="J151" s="179">
        <f t="shared" si="425"/>
        <v>0</v>
      </c>
      <c r="K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9">
        <f t="shared" si="426"/>
        <v>0</v>
      </c>
      <c r="AF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9">
        <f t="shared" si="427"/>
        <v>0</v>
      </c>
      <c r="AJ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9">
        <f t="shared" si="428"/>
        <v>0</v>
      </c>
      <c r="AN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9">
        <f t="shared" si="429"/>
        <v>0</v>
      </c>
      <c r="AR151" s="179">
        <f t="shared" si="430"/>
        <v>0</v>
      </c>
    </row>
    <row r="152" spans="2:44" x14ac:dyDescent="0.25">
      <c r="B152" s="177" t="s">
        <v>690</v>
      </c>
      <c r="C152" s="178" t="s">
        <v>691</v>
      </c>
      <c r="D1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9">
        <f t="shared" si="300"/>
        <v>0</v>
      </c>
      <c r="G152" s="179"/>
      <c r="H152" s="179">
        <f t="shared" si="424"/>
        <v>0</v>
      </c>
      <c r="I152" s="179"/>
      <c r="J152" s="179">
        <f t="shared" si="425"/>
        <v>0</v>
      </c>
      <c r="K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9">
        <f t="shared" si="426"/>
        <v>0</v>
      </c>
      <c r="AF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9">
        <f t="shared" si="427"/>
        <v>0</v>
      </c>
      <c r="AJ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9">
        <f t="shared" si="428"/>
        <v>0</v>
      </c>
      <c r="AN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9">
        <f t="shared" si="429"/>
        <v>0</v>
      </c>
      <c r="AR152" s="179">
        <f t="shared" si="430"/>
        <v>0</v>
      </c>
    </row>
    <row r="153" spans="2:44" x14ac:dyDescent="0.25">
      <c r="B153" s="177" t="s">
        <v>692</v>
      </c>
      <c r="C153" s="178" t="s">
        <v>693</v>
      </c>
      <c r="D1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9">
        <f t="shared" si="300"/>
        <v>0</v>
      </c>
      <c r="G153" s="179"/>
      <c r="H153" s="179">
        <f t="shared" si="424"/>
        <v>0</v>
      </c>
      <c r="I153" s="179"/>
      <c r="J153" s="179">
        <f t="shared" si="425"/>
        <v>0</v>
      </c>
      <c r="K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9">
        <f t="shared" si="426"/>
        <v>0</v>
      </c>
      <c r="AF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9">
        <f t="shared" si="427"/>
        <v>0</v>
      </c>
      <c r="AJ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9">
        <f t="shared" si="428"/>
        <v>0</v>
      </c>
      <c r="AN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9">
        <f t="shared" si="429"/>
        <v>0</v>
      </c>
      <c r="AR153" s="179">
        <f t="shared" si="430"/>
        <v>0</v>
      </c>
    </row>
    <row r="154" spans="2:44" x14ac:dyDescent="0.25">
      <c r="B154" s="177" t="s">
        <v>288</v>
      </c>
      <c r="C154" s="178" t="s">
        <v>172</v>
      </c>
      <c r="D1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9">
        <f t="shared" ref="F154:F158" si="431">D154+E154</f>
        <v>0</v>
      </c>
      <c r="G154" s="179"/>
      <c r="H154" s="179">
        <f t="shared" ref="H154:H158" si="432">F154-G154</f>
        <v>0</v>
      </c>
      <c r="I154" s="179"/>
      <c r="J154" s="179">
        <f t="shared" ref="J154:J158" si="433">F154-I154</f>
        <v>0</v>
      </c>
      <c r="K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9">
        <f t="shared" ref="AE154:AE158" si="434">AB154+AC154+AD154</f>
        <v>0</v>
      </c>
      <c r="AF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9">
        <f t="shared" ref="AI154:AI158" si="435">AF154+AG154+AH154</f>
        <v>0</v>
      </c>
      <c r="AJ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9">
        <f t="shared" ref="AM154:AM158" si="436">AJ154+AK154+AL154</f>
        <v>0</v>
      </c>
      <c r="AN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9">
        <f t="shared" ref="AQ154:AQ158" si="437">AN154+AO154+AP154</f>
        <v>0</v>
      </c>
      <c r="AR154" s="179">
        <f t="shared" ref="AR154:AR158" si="438">AE154+AI154+AM154+AQ154</f>
        <v>0</v>
      </c>
    </row>
    <row r="155" spans="2:44" x14ac:dyDescent="0.25">
      <c r="B155" s="177" t="s">
        <v>694</v>
      </c>
      <c r="C155" s="178" t="s">
        <v>695</v>
      </c>
      <c r="D1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9">
        <f t="shared" si="431"/>
        <v>0</v>
      </c>
      <c r="G155" s="179"/>
      <c r="H155" s="179">
        <f t="shared" si="432"/>
        <v>0</v>
      </c>
      <c r="I155" s="179"/>
      <c r="J155" s="179">
        <f t="shared" si="433"/>
        <v>0</v>
      </c>
      <c r="K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9">
        <f t="shared" si="434"/>
        <v>0</v>
      </c>
      <c r="AF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9">
        <f t="shared" si="435"/>
        <v>0</v>
      </c>
      <c r="AJ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9">
        <f t="shared" si="436"/>
        <v>0</v>
      </c>
      <c r="AN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9">
        <f t="shared" si="437"/>
        <v>0</v>
      </c>
      <c r="AR155" s="179">
        <f t="shared" si="438"/>
        <v>0</v>
      </c>
    </row>
    <row r="156" spans="2:44" x14ac:dyDescent="0.25">
      <c r="B156" s="177" t="s">
        <v>696</v>
      </c>
      <c r="C156" s="178" t="s">
        <v>697</v>
      </c>
      <c r="D1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9">
        <f t="shared" si="431"/>
        <v>0</v>
      </c>
      <c r="G156" s="179"/>
      <c r="H156" s="179">
        <f t="shared" si="432"/>
        <v>0</v>
      </c>
      <c r="I156" s="179"/>
      <c r="J156" s="179">
        <f t="shared" si="433"/>
        <v>0</v>
      </c>
      <c r="K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9">
        <f t="shared" si="434"/>
        <v>0</v>
      </c>
      <c r="AF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9">
        <f t="shared" si="435"/>
        <v>0</v>
      </c>
      <c r="AJ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9">
        <f t="shared" si="436"/>
        <v>0</v>
      </c>
      <c r="AN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9">
        <f t="shared" si="437"/>
        <v>0</v>
      </c>
      <c r="AR156" s="179">
        <f t="shared" si="438"/>
        <v>0</v>
      </c>
    </row>
    <row r="157" spans="2:44" x14ac:dyDescent="0.25">
      <c r="B157" s="177" t="s">
        <v>289</v>
      </c>
      <c r="C157" s="178" t="s">
        <v>173</v>
      </c>
      <c r="D1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9">
        <f t="shared" si="431"/>
        <v>0</v>
      </c>
      <c r="G157" s="179"/>
      <c r="H157" s="179">
        <f t="shared" si="432"/>
        <v>0</v>
      </c>
      <c r="I157" s="179"/>
      <c r="J157" s="179">
        <f t="shared" si="433"/>
        <v>0</v>
      </c>
      <c r="K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9">
        <f t="shared" si="434"/>
        <v>0</v>
      </c>
      <c r="AF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9">
        <f t="shared" si="435"/>
        <v>0</v>
      </c>
      <c r="AJ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9">
        <f t="shared" si="436"/>
        <v>0</v>
      </c>
      <c r="AN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9">
        <f t="shared" si="437"/>
        <v>0</v>
      </c>
      <c r="AR157" s="179">
        <f t="shared" si="438"/>
        <v>0</v>
      </c>
    </row>
    <row r="158" spans="2:44" x14ac:dyDescent="0.25">
      <c r="B158" s="177" t="s">
        <v>698</v>
      </c>
      <c r="C158" s="178" t="s">
        <v>699</v>
      </c>
      <c r="D1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9">
        <f t="shared" si="431"/>
        <v>0</v>
      </c>
      <c r="G158" s="179"/>
      <c r="H158" s="179">
        <f t="shared" si="432"/>
        <v>0</v>
      </c>
      <c r="I158" s="179"/>
      <c r="J158" s="179">
        <f t="shared" si="433"/>
        <v>0</v>
      </c>
      <c r="K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9">
        <f t="shared" si="434"/>
        <v>0</v>
      </c>
      <c r="AF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9">
        <f t="shared" si="435"/>
        <v>0</v>
      </c>
      <c r="AJ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9">
        <f t="shared" si="436"/>
        <v>0</v>
      </c>
      <c r="AN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9">
        <f t="shared" si="437"/>
        <v>0</v>
      </c>
      <c r="AR158" s="179">
        <f t="shared" si="438"/>
        <v>0</v>
      </c>
    </row>
    <row r="159" spans="2:44" x14ac:dyDescent="0.25">
      <c r="B159" s="177" t="s">
        <v>700</v>
      </c>
      <c r="C159" s="178" t="s">
        <v>701</v>
      </c>
      <c r="D1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9">
        <f t="shared" ref="F159:F161" si="439">D159+E159</f>
        <v>0</v>
      </c>
      <c r="G159" s="179"/>
      <c r="H159" s="179">
        <f t="shared" ref="H159:H161" si="440">F159-G159</f>
        <v>0</v>
      </c>
      <c r="I159" s="179"/>
      <c r="J159" s="179">
        <f t="shared" ref="J159:J161" si="441">F159-I159</f>
        <v>0</v>
      </c>
      <c r="K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9">
        <f t="shared" ref="AE159:AE161" si="442">AB159+AC159+AD159</f>
        <v>0</v>
      </c>
      <c r="AF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9">
        <f t="shared" ref="AI159:AI161" si="443">AF159+AG159+AH159</f>
        <v>0</v>
      </c>
      <c r="AJ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9">
        <f t="shared" ref="AM159:AM161" si="444">AJ159+AK159+AL159</f>
        <v>0</v>
      </c>
      <c r="AN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9">
        <f t="shared" ref="AQ159:AQ161" si="445">AN159+AO159+AP159</f>
        <v>0</v>
      </c>
      <c r="AR159" s="179">
        <f t="shared" ref="AR159:AR161" si="446">AE159+AI159+AM159+AQ159</f>
        <v>0</v>
      </c>
    </row>
    <row r="160" spans="2:44" x14ac:dyDescent="0.25">
      <c r="B160" s="177" t="s">
        <v>702</v>
      </c>
      <c r="C160" s="178" t="s">
        <v>703</v>
      </c>
      <c r="D1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62500</v>
      </c>
      <c r="E1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9">
        <f t="shared" si="439"/>
        <v>62500</v>
      </c>
      <c r="G160" s="179"/>
      <c r="H160" s="179">
        <f t="shared" si="440"/>
        <v>62500</v>
      </c>
      <c r="I160" s="179"/>
      <c r="J160" s="179">
        <f t="shared" si="441"/>
        <v>62500</v>
      </c>
      <c r="K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62500</v>
      </c>
      <c r="M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9">
        <f t="shared" si="442"/>
        <v>0</v>
      </c>
      <c r="AF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9">
        <f t="shared" si="443"/>
        <v>0</v>
      </c>
      <c r="AJ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9">
        <f t="shared" si="444"/>
        <v>0</v>
      </c>
      <c r="AN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62500</v>
      </c>
      <c r="AO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9">
        <f t="shared" si="445"/>
        <v>62500</v>
      </c>
      <c r="AR160" s="179">
        <f t="shared" si="446"/>
        <v>62500</v>
      </c>
    </row>
    <row r="161" spans="2:44" x14ac:dyDescent="0.25">
      <c r="B161" s="177" t="s">
        <v>290</v>
      </c>
      <c r="C161" s="178" t="s">
        <v>174</v>
      </c>
      <c r="D1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9">
        <f t="shared" si="439"/>
        <v>0</v>
      </c>
      <c r="G161" s="179"/>
      <c r="H161" s="179">
        <f t="shared" si="440"/>
        <v>0</v>
      </c>
      <c r="I161" s="179"/>
      <c r="J161" s="179">
        <f t="shared" si="441"/>
        <v>0</v>
      </c>
      <c r="K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9">
        <f t="shared" si="442"/>
        <v>0</v>
      </c>
      <c r="AF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9">
        <f t="shared" si="443"/>
        <v>0</v>
      </c>
      <c r="AJ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9">
        <f t="shared" si="444"/>
        <v>0</v>
      </c>
      <c r="AN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9">
        <f t="shared" si="445"/>
        <v>0</v>
      </c>
      <c r="AR161" s="179">
        <f t="shared" si="446"/>
        <v>0</v>
      </c>
    </row>
    <row r="162" spans="2:44" x14ac:dyDescent="0.25">
      <c r="B162" s="177" t="s">
        <v>704</v>
      </c>
      <c r="C162" s="178" t="s">
        <v>705</v>
      </c>
      <c r="D1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9">
        <f t="shared" si="300"/>
        <v>0</v>
      </c>
      <c r="G162" s="179"/>
      <c r="H162" s="179">
        <f t="shared" si="424"/>
        <v>0</v>
      </c>
      <c r="I162" s="179"/>
      <c r="J162" s="179">
        <f t="shared" si="425"/>
        <v>0</v>
      </c>
      <c r="K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9">
        <f t="shared" si="426"/>
        <v>0</v>
      </c>
      <c r="AF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9">
        <f t="shared" si="427"/>
        <v>0</v>
      </c>
      <c r="AJ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9">
        <f t="shared" si="428"/>
        <v>0</v>
      </c>
      <c r="AN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9">
        <f t="shared" si="429"/>
        <v>0</v>
      </c>
      <c r="AR162" s="179">
        <f t="shared" si="430"/>
        <v>0</v>
      </c>
    </row>
    <row r="163" spans="2:44" x14ac:dyDescent="0.25">
      <c r="B163" s="177" t="s">
        <v>706</v>
      </c>
      <c r="C163" s="178" t="s">
        <v>707</v>
      </c>
      <c r="D1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9">
        <f t="shared" si="300"/>
        <v>0</v>
      </c>
      <c r="G163" s="179"/>
      <c r="H163" s="179">
        <f t="shared" si="424"/>
        <v>0</v>
      </c>
      <c r="I163" s="179"/>
      <c r="J163" s="179">
        <f t="shared" si="425"/>
        <v>0</v>
      </c>
      <c r="K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9">
        <f t="shared" si="426"/>
        <v>0</v>
      </c>
      <c r="AF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9">
        <f t="shared" si="427"/>
        <v>0</v>
      </c>
      <c r="AJ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9">
        <f t="shared" si="428"/>
        <v>0</v>
      </c>
      <c r="AN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9">
        <f t="shared" si="429"/>
        <v>0</v>
      </c>
      <c r="AR163" s="179">
        <f t="shared" si="430"/>
        <v>0</v>
      </c>
    </row>
    <row r="164" spans="2:44" x14ac:dyDescent="0.25">
      <c r="B164" s="186" t="s">
        <v>291</v>
      </c>
      <c r="C164" s="187" t="s">
        <v>175</v>
      </c>
      <c r="D164" s="188">
        <f>SUM(D165:D189)</f>
        <v>18200</v>
      </c>
      <c r="E164" s="188">
        <f>SUM(E165:E189)</f>
        <v>0</v>
      </c>
      <c r="F164" s="188">
        <f t="shared" si="300"/>
        <v>18200</v>
      </c>
      <c r="G164" s="188">
        <f>SUM(G165:G189)</f>
        <v>0</v>
      </c>
      <c r="H164" s="188">
        <f t="shared" si="4"/>
        <v>18200</v>
      </c>
      <c r="I164" s="188">
        <f>SUM(I165:I189)</f>
        <v>0</v>
      </c>
      <c r="J164" s="188">
        <f t="shared" si="5"/>
        <v>18200</v>
      </c>
      <c r="K164" s="188">
        <f t="shared" ref="K164:AD164" si="447">SUM(K165:K189)</f>
        <v>0</v>
      </c>
      <c r="L164" s="188">
        <f t="shared" si="447"/>
        <v>18200</v>
      </c>
      <c r="M164" s="188">
        <f t="shared" si="447"/>
        <v>0</v>
      </c>
      <c r="N164" s="188">
        <f t="shared" si="447"/>
        <v>0</v>
      </c>
      <c r="O164" s="188">
        <f t="shared" si="447"/>
        <v>0</v>
      </c>
      <c r="P164" s="188">
        <f t="shared" ref="P164:Q164" si="448">SUM(P165:P189)</f>
        <v>0</v>
      </c>
      <c r="Q164" s="188">
        <f t="shared" si="448"/>
        <v>0</v>
      </c>
      <c r="R164" s="188">
        <f t="shared" si="447"/>
        <v>0</v>
      </c>
      <c r="S164" s="188">
        <f t="shared" si="447"/>
        <v>0</v>
      </c>
      <c r="T164" s="188">
        <f t="shared" ref="T164" si="449">SUM(T165:T189)</f>
        <v>0</v>
      </c>
      <c r="U164" s="188">
        <f t="shared" si="447"/>
        <v>0</v>
      </c>
      <c r="V164" s="188">
        <f t="shared" si="447"/>
        <v>0</v>
      </c>
      <c r="W164" s="188">
        <f t="shared" ref="W164" si="450">SUM(W165:W189)</f>
        <v>0</v>
      </c>
      <c r="X164" s="188">
        <f t="shared" si="447"/>
        <v>0</v>
      </c>
      <c r="Y164" s="188">
        <f t="shared" ref="Y164:Z164" si="451">SUM(Y165:Y189)</f>
        <v>0</v>
      </c>
      <c r="Z164" s="188">
        <f t="shared" si="451"/>
        <v>0</v>
      </c>
      <c r="AA164" s="188">
        <f t="shared" si="447"/>
        <v>0</v>
      </c>
      <c r="AB164" s="188">
        <f t="shared" si="447"/>
        <v>0</v>
      </c>
      <c r="AC164" s="188">
        <f t="shared" si="447"/>
        <v>0</v>
      </c>
      <c r="AD164" s="188">
        <f t="shared" si="447"/>
        <v>0</v>
      </c>
      <c r="AE164" s="188">
        <f t="shared" si="9"/>
        <v>0</v>
      </c>
      <c r="AF164" s="188">
        <f>SUM(AF165:AF189)</f>
        <v>0</v>
      </c>
      <c r="AG164" s="188">
        <f>SUM(AG165:AG189)</f>
        <v>0</v>
      </c>
      <c r="AH164" s="188">
        <f>SUM(AH165:AH189)</f>
        <v>0</v>
      </c>
      <c r="AI164" s="188">
        <f t="shared" si="10"/>
        <v>0</v>
      </c>
      <c r="AJ164" s="188">
        <f>SUM(AJ165:AJ189)</f>
        <v>0</v>
      </c>
      <c r="AK164" s="188">
        <f>SUM(AK165:AK189)</f>
        <v>0</v>
      </c>
      <c r="AL164" s="188">
        <f>SUM(AL165:AL189)</f>
        <v>10700</v>
      </c>
      <c r="AM164" s="188">
        <f t="shared" si="11"/>
        <v>10700</v>
      </c>
      <c r="AN164" s="188">
        <f>SUM(AN165:AN189)</f>
        <v>7500</v>
      </c>
      <c r="AO164" s="188">
        <f>SUM(AO165:AO189)</f>
        <v>0</v>
      </c>
      <c r="AP164" s="188">
        <f>SUM(AP165:AP189)</f>
        <v>0</v>
      </c>
      <c r="AQ164" s="188">
        <f t="shared" si="12"/>
        <v>7500</v>
      </c>
      <c r="AR164" s="188">
        <f t="shared" si="13"/>
        <v>18200</v>
      </c>
    </row>
    <row r="165" spans="2:44" x14ac:dyDescent="0.25">
      <c r="B165" s="177" t="s">
        <v>292</v>
      </c>
      <c r="C165" s="178" t="s">
        <v>176</v>
      </c>
      <c r="D1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9">
        <f t="shared" si="300"/>
        <v>0</v>
      </c>
      <c r="G165" s="179"/>
      <c r="H165" s="179">
        <f t="shared" ref="H165:H168" si="452">F165-G165</f>
        <v>0</v>
      </c>
      <c r="I165" s="179"/>
      <c r="J165" s="179">
        <f t="shared" ref="J165:J168" si="453">F165-I165</f>
        <v>0</v>
      </c>
      <c r="K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9">
        <f t="shared" ref="AE165:AE168" si="454">AB165+AC165+AD165</f>
        <v>0</v>
      </c>
      <c r="AF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9">
        <f t="shared" ref="AI165:AI168" si="455">AF165+AG165+AH165</f>
        <v>0</v>
      </c>
      <c r="AJ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9">
        <f t="shared" ref="AM165:AM168" si="456">AJ165+AK165+AL165</f>
        <v>0</v>
      </c>
      <c r="AN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9">
        <f t="shared" ref="AQ165:AQ168" si="457">AN165+AO165+AP165</f>
        <v>0</v>
      </c>
      <c r="AR165" s="179">
        <f t="shared" ref="AR165:AR168" si="458">AE165+AI165+AM165+AQ165</f>
        <v>0</v>
      </c>
    </row>
    <row r="166" spans="2:44" x14ac:dyDescent="0.25">
      <c r="B166" s="177" t="s">
        <v>708</v>
      </c>
      <c r="C166" s="178" t="s">
        <v>709</v>
      </c>
      <c r="D1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9">
        <f t="shared" si="300"/>
        <v>0</v>
      </c>
      <c r="G166" s="179"/>
      <c r="H166" s="179">
        <f t="shared" si="452"/>
        <v>0</v>
      </c>
      <c r="I166" s="179"/>
      <c r="J166" s="179">
        <f t="shared" si="453"/>
        <v>0</v>
      </c>
      <c r="K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9">
        <f t="shared" si="454"/>
        <v>0</v>
      </c>
      <c r="AF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9">
        <f t="shared" si="455"/>
        <v>0</v>
      </c>
      <c r="AJ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9">
        <f t="shared" si="456"/>
        <v>0</v>
      </c>
      <c r="AN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9">
        <f t="shared" si="457"/>
        <v>0</v>
      </c>
      <c r="AR166" s="179">
        <f t="shared" si="458"/>
        <v>0</v>
      </c>
    </row>
    <row r="167" spans="2:44" x14ac:dyDescent="0.25">
      <c r="B167" s="177" t="s">
        <v>710</v>
      </c>
      <c r="C167" s="178" t="s">
        <v>711</v>
      </c>
      <c r="D1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9">
        <f t="shared" ref="F167" si="459">D167+E167</f>
        <v>0</v>
      </c>
      <c r="G167" s="179"/>
      <c r="H167" s="179">
        <f t="shared" ref="H167" si="460">F167-G167</f>
        <v>0</v>
      </c>
      <c r="I167" s="179"/>
      <c r="J167" s="179">
        <f t="shared" ref="J167" si="461">F167-I167</f>
        <v>0</v>
      </c>
      <c r="K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9">
        <f t="shared" ref="AE167" si="462">AB167+AC167+AD167</f>
        <v>0</v>
      </c>
      <c r="AF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9">
        <f t="shared" ref="AI167" si="463">AF167+AG167+AH167</f>
        <v>0</v>
      </c>
      <c r="AJ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9">
        <f t="shared" ref="AM167" si="464">AJ167+AK167+AL167</f>
        <v>0</v>
      </c>
      <c r="AN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9">
        <f t="shared" ref="AQ167" si="465">AN167+AO167+AP167</f>
        <v>0</v>
      </c>
      <c r="AR167" s="179">
        <f t="shared" ref="AR167" si="466">AE167+AI167+AM167+AQ167</f>
        <v>0</v>
      </c>
    </row>
    <row r="168" spans="2:44" x14ac:dyDescent="0.25">
      <c r="B168" s="177" t="s">
        <v>712</v>
      </c>
      <c r="C168" s="178" t="s">
        <v>713</v>
      </c>
      <c r="D1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9">
        <f t="shared" si="300"/>
        <v>0</v>
      </c>
      <c r="G168" s="179"/>
      <c r="H168" s="179">
        <f t="shared" si="452"/>
        <v>0</v>
      </c>
      <c r="I168" s="179"/>
      <c r="J168" s="179">
        <f t="shared" si="453"/>
        <v>0</v>
      </c>
      <c r="K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9">
        <f t="shared" si="454"/>
        <v>0</v>
      </c>
      <c r="AF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9">
        <f t="shared" si="455"/>
        <v>0</v>
      </c>
      <c r="AJ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9">
        <f t="shared" si="456"/>
        <v>0</v>
      </c>
      <c r="AN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9">
        <f t="shared" si="457"/>
        <v>0</v>
      </c>
      <c r="AR168" s="179">
        <f t="shared" si="458"/>
        <v>0</v>
      </c>
    </row>
    <row r="169" spans="2:44" x14ac:dyDescent="0.25">
      <c r="B169" s="177" t="s">
        <v>714</v>
      </c>
      <c r="C169" s="178" t="s">
        <v>715</v>
      </c>
      <c r="D1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9">
        <f t="shared" ref="F169:F177" si="467">D169+E169</f>
        <v>0</v>
      </c>
      <c r="G169" s="179"/>
      <c r="H169" s="179">
        <f t="shared" ref="H169:H177" si="468">F169-G169</f>
        <v>0</v>
      </c>
      <c r="I169" s="179"/>
      <c r="J169" s="179">
        <f t="shared" ref="J169:J177" si="469">F169-I169</f>
        <v>0</v>
      </c>
      <c r="K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9">
        <f t="shared" ref="AE169:AE177" si="470">AB169+AC169+AD169</f>
        <v>0</v>
      </c>
      <c r="AF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9">
        <f t="shared" ref="AI169:AI177" si="471">AF169+AG169+AH169</f>
        <v>0</v>
      </c>
      <c r="AJ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9">
        <f t="shared" ref="AM169:AM177" si="472">AJ169+AK169+AL169</f>
        <v>0</v>
      </c>
      <c r="AN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9">
        <f t="shared" ref="AQ169:AQ177" si="473">AN169+AO169+AP169</f>
        <v>0</v>
      </c>
      <c r="AR169" s="179">
        <f t="shared" ref="AR169:AR177" si="474">AE169+AI169+AM169+AQ169</f>
        <v>0</v>
      </c>
    </row>
    <row r="170" spans="2:44" x14ac:dyDescent="0.25">
      <c r="B170" s="177" t="s">
        <v>293</v>
      </c>
      <c r="C170" s="178" t="s">
        <v>177</v>
      </c>
      <c r="D1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9">
        <f t="shared" si="467"/>
        <v>0</v>
      </c>
      <c r="G170" s="179"/>
      <c r="H170" s="179">
        <f t="shared" si="468"/>
        <v>0</v>
      </c>
      <c r="I170" s="179"/>
      <c r="J170" s="179">
        <f t="shared" si="469"/>
        <v>0</v>
      </c>
      <c r="K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9">
        <f t="shared" si="470"/>
        <v>0</v>
      </c>
      <c r="AF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9">
        <f t="shared" si="471"/>
        <v>0</v>
      </c>
      <c r="AJ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9">
        <f t="shared" si="472"/>
        <v>0</v>
      </c>
      <c r="AN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9">
        <f t="shared" si="473"/>
        <v>0</v>
      </c>
      <c r="AR170" s="179">
        <f t="shared" si="474"/>
        <v>0</v>
      </c>
    </row>
    <row r="171" spans="2:44" x14ac:dyDescent="0.25">
      <c r="B171" s="177" t="s">
        <v>716</v>
      </c>
      <c r="C171" s="178" t="s">
        <v>717</v>
      </c>
      <c r="D1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9">
        <f t="shared" si="467"/>
        <v>0</v>
      </c>
      <c r="G171" s="179"/>
      <c r="H171" s="179">
        <f t="shared" si="468"/>
        <v>0</v>
      </c>
      <c r="I171" s="179"/>
      <c r="J171" s="179">
        <f t="shared" si="469"/>
        <v>0</v>
      </c>
      <c r="K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9">
        <f t="shared" si="470"/>
        <v>0</v>
      </c>
      <c r="AF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9">
        <f t="shared" si="471"/>
        <v>0</v>
      </c>
      <c r="AJ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9">
        <f t="shared" si="472"/>
        <v>0</v>
      </c>
      <c r="AN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9">
        <f t="shared" si="473"/>
        <v>0</v>
      </c>
      <c r="AR171" s="179">
        <f t="shared" si="474"/>
        <v>0</v>
      </c>
    </row>
    <row r="172" spans="2:44" x14ac:dyDescent="0.25">
      <c r="B172" s="177" t="s">
        <v>718</v>
      </c>
      <c r="C172" s="178" t="s">
        <v>719</v>
      </c>
      <c r="D1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9">
        <f t="shared" si="467"/>
        <v>0</v>
      </c>
      <c r="G172" s="179"/>
      <c r="H172" s="179">
        <f t="shared" si="468"/>
        <v>0</v>
      </c>
      <c r="I172" s="179"/>
      <c r="J172" s="179">
        <f t="shared" si="469"/>
        <v>0</v>
      </c>
      <c r="K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9">
        <f t="shared" si="470"/>
        <v>0</v>
      </c>
      <c r="AF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9">
        <f t="shared" si="471"/>
        <v>0</v>
      </c>
      <c r="AJ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9">
        <f t="shared" si="472"/>
        <v>0</v>
      </c>
      <c r="AN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9">
        <f t="shared" si="473"/>
        <v>0</v>
      </c>
      <c r="AR172" s="179">
        <f t="shared" si="474"/>
        <v>0</v>
      </c>
    </row>
    <row r="173" spans="2:44" x14ac:dyDescent="0.25">
      <c r="B173" s="177" t="s">
        <v>720</v>
      </c>
      <c r="C173" s="178" t="s">
        <v>721</v>
      </c>
      <c r="D1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9">
        <f t="shared" si="467"/>
        <v>0</v>
      </c>
      <c r="G173" s="179"/>
      <c r="H173" s="179">
        <f t="shared" si="468"/>
        <v>0</v>
      </c>
      <c r="I173" s="179"/>
      <c r="J173" s="179">
        <f t="shared" si="469"/>
        <v>0</v>
      </c>
      <c r="K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9">
        <f t="shared" si="470"/>
        <v>0</v>
      </c>
      <c r="AF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9">
        <f t="shared" si="471"/>
        <v>0</v>
      </c>
      <c r="AJ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9">
        <f t="shared" si="472"/>
        <v>0</v>
      </c>
      <c r="AN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9">
        <f t="shared" si="473"/>
        <v>0</v>
      </c>
      <c r="AR173" s="179">
        <f t="shared" si="474"/>
        <v>0</v>
      </c>
    </row>
    <row r="174" spans="2:44" x14ac:dyDescent="0.25">
      <c r="B174" s="177" t="s">
        <v>722</v>
      </c>
      <c r="C174" s="178" t="s">
        <v>723</v>
      </c>
      <c r="D1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1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9">
        <f t="shared" si="467"/>
        <v>7500</v>
      </c>
      <c r="G174" s="179"/>
      <c r="H174" s="179">
        <f t="shared" si="468"/>
        <v>7500</v>
      </c>
      <c r="I174" s="179"/>
      <c r="J174" s="179">
        <f t="shared" si="469"/>
        <v>7500</v>
      </c>
      <c r="K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M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9">
        <f t="shared" si="470"/>
        <v>0</v>
      </c>
      <c r="AF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9">
        <f t="shared" si="471"/>
        <v>0</v>
      </c>
      <c r="AJ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9">
        <f t="shared" si="472"/>
        <v>0</v>
      </c>
      <c r="AN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O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9">
        <f t="shared" si="473"/>
        <v>7500</v>
      </c>
      <c r="AR174" s="179">
        <f t="shared" si="474"/>
        <v>7500</v>
      </c>
    </row>
    <row r="175" spans="2:44" x14ac:dyDescent="0.25">
      <c r="B175" s="177" t="s">
        <v>724</v>
      </c>
      <c r="C175" s="178" t="s">
        <v>725</v>
      </c>
      <c r="D1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9">
        <f t="shared" si="467"/>
        <v>0</v>
      </c>
      <c r="G175" s="179"/>
      <c r="H175" s="179">
        <f t="shared" si="468"/>
        <v>0</v>
      </c>
      <c r="I175" s="179"/>
      <c r="J175" s="179">
        <f t="shared" si="469"/>
        <v>0</v>
      </c>
      <c r="K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9">
        <f t="shared" si="470"/>
        <v>0</v>
      </c>
      <c r="AF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9">
        <f t="shared" si="471"/>
        <v>0</v>
      </c>
      <c r="AJ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9">
        <f t="shared" si="472"/>
        <v>0</v>
      </c>
      <c r="AN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9">
        <f t="shared" si="473"/>
        <v>0</v>
      </c>
      <c r="AR175" s="179">
        <f t="shared" si="474"/>
        <v>0</v>
      </c>
    </row>
    <row r="176" spans="2:44" x14ac:dyDescent="0.25">
      <c r="B176" s="177" t="s">
        <v>294</v>
      </c>
      <c r="C176" s="178" t="s">
        <v>726</v>
      </c>
      <c r="D1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9">
        <f t="shared" si="467"/>
        <v>0</v>
      </c>
      <c r="G176" s="179"/>
      <c r="H176" s="179">
        <f t="shared" si="468"/>
        <v>0</v>
      </c>
      <c r="I176" s="179"/>
      <c r="J176" s="179">
        <f t="shared" si="469"/>
        <v>0</v>
      </c>
      <c r="K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9">
        <f t="shared" si="470"/>
        <v>0</v>
      </c>
      <c r="AF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9">
        <f t="shared" si="471"/>
        <v>0</v>
      </c>
      <c r="AJ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9">
        <f t="shared" si="472"/>
        <v>0</v>
      </c>
      <c r="AN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9">
        <f t="shared" si="473"/>
        <v>0</v>
      </c>
      <c r="AR176" s="179">
        <f t="shared" si="474"/>
        <v>0</v>
      </c>
    </row>
    <row r="177" spans="2:44" x14ac:dyDescent="0.25">
      <c r="B177" s="177" t="s">
        <v>727</v>
      </c>
      <c r="C177" s="178" t="s">
        <v>728</v>
      </c>
      <c r="D1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9">
        <f t="shared" si="467"/>
        <v>0</v>
      </c>
      <c r="G177" s="179"/>
      <c r="H177" s="179">
        <f t="shared" si="468"/>
        <v>0</v>
      </c>
      <c r="I177" s="179"/>
      <c r="J177" s="179">
        <f t="shared" si="469"/>
        <v>0</v>
      </c>
      <c r="K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9">
        <f t="shared" si="470"/>
        <v>0</v>
      </c>
      <c r="AF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9">
        <f t="shared" si="471"/>
        <v>0</v>
      </c>
      <c r="AJ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9">
        <f t="shared" si="472"/>
        <v>0</v>
      </c>
      <c r="AN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9">
        <f t="shared" si="473"/>
        <v>0</v>
      </c>
      <c r="AR177" s="179">
        <f t="shared" si="474"/>
        <v>0</v>
      </c>
    </row>
    <row r="178" spans="2:44" x14ac:dyDescent="0.25">
      <c r="B178" s="177" t="s">
        <v>295</v>
      </c>
      <c r="C178" s="178" t="s">
        <v>729</v>
      </c>
      <c r="D1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9">
        <f t="shared" ref="F178:F185" si="475">D178+E178</f>
        <v>0</v>
      </c>
      <c r="G178" s="179"/>
      <c r="H178" s="179">
        <f t="shared" ref="H178:H185" si="476">F178-G178</f>
        <v>0</v>
      </c>
      <c r="I178" s="179"/>
      <c r="J178" s="179">
        <f t="shared" ref="J178:J185" si="477">F178-I178</f>
        <v>0</v>
      </c>
      <c r="K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9">
        <f t="shared" ref="AE178:AE185" si="478">AB178+AC178+AD178</f>
        <v>0</v>
      </c>
      <c r="AF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9">
        <f t="shared" ref="AI178:AI185" si="479">AF178+AG178+AH178</f>
        <v>0</v>
      </c>
      <c r="AJ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9">
        <f t="shared" ref="AM178:AM185" si="480">AJ178+AK178+AL178</f>
        <v>0</v>
      </c>
      <c r="AN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9">
        <f t="shared" ref="AQ178:AQ185" si="481">AN178+AO178+AP178</f>
        <v>0</v>
      </c>
      <c r="AR178" s="179">
        <f t="shared" ref="AR178:AR185" si="482">AE178+AI178+AM178+AQ178</f>
        <v>0</v>
      </c>
    </row>
    <row r="179" spans="2:44" x14ac:dyDescent="0.25">
      <c r="B179" s="177" t="s">
        <v>730</v>
      </c>
      <c r="C179" s="178" t="s">
        <v>729</v>
      </c>
      <c r="D1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9">
        <f t="shared" si="475"/>
        <v>0</v>
      </c>
      <c r="G179" s="179"/>
      <c r="H179" s="179">
        <f t="shared" si="476"/>
        <v>0</v>
      </c>
      <c r="I179" s="179"/>
      <c r="J179" s="179">
        <f t="shared" si="477"/>
        <v>0</v>
      </c>
      <c r="K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9">
        <f t="shared" si="478"/>
        <v>0</v>
      </c>
      <c r="AF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9">
        <f t="shared" si="479"/>
        <v>0</v>
      </c>
      <c r="AJ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9">
        <f t="shared" si="480"/>
        <v>0</v>
      </c>
      <c r="AN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9">
        <f t="shared" si="481"/>
        <v>0</v>
      </c>
      <c r="AR179" s="179">
        <f t="shared" si="482"/>
        <v>0</v>
      </c>
    </row>
    <row r="180" spans="2:44" x14ac:dyDescent="0.25">
      <c r="B180" s="177" t="s">
        <v>731</v>
      </c>
      <c r="C180" s="178" t="s">
        <v>732</v>
      </c>
      <c r="D1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9">
        <f t="shared" si="475"/>
        <v>0</v>
      </c>
      <c r="G180" s="179"/>
      <c r="H180" s="179">
        <f t="shared" si="476"/>
        <v>0</v>
      </c>
      <c r="I180" s="179"/>
      <c r="J180" s="179">
        <f t="shared" si="477"/>
        <v>0</v>
      </c>
      <c r="K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9">
        <f t="shared" si="478"/>
        <v>0</v>
      </c>
      <c r="AF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9">
        <f t="shared" si="479"/>
        <v>0</v>
      </c>
      <c r="AJ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9">
        <f t="shared" si="480"/>
        <v>0</v>
      </c>
      <c r="AN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9">
        <f t="shared" si="481"/>
        <v>0</v>
      </c>
      <c r="AR180" s="179">
        <f t="shared" si="482"/>
        <v>0</v>
      </c>
    </row>
    <row r="181" spans="2:44" x14ac:dyDescent="0.25">
      <c r="B181" s="177" t="s">
        <v>733</v>
      </c>
      <c r="C181" s="178" t="s">
        <v>734</v>
      </c>
      <c r="D1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9">
        <f t="shared" si="475"/>
        <v>0</v>
      </c>
      <c r="G181" s="179"/>
      <c r="H181" s="179">
        <f t="shared" si="476"/>
        <v>0</v>
      </c>
      <c r="I181" s="179"/>
      <c r="J181" s="179">
        <f t="shared" si="477"/>
        <v>0</v>
      </c>
      <c r="K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9">
        <f t="shared" si="478"/>
        <v>0</v>
      </c>
      <c r="AF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9">
        <f t="shared" si="479"/>
        <v>0</v>
      </c>
      <c r="AJ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9">
        <f t="shared" si="480"/>
        <v>0</v>
      </c>
      <c r="AN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9">
        <f t="shared" si="481"/>
        <v>0</v>
      </c>
      <c r="AR181" s="179">
        <f t="shared" si="482"/>
        <v>0</v>
      </c>
    </row>
    <row r="182" spans="2:44" x14ac:dyDescent="0.25">
      <c r="B182" s="177" t="s">
        <v>296</v>
      </c>
      <c r="C182" s="178" t="s">
        <v>735</v>
      </c>
      <c r="D1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9">
        <f t="shared" si="475"/>
        <v>0</v>
      </c>
      <c r="G182" s="179"/>
      <c r="H182" s="179">
        <f t="shared" si="476"/>
        <v>0</v>
      </c>
      <c r="I182" s="179"/>
      <c r="J182" s="179">
        <f t="shared" si="477"/>
        <v>0</v>
      </c>
      <c r="K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9">
        <f t="shared" si="478"/>
        <v>0</v>
      </c>
      <c r="AF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9">
        <f t="shared" si="479"/>
        <v>0</v>
      </c>
      <c r="AJ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9">
        <f t="shared" si="480"/>
        <v>0</v>
      </c>
      <c r="AN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9">
        <f t="shared" si="481"/>
        <v>0</v>
      </c>
      <c r="AR182" s="179">
        <f t="shared" si="482"/>
        <v>0</v>
      </c>
    </row>
    <row r="183" spans="2:44" x14ac:dyDescent="0.25">
      <c r="B183" s="177" t="s">
        <v>736</v>
      </c>
      <c r="C183" s="178" t="s">
        <v>735</v>
      </c>
      <c r="D1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9">
        <f t="shared" si="475"/>
        <v>0</v>
      </c>
      <c r="G183" s="179"/>
      <c r="H183" s="179">
        <f t="shared" si="476"/>
        <v>0</v>
      </c>
      <c r="I183" s="179"/>
      <c r="J183" s="179">
        <f t="shared" si="477"/>
        <v>0</v>
      </c>
      <c r="K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9">
        <f t="shared" si="478"/>
        <v>0</v>
      </c>
      <c r="AF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9">
        <f t="shared" si="479"/>
        <v>0</v>
      </c>
      <c r="AJ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9">
        <f t="shared" si="480"/>
        <v>0</v>
      </c>
      <c r="AN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9">
        <f t="shared" si="481"/>
        <v>0</v>
      </c>
      <c r="AR183" s="179">
        <f t="shared" si="482"/>
        <v>0</v>
      </c>
    </row>
    <row r="184" spans="2:44" x14ac:dyDescent="0.25">
      <c r="B184" s="177" t="s">
        <v>737</v>
      </c>
      <c r="C184" s="178" t="s">
        <v>738</v>
      </c>
      <c r="D1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9">
        <f t="shared" si="475"/>
        <v>0</v>
      </c>
      <c r="G184" s="179"/>
      <c r="H184" s="179">
        <f t="shared" si="476"/>
        <v>0</v>
      </c>
      <c r="I184" s="179"/>
      <c r="J184" s="179">
        <f t="shared" si="477"/>
        <v>0</v>
      </c>
      <c r="K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9">
        <f t="shared" si="478"/>
        <v>0</v>
      </c>
      <c r="AF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9">
        <f t="shared" si="479"/>
        <v>0</v>
      </c>
      <c r="AJ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9">
        <f t="shared" si="480"/>
        <v>0</v>
      </c>
      <c r="AN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9">
        <f t="shared" si="481"/>
        <v>0</v>
      </c>
      <c r="AR184" s="179">
        <f t="shared" si="482"/>
        <v>0</v>
      </c>
    </row>
    <row r="185" spans="2:44" x14ac:dyDescent="0.25">
      <c r="B185" s="177" t="s">
        <v>739</v>
      </c>
      <c r="C185" s="178" t="s">
        <v>740</v>
      </c>
      <c r="D1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9">
        <f t="shared" si="475"/>
        <v>0</v>
      </c>
      <c r="G185" s="179"/>
      <c r="H185" s="179">
        <f t="shared" si="476"/>
        <v>0</v>
      </c>
      <c r="I185" s="179"/>
      <c r="J185" s="179">
        <f t="shared" si="477"/>
        <v>0</v>
      </c>
      <c r="K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9">
        <f t="shared" si="478"/>
        <v>0</v>
      </c>
      <c r="AF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9">
        <f t="shared" si="479"/>
        <v>0</v>
      </c>
      <c r="AJ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9">
        <f t="shared" si="480"/>
        <v>0</v>
      </c>
      <c r="AN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9">
        <f t="shared" si="481"/>
        <v>0</v>
      </c>
      <c r="AR185" s="179">
        <f t="shared" si="482"/>
        <v>0</v>
      </c>
    </row>
    <row r="186" spans="2:44" x14ac:dyDescent="0.25">
      <c r="B186" s="177" t="s">
        <v>297</v>
      </c>
      <c r="C186" s="178" t="s">
        <v>741</v>
      </c>
      <c r="D1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9">
        <f t="shared" ref="F186:F189" si="483">D186+E186</f>
        <v>0</v>
      </c>
      <c r="G186" s="179"/>
      <c r="H186" s="179">
        <f t="shared" ref="H186:H189" si="484">F186-G186</f>
        <v>0</v>
      </c>
      <c r="I186" s="179"/>
      <c r="J186" s="179">
        <f t="shared" ref="J186:J189" si="485">F186-I186</f>
        <v>0</v>
      </c>
      <c r="K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9">
        <f t="shared" ref="AE186:AE189" si="486">AB186+AC186+AD186</f>
        <v>0</v>
      </c>
      <c r="AF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9">
        <f t="shared" ref="AI186:AI189" si="487">AF186+AG186+AH186</f>
        <v>0</v>
      </c>
      <c r="AJ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9">
        <f t="shared" ref="AM186:AM189" si="488">AJ186+AK186+AL186</f>
        <v>0</v>
      </c>
      <c r="AN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9">
        <f t="shared" ref="AQ186:AQ189" si="489">AN186+AO186+AP186</f>
        <v>0</v>
      </c>
      <c r="AR186" s="179">
        <f t="shared" ref="AR186:AR189" si="490">AE186+AI186+AM186+AQ186</f>
        <v>0</v>
      </c>
    </row>
    <row r="187" spans="2:44" x14ac:dyDescent="0.25">
      <c r="B187" s="177" t="s">
        <v>742</v>
      </c>
      <c r="C187" s="178" t="s">
        <v>743</v>
      </c>
      <c r="D1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9">
        <f t="shared" si="483"/>
        <v>0</v>
      </c>
      <c r="G187" s="179"/>
      <c r="H187" s="179">
        <f t="shared" si="484"/>
        <v>0</v>
      </c>
      <c r="I187" s="179"/>
      <c r="J187" s="179">
        <f t="shared" si="485"/>
        <v>0</v>
      </c>
      <c r="K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9">
        <f t="shared" si="486"/>
        <v>0</v>
      </c>
      <c r="AF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9">
        <f t="shared" si="487"/>
        <v>0</v>
      </c>
      <c r="AJ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9">
        <f t="shared" si="488"/>
        <v>0</v>
      </c>
      <c r="AN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9">
        <f t="shared" si="489"/>
        <v>0</v>
      </c>
      <c r="AR187" s="179">
        <f t="shared" si="490"/>
        <v>0</v>
      </c>
    </row>
    <row r="188" spans="2:44" x14ac:dyDescent="0.25">
      <c r="B188" s="177" t="s">
        <v>744</v>
      </c>
      <c r="C188" s="178" t="s">
        <v>745</v>
      </c>
      <c r="D1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9">
        <f t="shared" si="483"/>
        <v>0</v>
      </c>
      <c r="G188" s="179"/>
      <c r="H188" s="179">
        <f t="shared" si="484"/>
        <v>0</v>
      </c>
      <c r="I188" s="179"/>
      <c r="J188" s="179">
        <f t="shared" si="485"/>
        <v>0</v>
      </c>
      <c r="K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9">
        <f t="shared" si="486"/>
        <v>0</v>
      </c>
      <c r="AF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9">
        <f t="shared" si="487"/>
        <v>0</v>
      </c>
      <c r="AJ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9">
        <f t="shared" si="488"/>
        <v>0</v>
      </c>
      <c r="AN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9">
        <f t="shared" si="489"/>
        <v>0</v>
      </c>
      <c r="AR188" s="179">
        <f t="shared" si="490"/>
        <v>0</v>
      </c>
    </row>
    <row r="189" spans="2:44" x14ac:dyDescent="0.25">
      <c r="B189" s="177" t="s">
        <v>746</v>
      </c>
      <c r="C189" s="178" t="s">
        <v>747</v>
      </c>
      <c r="D1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10700</v>
      </c>
      <c r="E1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9">
        <f t="shared" si="483"/>
        <v>10700</v>
      </c>
      <c r="G189" s="179"/>
      <c r="H189" s="179">
        <f t="shared" si="484"/>
        <v>10700</v>
      </c>
      <c r="I189" s="179"/>
      <c r="J189" s="179">
        <f t="shared" si="485"/>
        <v>10700</v>
      </c>
      <c r="K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10700</v>
      </c>
      <c r="M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9">
        <f t="shared" si="486"/>
        <v>0</v>
      </c>
      <c r="AF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9">
        <f t="shared" si="487"/>
        <v>0</v>
      </c>
      <c r="AJ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10700</v>
      </c>
      <c r="AM189" s="179">
        <f t="shared" si="488"/>
        <v>10700</v>
      </c>
      <c r="AN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9">
        <f t="shared" si="489"/>
        <v>0</v>
      </c>
      <c r="AR189" s="179">
        <f t="shared" si="490"/>
        <v>10700</v>
      </c>
    </row>
    <row r="190" spans="2:44" x14ac:dyDescent="0.25">
      <c r="B190" s="186" t="s">
        <v>298</v>
      </c>
      <c r="C190" s="187" t="s">
        <v>178</v>
      </c>
      <c r="D190" s="188">
        <f>D191+D199</f>
        <v>0</v>
      </c>
      <c r="E190" s="188">
        <f>E191+E199</f>
        <v>0</v>
      </c>
      <c r="F190" s="188">
        <f t="shared" si="300"/>
        <v>0</v>
      </c>
      <c r="G190" s="188">
        <f>G191+G199</f>
        <v>0</v>
      </c>
      <c r="H190" s="188">
        <f t="shared" si="4"/>
        <v>0</v>
      </c>
      <c r="I190" s="188">
        <f>I191+I199</f>
        <v>0</v>
      </c>
      <c r="J190" s="188">
        <f t="shared" si="5"/>
        <v>0</v>
      </c>
      <c r="K190" s="188">
        <f>K191+K199</f>
        <v>0</v>
      </c>
      <c r="L190" s="188">
        <f t="shared" ref="L190:AA190" si="491">L191+L199</f>
        <v>0</v>
      </c>
      <c r="M190" s="188">
        <f t="shared" si="491"/>
        <v>0</v>
      </c>
      <c r="N190" s="188">
        <f t="shared" si="491"/>
        <v>0</v>
      </c>
      <c r="O190" s="188">
        <f t="shared" si="491"/>
        <v>0</v>
      </c>
      <c r="P190" s="188">
        <f t="shared" si="491"/>
        <v>0</v>
      </c>
      <c r="Q190" s="188">
        <f t="shared" si="491"/>
        <v>0</v>
      </c>
      <c r="R190" s="188">
        <f t="shared" si="491"/>
        <v>0</v>
      </c>
      <c r="S190" s="188">
        <f t="shared" si="491"/>
        <v>0</v>
      </c>
      <c r="T190" s="188">
        <f t="shared" si="491"/>
        <v>0</v>
      </c>
      <c r="U190" s="188">
        <f t="shared" si="491"/>
        <v>0</v>
      </c>
      <c r="V190" s="188">
        <f t="shared" si="491"/>
        <v>0</v>
      </c>
      <c r="W190" s="188">
        <f t="shared" si="491"/>
        <v>0</v>
      </c>
      <c r="X190" s="188">
        <f t="shared" si="491"/>
        <v>0</v>
      </c>
      <c r="Y190" s="188">
        <f t="shared" ref="Y190:Z190" si="492">Y191+Y199</f>
        <v>0</v>
      </c>
      <c r="Z190" s="188">
        <f t="shared" si="492"/>
        <v>0</v>
      </c>
      <c r="AA190" s="188">
        <f t="shared" si="491"/>
        <v>0</v>
      </c>
      <c r="AB190" s="188">
        <f t="shared" ref="AB190" si="493">AB191+AB199</f>
        <v>0</v>
      </c>
      <c r="AC190" s="188">
        <f t="shared" ref="AC190" si="494">AC191+AC199</f>
        <v>0</v>
      </c>
      <c r="AD190" s="188">
        <f t="shared" ref="AD190" si="495">AD191+AD199</f>
        <v>0</v>
      </c>
      <c r="AE190" s="188">
        <f t="shared" si="9"/>
        <v>0</v>
      </c>
      <c r="AF190" s="188">
        <f t="shared" ref="AF190" si="496">AF191+AF199</f>
        <v>0</v>
      </c>
      <c r="AG190" s="188">
        <f t="shared" ref="AG190" si="497">AG191+AG199</f>
        <v>0</v>
      </c>
      <c r="AH190" s="188">
        <f t="shared" ref="AH190" si="498">AH191+AH199</f>
        <v>0</v>
      </c>
      <c r="AI190" s="188">
        <f t="shared" si="10"/>
        <v>0</v>
      </c>
      <c r="AJ190" s="188">
        <f t="shared" ref="AJ190" si="499">AJ191+AJ199</f>
        <v>0</v>
      </c>
      <c r="AK190" s="188">
        <f t="shared" ref="AK190" si="500">AK191+AK199</f>
        <v>0</v>
      </c>
      <c r="AL190" s="188">
        <f t="shared" ref="AL190" si="501">AL191+AL199</f>
        <v>0</v>
      </c>
      <c r="AM190" s="188">
        <f t="shared" si="11"/>
        <v>0</v>
      </c>
      <c r="AN190" s="188">
        <f t="shared" ref="AN190" si="502">AN191+AN199</f>
        <v>0</v>
      </c>
      <c r="AO190" s="188">
        <f t="shared" ref="AO190" si="503">AO191+AO199</f>
        <v>0</v>
      </c>
      <c r="AP190" s="188">
        <f t="shared" ref="AP190" si="504">AP191+AP199</f>
        <v>0</v>
      </c>
      <c r="AQ190" s="188">
        <f t="shared" si="12"/>
        <v>0</v>
      </c>
      <c r="AR190" s="188">
        <f t="shared" si="13"/>
        <v>0</v>
      </c>
    </row>
    <row r="191" spans="2:44" x14ac:dyDescent="0.25">
      <c r="B191" s="186" t="s">
        <v>299</v>
      </c>
      <c r="C191" s="187" t="s">
        <v>179</v>
      </c>
      <c r="D191" s="188">
        <f>SUM(D192:D198)</f>
        <v>0</v>
      </c>
      <c r="E191" s="188">
        <f>SUM(E192:E198)</f>
        <v>0</v>
      </c>
      <c r="F191" s="188">
        <f>D191+E191</f>
        <v>0</v>
      </c>
      <c r="G191" s="188">
        <f>SUM(G192:G198)</f>
        <v>0</v>
      </c>
      <c r="H191" s="188">
        <f>F191-G191</f>
        <v>0</v>
      </c>
      <c r="I191" s="188">
        <f>SUM(I192:I198)</f>
        <v>0</v>
      </c>
      <c r="J191" s="188">
        <f>F191-I191</f>
        <v>0</v>
      </c>
      <c r="K191" s="188">
        <f t="shared" ref="K191:AD191" si="505">SUM(K192:K198)</f>
        <v>0</v>
      </c>
      <c r="L191" s="188">
        <f t="shared" si="505"/>
        <v>0</v>
      </c>
      <c r="M191" s="188">
        <f t="shared" si="505"/>
        <v>0</v>
      </c>
      <c r="N191" s="188">
        <f t="shared" si="505"/>
        <v>0</v>
      </c>
      <c r="O191" s="188">
        <f t="shared" si="505"/>
        <v>0</v>
      </c>
      <c r="P191" s="188">
        <f t="shared" ref="P191:Q191" si="506">SUM(P192:P198)</f>
        <v>0</v>
      </c>
      <c r="Q191" s="188">
        <f t="shared" si="506"/>
        <v>0</v>
      </c>
      <c r="R191" s="188">
        <f t="shared" si="505"/>
        <v>0</v>
      </c>
      <c r="S191" s="188">
        <f t="shared" si="505"/>
        <v>0</v>
      </c>
      <c r="T191" s="188">
        <f t="shared" ref="T191" si="507">SUM(T192:T198)</f>
        <v>0</v>
      </c>
      <c r="U191" s="188">
        <f t="shared" si="505"/>
        <v>0</v>
      </c>
      <c r="V191" s="188">
        <f t="shared" si="505"/>
        <v>0</v>
      </c>
      <c r="W191" s="188">
        <f t="shared" ref="W191" si="508">SUM(W192:W198)</f>
        <v>0</v>
      </c>
      <c r="X191" s="188">
        <f t="shared" si="505"/>
        <v>0</v>
      </c>
      <c r="Y191" s="188">
        <f t="shared" ref="Y191:Z191" si="509">SUM(Y192:Y198)</f>
        <v>0</v>
      </c>
      <c r="Z191" s="188">
        <f t="shared" si="509"/>
        <v>0</v>
      </c>
      <c r="AA191" s="188">
        <f t="shared" si="505"/>
        <v>0</v>
      </c>
      <c r="AB191" s="188">
        <f t="shared" si="505"/>
        <v>0</v>
      </c>
      <c r="AC191" s="188">
        <f t="shared" si="505"/>
        <v>0</v>
      </c>
      <c r="AD191" s="188">
        <f t="shared" si="505"/>
        <v>0</v>
      </c>
      <c r="AE191" s="188">
        <f>AB191+AC191+AD191</f>
        <v>0</v>
      </c>
      <c r="AF191" s="188">
        <f>SUM(AF192:AF198)</f>
        <v>0</v>
      </c>
      <c r="AG191" s="188">
        <f>SUM(AG192:AG198)</f>
        <v>0</v>
      </c>
      <c r="AH191" s="188">
        <f>SUM(AH192:AH198)</f>
        <v>0</v>
      </c>
      <c r="AI191" s="188">
        <f>AF191+AG191+AH191</f>
        <v>0</v>
      </c>
      <c r="AJ191" s="188">
        <f>SUM(AJ192:AJ198)</f>
        <v>0</v>
      </c>
      <c r="AK191" s="188">
        <f>SUM(AK192:AK198)</f>
        <v>0</v>
      </c>
      <c r="AL191" s="188">
        <f>SUM(AL192:AL198)</f>
        <v>0</v>
      </c>
      <c r="AM191" s="188">
        <f>AJ191+AK191+AL191</f>
        <v>0</v>
      </c>
      <c r="AN191" s="188">
        <f>SUM(AN192:AN198)</f>
        <v>0</v>
      </c>
      <c r="AO191" s="188">
        <f>SUM(AO192:AO198)</f>
        <v>0</v>
      </c>
      <c r="AP191" s="188">
        <f>SUM(AP192:AP198)</f>
        <v>0</v>
      </c>
      <c r="AQ191" s="188">
        <f>AN191+AO191+AP191</f>
        <v>0</v>
      </c>
      <c r="AR191" s="188">
        <f>AE191+AI191+AM191+AQ191</f>
        <v>0</v>
      </c>
    </row>
    <row r="192" spans="2:44" x14ac:dyDescent="0.25">
      <c r="B192" s="177" t="s">
        <v>305</v>
      </c>
      <c r="C192" s="178" t="s">
        <v>185</v>
      </c>
      <c r="D1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9">
        <f t="shared" ref="F192:F194" si="510">D192+E192</f>
        <v>0</v>
      </c>
      <c r="G192" s="179"/>
      <c r="H192" s="179">
        <f>F192-G192</f>
        <v>0</v>
      </c>
      <c r="I192" s="179"/>
      <c r="J192" s="179">
        <f>F192-I192</f>
        <v>0</v>
      </c>
      <c r="K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9">
        <f>AB192+AC192+AD192</f>
        <v>0</v>
      </c>
      <c r="AF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9">
        <f>AF192+AG192+AH192</f>
        <v>0</v>
      </c>
      <c r="AJ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9">
        <f>AJ192+AK192+AL192</f>
        <v>0</v>
      </c>
      <c r="AN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9">
        <f>AN192+AO192+AP192</f>
        <v>0</v>
      </c>
      <c r="AR192" s="179">
        <f>AE192+AI192+AM192+AQ192</f>
        <v>0</v>
      </c>
    </row>
    <row r="193" spans="2:44" x14ac:dyDescent="0.25">
      <c r="B193" s="177" t="s">
        <v>748</v>
      </c>
      <c r="C193" s="178" t="s">
        <v>749</v>
      </c>
      <c r="D1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9">
        <f t="shared" ref="F193" si="511">D193+E193</f>
        <v>0</v>
      </c>
      <c r="G193" s="179"/>
      <c r="H193" s="179">
        <f t="shared" ref="H193" si="512">F193-G193</f>
        <v>0</v>
      </c>
      <c r="I193" s="179"/>
      <c r="J193" s="179">
        <f t="shared" ref="J193" si="513">F193-I193</f>
        <v>0</v>
      </c>
      <c r="K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9">
        <f t="shared" ref="AE193" si="514">AB193+AC193+AD193</f>
        <v>0</v>
      </c>
      <c r="AF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9">
        <f t="shared" ref="AI193" si="515">AF193+AG193+AH193</f>
        <v>0</v>
      </c>
      <c r="AJ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9">
        <f t="shared" ref="AM193" si="516">AJ193+AK193+AL193</f>
        <v>0</v>
      </c>
      <c r="AN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9">
        <f t="shared" ref="AQ193" si="517">AN193+AO193+AP193</f>
        <v>0</v>
      </c>
      <c r="AR193" s="179">
        <f t="shared" ref="AR193" si="518">AE193+AI193+AM193+AQ193</f>
        <v>0</v>
      </c>
    </row>
    <row r="194" spans="2:44" x14ac:dyDescent="0.25">
      <c r="B194" s="177" t="s">
        <v>750</v>
      </c>
      <c r="C194" s="178" t="s">
        <v>751</v>
      </c>
      <c r="D1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9">
        <f t="shared" si="510"/>
        <v>0</v>
      </c>
      <c r="G194" s="179"/>
      <c r="H194" s="179">
        <f>F194-G194</f>
        <v>0</v>
      </c>
      <c r="I194" s="179"/>
      <c r="J194" s="179">
        <f>F194-I194</f>
        <v>0</v>
      </c>
      <c r="K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9">
        <f>AB194+AC194+AD194</f>
        <v>0</v>
      </c>
      <c r="AF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9">
        <f>AF194+AG194+AH194</f>
        <v>0</v>
      </c>
      <c r="AJ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9">
        <f>AJ194+AK194+AL194</f>
        <v>0</v>
      </c>
      <c r="AN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9">
        <f>AN194+AO194+AP194</f>
        <v>0</v>
      </c>
      <c r="AR194" s="179">
        <f>AE194+AI194+AM194+AQ194</f>
        <v>0</v>
      </c>
    </row>
    <row r="195" spans="2:44" x14ac:dyDescent="0.25">
      <c r="B195" s="177" t="s">
        <v>752</v>
      </c>
      <c r="C195" s="178" t="s">
        <v>753</v>
      </c>
      <c r="D1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9">
        <f>D195+E195</f>
        <v>0</v>
      </c>
      <c r="G195" s="179"/>
      <c r="H195" s="179">
        <f t="shared" ref="H195:H196" si="519">F195-G195</f>
        <v>0</v>
      </c>
      <c r="I195" s="179"/>
      <c r="J195" s="179">
        <f t="shared" ref="J195:J196" si="520">F195-I195</f>
        <v>0</v>
      </c>
      <c r="K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9">
        <f t="shared" ref="AE195:AE196" si="521">AB195+AC195+AD195</f>
        <v>0</v>
      </c>
      <c r="AF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9">
        <f t="shared" ref="AI195:AI196" si="522">AF195+AG195+AH195</f>
        <v>0</v>
      </c>
      <c r="AJ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9">
        <f t="shared" ref="AM195:AM196" si="523">AJ195+AK195+AL195</f>
        <v>0</v>
      </c>
      <c r="AN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9">
        <f t="shared" ref="AQ195:AQ196" si="524">AN195+AO195+AP195</f>
        <v>0</v>
      </c>
      <c r="AR195" s="179">
        <f t="shared" ref="AR195:AR196" si="525">AE195+AI195+AM195+AQ195</f>
        <v>0</v>
      </c>
    </row>
    <row r="196" spans="2:44" x14ac:dyDescent="0.25">
      <c r="B196" s="177" t="s">
        <v>754</v>
      </c>
      <c r="C196" s="178" t="s">
        <v>755</v>
      </c>
      <c r="D1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9">
        <f t="shared" ref="F196" si="526">D196+E196</f>
        <v>0</v>
      </c>
      <c r="G196" s="179"/>
      <c r="H196" s="179">
        <f t="shared" si="519"/>
        <v>0</v>
      </c>
      <c r="I196" s="179"/>
      <c r="J196" s="179">
        <f t="shared" si="520"/>
        <v>0</v>
      </c>
      <c r="K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9">
        <f t="shared" si="521"/>
        <v>0</v>
      </c>
      <c r="AF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9">
        <f t="shared" si="522"/>
        <v>0</v>
      </c>
      <c r="AJ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9">
        <f t="shared" si="523"/>
        <v>0</v>
      </c>
      <c r="AN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9">
        <f t="shared" si="524"/>
        <v>0</v>
      </c>
      <c r="AR196" s="179">
        <f t="shared" si="525"/>
        <v>0</v>
      </c>
    </row>
    <row r="197" spans="2:44" x14ac:dyDescent="0.25">
      <c r="B197" s="177" t="s">
        <v>756</v>
      </c>
      <c r="C197" s="178" t="s">
        <v>757</v>
      </c>
      <c r="D1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9">
        <f t="shared" ref="F197" si="527">D197+E197</f>
        <v>0</v>
      </c>
      <c r="G197" s="179"/>
      <c r="H197" s="179">
        <f>F197-G197</f>
        <v>0</v>
      </c>
      <c r="I197" s="179"/>
      <c r="J197" s="179">
        <f>F197-I197</f>
        <v>0</v>
      </c>
      <c r="K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9">
        <f>AB197+AC197+AD197</f>
        <v>0</v>
      </c>
      <c r="AF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9">
        <f>AF197+AG197+AH197</f>
        <v>0</v>
      </c>
      <c r="AJ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9">
        <f>AJ197+AK197+AL197</f>
        <v>0</v>
      </c>
      <c r="AN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9">
        <f>AN197+AO197+AP197</f>
        <v>0</v>
      </c>
      <c r="AR197" s="179">
        <f>AE197+AI197+AM197+AQ197</f>
        <v>0</v>
      </c>
    </row>
    <row r="198" spans="2:44" x14ac:dyDescent="0.25">
      <c r="B198" s="177" t="s">
        <v>758</v>
      </c>
      <c r="C198" s="178" t="s">
        <v>759</v>
      </c>
      <c r="D1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9">
        <f>D198+E198</f>
        <v>0</v>
      </c>
      <c r="G198" s="179"/>
      <c r="H198" s="179">
        <f t="shared" ref="H198" si="528">F198-G198</f>
        <v>0</v>
      </c>
      <c r="I198" s="179"/>
      <c r="J198" s="179">
        <f t="shared" ref="J198" si="529">F198-I198</f>
        <v>0</v>
      </c>
      <c r="K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9">
        <f t="shared" ref="AE198" si="530">AB198+AC198+AD198</f>
        <v>0</v>
      </c>
      <c r="AF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9">
        <f t="shared" ref="AI198" si="531">AF198+AG198+AH198</f>
        <v>0</v>
      </c>
      <c r="AJ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9">
        <f t="shared" ref="AM198" si="532">AJ198+AK198+AL198</f>
        <v>0</v>
      </c>
      <c r="AN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9">
        <f t="shared" ref="AQ198" si="533">AN198+AO198+AP198</f>
        <v>0</v>
      </c>
      <c r="AR198" s="179">
        <f t="shared" ref="AR198" si="534">AE198+AI198+AM198+AQ198</f>
        <v>0</v>
      </c>
    </row>
    <row r="199" spans="2:44" x14ac:dyDescent="0.25">
      <c r="B199" s="186" t="s">
        <v>300</v>
      </c>
      <c r="C199" s="187" t="s">
        <v>180</v>
      </c>
      <c r="D199" s="188">
        <f>SUM(D200:D206)</f>
        <v>0</v>
      </c>
      <c r="E199" s="188">
        <f>SUM(E200:E206)</f>
        <v>0</v>
      </c>
      <c r="F199" s="188">
        <f>D199+E199</f>
        <v>0</v>
      </c>
      <c r="G199" s="188">
        <f t="shared" ref="G199:I199" si="535">SUM(G200:G206)</f>
        <v>0</v>
      </c>
      <c r="H199" s="188">
        <f>F199-G199</f>
        <v>0</v>
      </c>
      <c r="I199" s="188">
        <f t="shared" si="535"/>
        <v>0</v>
      </c>
      <c r="J199" s="188">
        <f>F199-I199</f>
        <v>0</v>
      </c>
      <c r="K199" s="188">
        <f t="shared" ref="K199:AP199" si="536">SUM(K200:K206)</f>
        <v>0</v>
      </c>
      <c r="L199" s="188">
        <f t="shared" si="536"/>
        <v>0</v>
      </c>
      <c r="M199" s="188">
        <f t="shared" si="536"/>
        <v>0</v>
      </c>
      <c r="N199" s="188">
        <f t="shared" si="536"/>
        <v>0</v>
      </c>
      <c r="O199" s="188">
        <f t="shared" si="536"/>
        <v>0</v>
      </c>
      <c r="P199" s="188">
        <f t="shared" ref="P199:Q199" si="537">SUM(P200:P206)</f>
        <v>0</v>
      </c>
      <c r="Q199" s="188">
        <f t="shared" si="537"/>
        <v>0</v>
      </c>
      <c r="R199" s="188">
        <f t="shared" si="536"/>
        <v>0</v>
      </c>
      <c r="S199" s="188">
        <f t="shared" si="536"/>
        <v>0</v>
      </c>
      <c r="T199" s="188">
        <f t="shared" ref="T199" si="538">SUM(T200:T206)</f>
        <v>0</v>
      </c>
      <c r="U199" s="188">
        <f t="shared" si="536"/>
        <v>0</v>
      </c>
      <c r="V199" s="188">
        <f t="shared" si="536"/>
        <v>0</v>
      </c>
      <c r="W199" s="188">
        <f t="shared" ref="W199" si="539">SUM(W200:W206)</f>
        <v>0</v>
      </c>
      <c r="X199" s="188">
        <f t="shared" si="536"/>
        <v>0</v>
      </c>
      <c r="Y199" s="188">
        <f t="shared" ref="Y199:Z199" si="540">SUM(Y200:Y206)</f>
        <v>0</v>
      </c>
      <c r="Z199" s="188">
        <f t="shared" si="540"/>
        <v>0</v>
      </c>
      <c r="AA199" s="188">
        <f t="shared" si="536"/>
        <v>0</v>
      </c>
      <c r="AB199" s="188">
        <f t="shared" si="536"/>
        <v>0</v>
      </c>
      <c r="AC199" s="188">
        <f t="shared" si="536"/>
        <v>0</v>
      </c>
      <c r="AD199" s="188">
        <f t="shared" si="536"/>
        <v>0</v>
      </c>
      <c r="AE199" s="188">
        <f>AB199+AC199+AD199</f>
        <v>0</v>
      </c>
      <c r="AF199" s="188">
        <f t="shared" si="536"/>
        <v>0</v>
      </c>
      <c r="AG199" s="188">
        <f t="shared" si="536"/>
        <v>0</v>
      </c>
      <c r="AH199" s="188">
        <f t="shared" si="536"/>
        <v>0</v>
      </c>
      <c r="AI199" s="188">
        <f>AF199+AG199+AH199</f>
        <v>0</v>
      </c>
      <c r="AJ199" s="188">
        <f t="shared" si="536"/>
        <v>0</v>
      </c>
      <c r="AK199" s="188">
        <f t="shared" si="536"/>
        <v>0</v>
      </c>
      <c r="AL199" s="188">
        <f t="shared" si="536"/>
        <v>0</v>
      </c>
      <c r="AM199" s="188">
        <f>AJ199+AK199+AL199</f>
        <v>0</v>
      </c>
      <c r="AN199" s="188">
        <f t="shared" si="536"/>
        <v>0</v>
      </c>
      <c r="AO199" s="188">
        <f t="shared" si="536"/>
        <v>0</v>
      </c>
      <c r="AP199" s="188">
        <f t="shared" si="536"/>
        <v>0</v>
      </c>
      <c r="AQ199" s="188">
        <f>AN199+AO199+AP199</f>
        <v>0</v>
      </c>
      <c r="AR199" s="188">
        <f>AE199+AI199+AM199+AQ199</f>
        <v>0</v>
      </c>
    </row>
    <row r="200" spans="2:44" x14ac:dyDescent="0.25">
      <c r="B200" s="177" t="s">
        <v>306</v>
      </c>
      <c r="C200" s="178" t="s">
        <v>186</v>
      </c>
      <c r="D2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9">
        <f>D200+E200</f>
        <v>0</v>
      </c>
      <c r="G200" s="179"/>
      <c r="H200" s="179">
        <f t="shared" ref="H200:H206" si="541">F200-G200</f>
        <v>0</v>
      </c>
      <c r="I200" s="179"/>
      <c r="J200" s="179">
        <f t="shared" ref="J200:J206" si="542">F200-I200</f>
        <v>0</v>
      </c>
      <c r="K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9">
        <f t="shared" ref="AE200:AE206" si="543">AB200+AC200+AD200</f>
        <v>0</v>
      </c>
      <c r="AF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9">
        <f t="shared" ref="AI200:AI206" si="544">AF200+AG200+AH200</f>
        <v>0</v>
      </c>
      <c r="AJ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9">
        <f t="shared" ref="AM200:AM206" si="545">AJ200+AK200+AL200</f>
        <v>0</v>
      </c>
      <c r="AN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9">
        <f t="shared" ref="AQ200:AQ206" si="546">AN200+AO200+AP200</f>
        <v>0</v>
      </c>
      <c r="AR200" s="179">
        <f t="shared" ref="AR200:AR206" si="547">AE200+AI200+AM200+AQ200</f>
        <v>0</v>
      </c>
    </row>
    <row r="201" spans="2:44" x14ac:dyDescent="0.25">
      <c r="B201" s="177" t="s">
        <v>760</v>
      </c>
      <c r="C201" s="178" t="s">
        <v>761</v>
      </c>
      <c r="D2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9">
        <f>D201+E201</f>
        <v>0</v>
      </c>
      <c r="G201" s="179"/>
      <c r="H201" s="179">
        <f t="shared" si="541"/>
        <v>0</v>
      </c>
      <c r="I201" s="179"/>
      <c r="J201" s="179">
        <f t="shared" si="542"/>
        <v>0</v>
      </c>
      <c r="K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9">
        <f t="shared" si="543"/>
        <v>0</v>
      </c>
      <c r="AF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9">
        <f t="shared" si="544"/>
        <v>0</v>
      </c>
      <c r="AJ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9">
        <f t="shared" si="545"/>
        <v>0</v>
      </c>
      <c r="AN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9">
        <f t="shared" si="546"/>
        <v>0</v>
      </c>
      <c r="AR201" s="179">
        <f t="shared" si="547"/>
        <v>0</v>
      </c>
    </row>
    <row r="202" spans="2:44" x14ac:dyDescent="0.25">
      <c r="B202" s="177" t="s">
        <v>762</v>
      </c>
      <c r="C202" s="178" t="s">
        <v>761</v>
      </c>
      <c r="D2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9">
        <f t="shared" ref="F202:F204" si="548">D202+E202</f>
        <v>0</v>
      </c>
      <c r="G202" s="179"/>
      <c r="H202" s="179">
        <f t="shared" ref="H202:H204" si="549">F202-G202</f>
        <v>0</v>
      </c>
      <c r="I202" s="179"/>
      <c r="J202" s="179">
        <f t="shared" ref="J202:J204" si="550">F202-I202</f>
        <v>0</v>
      </c>
      <c r="K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9">
        <f t="shared" ref="AE202:AE204" si="551">AB202+AC202+AD202</f>
        <v>0</v>
      </c>
      <c r="AF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9">
        <f t="shared" ref="AI202:AI204" si="552">AF202+AG202+AH202</f>
        <v>0</v>
      </c>
      <c r="AJ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9">
        <f t="shared" ref="AM202:AM204" si="553">AJ202+AK202+AL202</f>
        <v>0</v>
      </c>
      <c r="AN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9">
        <f t="shared" ref="AQ202:AQ204" si="554">AN202+AO202+AP202</f>
        <v>0</v>
      </c>
      <c r="AR202" s="179">
        <f t="shared" ref="AR202:AR204" si="555">AE202+AI202+AM202+AQ202</f>
        <v>0</v>
      </c>
    </row>
    <row r="203" spans="2:44" x14ac:dyDescent="0.25">
      <c r="B203" s="177" t="s">
        <v>763</v>
      </c>
      <c r="C203" s="178" t="s">
        <v>764</v>
      </c>
      <c r="D2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9">
        <f t="shared" si="548"/>
        <v>0</v>
      </c>
      <c r="G203" s="179"/>
      <c r="H203" s="179">
        <f t="shared" si="549"/>
        <v>0</v>
      </c>
      <c r="I203" s="179"/>
      <c r="J203" s="179">
        <f t="shared" si="550"/>
        <v>0</v>
      </c>
      <c r="K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9">
        <f t="shared" si="551"/>
        <v>0</v>
      </c>
      <c r="AF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9">
        <f t="shared" si="552"/>
        <v>0</v>
      </c>
      <c r="AJ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9">
        <f t="shared" si="553"/>
        <v>0</v>
      </c>
      <c r="AN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9">
        <f t="shared" si="554"/>
        <v>0</v>
      </c>
      <c r="AR203" s="179">
        <f t="shared" si="555"/>
        <v>0</v>
      </c>
    </row>
    <row r="204" spans="2:44" x14ac:dyDescent="0.25">
      <c r="B204" s="177" t="s">
        <v>307</v>
      </c>
      <c r="C204" s="178" t="s">
        <v>765</v>
      </c>
      <c r="D2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9">
        <f t="shared" si="548"/>
        <v>0</v>
      </c>
      <c r="G204" s="179"/>
      <c r="H204" s="179">
        <f t="shared" si="549"/>
        <v>0</v>
      </c>
      <c r="I204" s="179"/>
      <c r="J204" s="179">
        <f t="shared" si="550"/>
        <v>0</v>
      </c>
      <c r="K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9">
        <f t="shared" si="551"/>
        <v>0</v>
      </c>
      <c r="AF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9">
        <f t="shared" si="552"/>
        <v>0</v>
      </c>
      <c r="AJ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9">
        <f t="shared" si="553"/>
        <v>0</v>
      </c>
      <c r="AN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9">
        <f t="shared" si="554"/>
        <v>0</v>
      </c>
      <c r="AR204" s="179">
        <f t="shared" si="555"/>
        <v>0</v>
      </c>
    </row>
    <row r="205" spans="2:44" x14ac:dyDescent="0.25">
      <c r="B205" s="177" t="s">
        <v>766</v>
      </c>
      <c r="C205" s="178" t="s">
        <v>765</v>
      </c>
      <c r="D2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9">
        <f t="shared" ref="F205" si="556">D205+E205</f>
        <v>0</v>
      </c>
      <c r="G205" s="179"/>
      <c r="H205" s="179">
        <f t="shared" ref="H205" si="557">F205-G205</f>
        <v>0</v>
      </c>
      <c r="I205" s="179"/>
      <c r="J205" s="179">
        <f t="shared" ref="J205" si="558">F205-I205</f>
        <v>0</v>
      </c>
      <c r="K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9">
        <f t="shared" ref="AE205" si="559">AB205+AC205+AD205</f>
        <v>0</v>
      </c>
      <c r="AF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9">
        <f t="shared" ref="AI205" si="560">AF205+AG205+AH205</f>
        <v>0</v>
      </c>
      <c r="AJ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9">
        <f t="shared" ref="AM205" si="561">AJ205+AK205+AL205</f>
        <v>0</v>
      </c>
      <c r="AN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9">
        <f t="shared" ref="AQ205" si="562">AN205+AO205+AP205</f>
        <v>0</v>
      </c>
      <c r="AR205" s="179">
        <f t="shared" ref="AR205" si="563">AE205+AI205+AM205+AQ205</f>
        <v>0</v>
      </c>
    </row>
    <row r="206" spans="2:44" x14ac:dyDescent="0.25">
      <c r="B206" s="177" t="s">
        <v>767</v>
      </c>
      <c r="C206" s="178" t="s">
        <v>768</v>
      </c>
      <c r="D2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9">
        <f>D206+E206</f>
        <v>0</v>
      </c>
      <c r="G206" s="179"/>
      <c r="H206" s="179">
        <f t="shared" si="541"/>
        <v>0</v>
      </c>
      <c r="I206" s="179"/>
      <c r="J206" s="179">
        <f t="shared" si="542"/>
        <v>0</v>
      </c>
      <c r="K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9">
        <f t="shared" si="543"/>
        <v>0</v>
      </c>
      <c r="AF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9">
        <f t="shared" si="544"/>
        <v>0</v>
      </c>
      <c r="AJ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9">
        <f t="shared" si="545"/>
        <v>0</v>
      </c>
      <c r="AN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9">
        <f t="shared" si="546"/>
        <v>0</v>
      </c>
      <c r="AR206" s="179">
        <f t="shared" si="547"/>
        <v>0</v>
      </c>
    </row>
    <row r="207" spans="2:44" x14ac:dyDescent="0.25">
      <c r="B207" s="186" t="s">
        <v>301</v>
      </c>
      <c r="C207" s="187" t="s">
        <v>181</v>
      </c>
      <c r="D207" s="188">
        <f>SUM(D208:D213)</f>
        <v>0</v>
      </c>
      <c r="E207" s="188">
        <f>SUM(E208:E213)</f>
        <v>0</v>
      </c>
      <c r="F207" s="188">
        <f t="shared" si="300"/>
        <v>0</v>
      </c>
      <c r="G207" s="188">
        <f>SUM(G208:G213)</f>
        <v>0</v>
      </c>
      <c r="H207" s="188">
        <f t="shared" si="4"/>
        <v>0</v>
      </c>
      <c r="I207" s="188">
        <f>SUM(I208:I213)</f>
        <v>0</v>
      </c>
      <c r="J207" s="188">
        <f t="shared" si="5"/>
        <v>0</v>
      </c>
      <c r="K207" s="188">
        <f t="shared" ref="K207:AD207" si="564">SUM(K208:K213)</f>
        <v>0</v>
      </c>
      <c r="L207" s="188">
        <f t="shared" si="564"/>
        <v>0</v>
      </c>
      <c r="M207" s="188">
        <f t="shared" si="564"/>
        <v>0</v>
      </c>
      <c r="N207" s="188">
        <f t="shared" si="564"/>
        <v>0</v>
      </c>
      <c r="O207" s="188">
        <f t="shared" si="564"/>
        <v>0</v>
      </c>
      <c r="P207" s="188">
        <f t="shared" ref="P207:Q207" si="565">SUM(P208:P213)</f>
        <v>0</v>
      </c>
      <c r="Q207" s="188">
        <f t="shared" si="565"/>
        <v>0</v>
      </c>
      <c r="R207" s="188">
        <f t="shared" si="564"/>
        <v>0</v>
      </c>
      <c r="S207" s="188">
        <f t="shared" si="564"/>
        <v>0</v>
      </c>
      <c r="T207" s="188">
        <f t="shared" ref="T207" si="566">SUM(T208:T213)</f>
        <v>0</v>
      </c>
      <c r="U207" s="188">
        <f t="shared" si="564"/>
        <v>0</v>
      </c>
      <c r="V207" s="188">
        <f t="shared" si="564"/>
        <v>0</v>
      </c>
      <c r="W207" s="188">
        <f t="shared" ref="W207" si="567">SUM(W208:W213)</f>
        <v>0</v>
      </c>
      <c r="X207" s="188">
        <f t="shared" si="564"/>
        <v>0</v>
      </c>
      <c r="Y207" s="188">
        <f t="shared" ref="Y207:Z207" si="568">SUM(Y208:Y213)</f>
        <v>0</v>
      </c>
      <c r="Z207" s="188">
        <f t="shared" si="568"/>
        <v>0</v>
      </c>
      <c r="AA207" s="188">
        <f t="shared" si="564"/>
        <v>0</v>
      </c>
      <c r="AB207" s="188">
        <f t="shared" si="564"/>
        <v>0</v>
      </c>
      <c r="AC207" s="188">
        <f t="shared" si="564"/>
        <v>0</v>
      </c>
      <c r="AD207" s="188">
        <f t="shared" si="564"/>
        <v>0</v>
      </c>
      <c r="AE207" s="188">
        <f t="shared" si="9"/>
        <v>0</v>
      </c>
      <c r="AF207" s="188">
        <f>SUM(AF208:AF213)</f>
        <v>0</v>
      </c>
      <c r="AG207" s="188">
        <f>SUM(AG208:AG213)</f>
        <v>0</v>
      </c>
      <c r="AH207" s="188">
        <f>SUM(AH208:AH213)</f>
        <v>0</v>
      </c>
      <c r="AI207" s="188">
        <f t="shared" si="10"/>
        <v>0</v>
      </c>
      <c r="AJ207" s="188">
        <f>SUM(AJ208:AJ213)</f>
        <v>0</v>
      </c>
      <c r="AK207" s="188">
        <f>SUM(AK208:AK213)</f>
        <v>0</v>
      </c>
      <c r="AL207" s="188">
        <f>SUM(AL208:AL213)</f>
        <v>0</v>
      </c>
      <c r="AM207" s="188">
        <f t="shared" si="11"/>
        <v>0</v>
      </c>
      <c r="AN207" s="188">
        <f>SUM(AN208:AN213)</f>
        <v>0</v>
      </c>
      <c r="AO207" s="188">
        <f>SUM(AO208:AO213)</f>
        <v>0</v>
      </c>
      <c r="AP207" s="188">
        <f>SUM(AP208:AP213)</f>
        <v>0</v>
      </c>
      <c r="AQ207" s="188">
        <f t="shared" si="12"/>
        <v>0</v>
      </c>
      <c r="AR207" s="188">
        <f t="shared" si="13"/>
        <v>0</v>
      </c>
    </row>
    <row r="208" spans="2:44" x14ac:dyDescent="0.25">
      <c r="B208" s="177" t="s">
        <v>302</v>
      </c>
      <c r="C208" s="178" t="s">
        <v>182</v>
      </c>
      <c r="D2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9">
        <f t="shared" si="300"/>
        <v>0</v>
      </c>
      <c r="G208" s="179"/>
      <c r="H208" s="179">
        <f t="shared" ref="H208:H211" si="569">F208-G208</f>
        <v>0</v>
      </c>
      <c r="I208" s="179"/>
      <c r="J208" s="179">
        <f t="shared" ref="J208:J211" si="570">F208-I208</f>
        <v>0</v>
      </c>
      <c r="K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9">
        <f t="shared" ref="AE208:AE211" si="571">AB208+AC208+AD208</f>
        <v>0</v>
      </c>
      <c r="AF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9">
        <f t="shared" ref="AI208:AI211" si="572">AF208+AG208+AH208</f>
        <v>0</v>
      </c>
      <c r="AJ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9">
        <f t="shared" ref="AM208:AM211" si="573">AJ208+AK208+AL208</f>
        <v>0</v>
      </c>
      <c r="AN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9">
        <f t="shared" ref="AQ208:AQ211" si="574">AN208+AO208+AP208</f>
        <v>0</v>
      </c>
      <c r="AR208" s="179">
        <f t="shared" ref="AR208:AR211" si="575">AE208+AI208+AM208+AQ208</f>
        <v>0</v>
      </c>
    </row>
    <row r="209" spans="2:44" x14ac:dyDescent="0.25">
      <c r="B209" s="177" t="s">
        <v>769</v>
      </c>
      <c r="C209" s="178" t="s">
        <v>770</v>
      </c>
      <c r="D2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9">
        <f t="shared" ref="F209" si="576">D209+E209</f>
        <v>0</v>
      </c>
      <c r="G209" s="179"/>
      <c r="H209" s="179">
        <f t="shared" si="569"/>
        <v>0</v>
      </c>
      <c r="I209" s="179"/>
      <c r="J209" s="179">
        <f t="shared" si="570"/>
        <v>0</v>
      </c>
      <c r="K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9">
        <f t="shared" si="571"/>
        <v>0</v>
      </c>
      <c r="AF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9">
        <f t="shared" si="572"/>
        <v>0</v>
      </c>
      <c r="AJ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9">
        <f t="shared" si="573"/>
        <v>0</v>
      </c>
      <c r="AN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9">
        <f t="shared" si="574"/>
        <v>0</v>
      </c>
      <c r="AR209" s="179">
        <f t="shared" si="575"/>
        <v>0</v>
      </c>
    </row>
    <row r="210" spans="2:44" x14ac:dyDescent="0.25">
      <c r="B210" s="177" t="s">
        <v>771</v>
      </c>
      <c r="C210" s="178" t="s">
        <v>772</v>
      </c>
      <c r="D2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9">
        <f t="shared" si="300"/>
        <v>0</v>
      </c>
      <c r="G210" s="179"/>
      <c r="H210" s="179">
        <f t="shared" ref="H210" si="577">F210-G210</f>
        <v>0</v>
      </c>
      <c r="I210" s="179"/>
      <c r="J210" s="179">
        <f t="shared" ref="J210" si="578">F210-I210</f>
        <v>0</v>
      </c>
      <c r="K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9">
        <f t="shared" ref="AE210" si="579">AB210+AC210+AD210</f>
        <v>0</v>
      </c>
      <c r="AF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9">
        <f t="shared" ref="AI210" si="580">AF210+AG210+AH210</f>
        <v>0</v>
      </c>
      <c r="AJ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9">
        <f t="shared" ref="AM210" si="581">AJ210+AK210+AL210</f>
        <v>0</v>
      </c>
      <c r="AN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9">
        <f t="shared" ref="AQ210" si="582">AN210+AO210+AP210</f>
        <v>0</v>
      </c>
      <c r="AR210" s="179">
        <f t="shared" ref="AR210" si="583">AE210+AI210+AM210+AQ210</f>
        <v>0</v>
      </c>
    </row>
    <row r="211" spans="2:44" x14ac:dyDescent="0.25">
      <c r="B211" s="177" t="s">
        <v>773</v>
      </c>
      <c r="C211" s="178" t="s">
        <v>774</v>
      </c>
      <c r="D2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9">
        <f t="shared" ref="F211" si="584">D211+E211</f>
        <v>0</v>
      </c>
      <c r="G211" s="179"/>
      <c r="H211" s="179">
        <f t="shared" si="569"/>
        <v>0</v>
      </c>
      <c r="I211" s="179"/>
      <c r="J211" s="179">
        <f t="shared" si="570"/>
        <v>0</v>
      </c>
      <c r="K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9">
        <f t="shared" si="571"/>
        <v>0</v>
      </c>
      <c r="AF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9">
        <f t="shared" si="572"/>
        <v>0</v>
      </c>
      <c r="AJ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9">
        <f t="shared" si="573"/>
        <v>0</v>
      </c>
      <c r="AN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9">
        <f t="shared" si="574"/>
        <v>0</v>
      </c>
      <c r="AR211" s="179">
        <f t="shared" si="575"/>
        <v>0</v>
      </c>
    </row>
    <row r="212" spans="2:44" x14ac:dyDescent="0.25">
      <c r="B212" s="177" t="s">
        <v>775</v>
      </c>
      <c r="C212" s="178" t="s">
        <v>776</v>
      </c>
      <c r="D2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9">
        <f t="shared" ref="F212" si="585">D212+E212</f>
        <v>0</v>
      </c>
      <c r="G212" s="179"/>
      <c r="H212" s="179">
        <f t="shared" si="4"/>
        <v>0</v>
      </c>
      <c r="I212" s="179"/>
      <c r="J212" s="179">
        <f t="shared" si="5"/>
        <v>0</v>
      </c>
      <c r="K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9">
        <f t="shared" si="9"/>
        <v>0</v>
      </c>
      <c r="AF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9">
        <f t="shared" si="10"/>
        <v>0</v>
      </c>
      <c r="AJ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9">
        <f t="shared" si="11"/>
        <v>0</v>
      </c>
      <c r="AN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9">
        <f t="shared" si="12"/>
        <v>0</v>
      </c>
      <c r="AR212" s="179">
        <f t="shared" si="13"/>
        <v>0</v>
      </c>
    </row>
    <row r="213" spans="2:44" x14ac:dyDescent="0.25">
      <c r="B213" s="177" t="s">
        <v>777</v>
      </c>
      <c r="C213" s="178" t="s">
        <v>778</v>
      </c>
      <c r="D2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9">
        <f t="shared" si="300"/>
        <v>0</v>
      </c>
      <c r="G213" s="179"/>
      <c r="H213" s="179">
        <f t="shared" ref="H213" si="586">F213-G213</f>
        <v>0</v>
      </c>
      <c r="I213" s="179"/>
      <c r="J213" s="179">
        <f t="shared" ref="J213" si="587">F213-I213</f>
        <v>0</v>
      </c>
      <c r="K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9">
        <f t="shared" ref="AE213" si="588">AB213+AC213+AD213</f>
        <v>0</v>
      </c>
      <c r="AF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9">
        <f t="shared" ref="AI213" si="589">AF213+AG213+AH213</f>
        <v>0</v>
      </c>
      <c r="AJ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9">
        <f t="shared" ref="AM213" si="590">AJ213+AK213+AL213</f>
        <v>0</v>
      </c>
      <c r="AN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9">
        <f t="shared" ref="AQ213" si="591">AN213+AO213+AP213</f>
        <v>0</v>
      </c>
      <c r="AR213" s="179">
        <f t="shared" ref="AR213" si="592">AE213+AI213+AM213+AQ213</f>
        <v>0</v>
      </c>
    </row>
    <row r="214" spans="2:44" x14ac:dyDescent="0.25">
      <c r="B214" s="186" t="s">
        <v>303</v>
      </c>
      <c r="C214" s="187" t="s">
        <v>183</v>
      </c>
      <c r="D214" s="188">
        <f>SUM(D215:D221)</f>
        <v>0</v>
      </c>
      <c r="E214" s="188">
        <f>SUM(E215:E221)</f>
        <v>0</v>
      </c>
      <c r="F214" s="188">
        <f t="shared" si="300"/>
        <v>0</v>
      </c>
      <c r="G214" s="188">
        <f>SUM(G215:G221)</f>
        <v>0</v>
      </c>
      <c r="H214" s="188">
        <f t="shared" si="4"/>
        <v>0</v>
      </c>
      <c r="I214" s="188">
        <f>SUM(I215:I221)</f>
        <v>0</v>
      </c>
      <c r="J214" s="188">
        <f t="shared" si="5"/>
        <v>0</v>
      </c>
      <c r="K214" s="188">
        <f t="shared" ref="K214:AD214" si="593">SUM(K215:K221)</f>
        <v>0</v>
      </c>
      <c r="L214" s="188">
        <f t="shared" si="593"/>
        <v>0</v>
      </c>
      <c r="M214" s="188">
        <f t="shared" si="593"/>
        <v>0</v>
      </c>
      <c r="N214" s="188">
        <f t="shared" si="593"/>
        <v>0</v>
      </c>
      <c r="O214" s="188">
        <f t="shared" si="593"/>
        <v>0</v>
      </c>
      <c r="P214" s="188">
        <f t="shared" ref="P214:Q214" si="594">SUM(P215:P221)</f>
        <v>0</v>
      </c>
      <c r="Q214" s="188">
        <f t="shared" si="594"/>
        <v>0</v>
      </c>
      <c r="R214" s="188">
        <f t="shared" si="593"/>
        <v>0</v>
      </c>
      <c r="S214" s="188">
        <f t="shared" si="593"/>
        <v>0</v>
      </c>
      <c r="T214" s="188">
        <f t="shared" ref="T214" si="595">SUM(T215:T221)</f>
        <v>0</v>
      </c>
      <c r="U214" s="188">
        <f t="shared" si="593"/>
        <v>0</v>
      </c>
      <c r="V214" s="188">
        <f t="shared" si="593"/>
        <v>0</v>
      </c>
      <c r="W214" s="188">
        <f t="shared" ref="W214" si="596">SUM(W215:W221)</f>
        <v>0</v>
      </c>
      <c r="X214" s="188">
        <f t="shared" si="593"/>
        <v>0</v>
      </c>
      <c r="Y214" s="188">
        <f t="shared" ref="Y214:Z214" si="597">SUM(Y215:Y221)</f>
        <v>0</v>
      </c>
      <c r="Z214" s="188">
        <f t="shared" si="597"/>
        <v>0</v>
      </c>
      <c r="AA214" s="188">
        <f t="shared" si="593"/>
        <v>0</v>
      </c>
      <c r="AB214" s="188">
        <f t="shared" si="593"/>
        <v>0</v>
      </c>
      <c r="AC214" s="188">
        <f t="shared" si="593"/>
        <v>0</v>
      </c>
      <c r="AD214" s="188">
        <f t="shared" si="593"/>
        <v>0</v>
      </c>
      <c r="AE214" s="188">
        <f t="shared" si="9"/>
        <v>0</v>
      </c>
      <c r="AF214" s="188">
        <f>SUM(AF215:AF221)</f>
        <v>0</v>
      </c>
      <c r="AG214" s="188">
        <f>SUM(AG215:AG221)</f>
        <v>0</v>
      </c>
      <c r="AH214" s="188">
        <f>SUM(AH215:AH221)</f>
        <v>0</v>
      </c>
      <c r="AI214" s="188">
        <f t="shared" si="10"/>
        <v>0</v>
      </c>
      <c r="AJ214" s="188">
        <f>SUM(AJ215:AJ221)</f>
        <v>0</v>
      </c>
      <c r="AK214" s="188">
        <f>SUM(AK215:AK221)</f>
        <v>0</v>
      </c>
      <c r="AL214" s="188">
        <f>SUM(AL215:AL221)</f>
        <v>0</v>
      </c>
      <c r="AM214" s="188">
        <f t="shared" si="11"/>
        <v>0</v>
      </c>
      <c r="AN214" s="188">
        <f>SUM(AN215:AN221)</f>
        <v>0</v>
      </c>
      <c r="AO214" s="188">
        <f>SUM(AO215:AO221)</f>
        <v>0</v>
      </c>
      <c r="AP214" s="188">
        <f>SUM(AP215:AP221)</f>
        <v>0</v>
      </c>
      <c r="AQ214" s="188">
        <f t="shared" si="12"/>
        <v>0</v>
      </c>
      <c r="AR214" s="188">
        <f t="shared" si="13"/>
        <v>0</v>
      </c>
    </row>
    <row r="215" spans="2:44" x14ac:dyDescent="0.25">
      <c r="B215" s="177" t="s">
        <v>304</v>
      </c>
      <c r="C215" s="178" t="s">
        <v>184</v>
      </c>
      <c r="D2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9">
        <f t="shared" ref="F215:F217" si="598">D215+E215</f>
        <v>0</v>
      </c>
      <c r="G215" s="179"/>
      <c r="H215" s="179">
        <f t="shared" si="4"/>
        <v>0</v>
      </c>
      <c r="I215" s="179"/>
      <c r="J215" s="179">
        <f t="shared" si="5"/>
        <v>0</v>
      </c>
      <c r="K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9">
        <f t="shared" si="9"/>
        <v>0</v>
      </c>
      <c r="AF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9">
        <f t="shared" si="10"/>
        <v>0</v>
      </c>
      <c r="AJ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9">
        <f t="shared" si="11"/>
        <v>0</v>
      </c>
      <c r="AN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9">
        <f t="shared" si="12"/>
        <v>0</v>
      </c>
      <c r="AR215" s="179">
        <f t="shared" si="13"/>
        <v>0</v>
      </c>
    </row>
    <row r="216" spans="2:44" x14ac:dyDescent="0.25">
      <c r="B216" s="177" t="s">
        <v>779</v>
      </c>
      <c r="C216" s="178" t="s">
        <v>780</v>
      </c>
      <c r="D2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9">
        <f t="shared" si="598"/>
        <v>0</v>
      </c>
      <c r="G216" s="179"/>
      <c r="H216" s="179">
        <f t="shared" si="4"/>
        <v>0</v>
      </c>
      <c r="I216" s="179"/>
      <c r="J216" s="179">
        <f t="shared" si="5"/>
        <v>0</v>
      </c>
      <c r="K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9">
        <f t="shared" si="9"/>
        <v>0</v>
      </c>
      <c r="AF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9">
        <f t="shared" si="10"/>
        <v>0</v>
      </c>
      <c r="AJ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9">
        <f t="shared" si="11"/>
        <v>0</v>
      </c>
      <c r="AN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9">
        <f t="shared" si="12"/>
        <v>0</v>
      </c>
      <c r="AR216" s="179">
        <f t="shared" si="13"/>
        <v>0</v>
      </c>
    </row>
    <row r="217" spans="2:44" x14ac:dyDescent="0.25">
      <c r="B217" s="177" t="s">
        <v>781</v>
      </c>
      <c r="C217" s="178" t="s">
        <v>782</v>
      </c>
      <c r="D2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9">
        <f t="shared" si="598"/>
        <v>0</v>
      </c>
      <c r="G217" s="179"/>
      <c r="H217" s="179">
        <f t="shared" ref="H217" si="599">F217-G217</f>
        <v>0</v>
      </c>
      <c r="I217" s="179"/>
      <c r="J217" s="179">
        <f t="shared" ref="J217" si="600">F217-I217</f>
        <v>0</v>
      </c>
      <c r="K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9">
        <f t="shared" ref="AE217" si="601">AB217+AC217+AD217</f>
        <v>0</v>
      </c>
      <c r="AF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9">
        <f t="shared" ref="AI217" si="602">AF217+AG217+AH217</f>
        <v>0</v>
      </c>
      <c r="AJ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9">
        <f t="shared" ref="AM217" si="603">AJ217+AK217+AL217</f>
        <v>0</v>
      </c>
      <c r="AN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9">
        <f t="shared" ref="AQ217" si="604">AN217+AO217+AP217</f>
        <v>0</v>
      </c>
      <c r="AR217" s="179">
        <f t="shared" ref="AR217" si="605">AE217+AI217+AM217+AQ217</f>
        <v>0</v>
      </c>
    </row>
    <row r="218" spans="2:44" x14ac:dyDescent="0.25">
      <c r="B218" s="177" t="s">
        <v>783</v>
      </c>
      <c r="C218" s="178" t="s">
        <v>784</v>
      </c>
      <c r="D2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9">
        <f t="shared" si="300"/>
        <v>0</v>
      </c>
      <c r="G218" s="179"/>
      <c r="H218" s="179">
        <f t="shared" ref="H218:H219" si="606">F218-G218</f>
        <v>0</v>
      </c>
      <c r="I218" s="179"/>
      <c r="J218" s="179">
        <f t="shared" ref="J218:J219" si="607">F218-I218</f>
        <v>0</v>
      </c>
      <c r="K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9">
        <f t="shared" ref="AE218:AE219" si="608">AB218+AC218+AD218</f>
        <v>0</v>
      </c>
      <c r="AF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9">
        <f t="shared" ref="AI218:AI219" si="609">AF218+AG218+AH218</f>
        <v>0</v>
      </c>
      <c r="AJ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9">
        <f t="shared" ref="AM218:AM219" si="610">AJ218+AK218+AL218</f>
        <v>0</v>
      </c>
      <c r="AN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9">
        <f t="shared" ref="AQ218:AQ219" si="611">AN218+AO218+AP218</f>
        <v>0</v>
      </c>
      <c r="AR218" s="179">
        <f t="shared" ref="AR218:AR219" si="612">AE218+AI218+AM218+AQ218</f>
        <v>0</v>
      </c>
    </row>
    <row r="219" spans="2:44" x14ac:dyDescent="0.25">
      <c r="B219" s="177" t="s">
        <v>785</v>
      </c>
      <c r="C219" s="178" t="s">
        <v>786</v>
      </c>
      <c r="D2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9">
        <f t="shared" ref="F219" si="613">D219+E219</f>
        <v>0</v>
      </c>
      <c r="G219" s="179"/>
      <c r="H219" s="179">
        <f t="shared" si="606"/>
        <v>0</v>
      </c>
      <c r="I219" s="179"/>
      <c r="J219" s="179">
        <f t="shared" si="607"/>
        <v>0</v>
      </c>
      <c r="K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9">
        <f t="shared" si="608"/>
        <v>0</v>
      </c>
      <c r="AF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9">
        <f t="shared" si="609"/>
        <v>0</v>
      </c>
      <c r="AJ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9">
        <f t="shared" si="610"/>
        <v>0</v>
      </c>
      <c r="AN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9">
        <f t="shared" si="611"/>
        <v>0</v>
      </c>
      <c r="AR219" s="179">
        <f t="shared" si="612"/>
        <v>0</v>
      </c>
    </row>
    <row r="220" spans="2:44" x14ac:dyDescent="0.25">
      <c r="B220" s="177" t="s">
        <v>787</v>
      </c>
      <c r="C220" s="178" t="s">
        <v>788</v>
      </c>
      <c r="D2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9">
        <f t="shared" ref="F220" si="614">D220+E220</f>
        <v>0</v>
      </c>
      <c r="G220" s="179"/>
      <c r="H220" s="179">
        <f t="shared" si="4"/>
        <v>0</v>
      </c>
      <c r="I220" s="179"/>
      <c r="J220" s="179">
        <f t="shared" si="5"/>
        <v>0</v>
      </c>
      <c r="K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9">
        <f t="shared" si="9"/>
        <v>0</v>
      </c>
      <c r="AF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9">
        <f t="shared" si="10"/>
        <v>0</v>
      </c>
      <c r="AJ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9">
        <f t="shared" si="11"/>
        <v>0</v>
      </c>
      <c r="AN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9">
        <f t="shared" si="12"/>
        <v>0</v>
      </c>
      <c r="AR220" s="179">
        <f t="shared" si="13"/>
        <v>0</v>
      </c>
    </row>
    <row r="221" spans="2:44" x14ac:dyDescent="0.25">
      <c r="B221" s="177" t="s">
        <v>789</v>
      </c>
      <c r="C221" s="178" t="s">
        <v>790</v>
      </c>
      <c r="D2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9">
        <f t="shared" si="300"/>
        <v>0</v>
      </c>
      <c r="G221" s="179"/>
      <c r="H221" s="179">
        <f t="shared" ref="H221" si="615">F221-G221</f>
        <v>0</v>
      </c>
      <c r="I221" s="179"/>
      <c r="J221" s="179">
        <f t="shared" ref="J221" si="616">F221-I221</f>
        <v>0</v>
      </c>
      <c r="K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9">
        <f t="shared" ref="AE221" si="617">AB221+AC221+AD221</f>
        <v>0</v>
      </c>
      <c r="AF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9">
        <f t="shared" ref="AI221" si="618">AF221+AG221+AH221</f>
        <v>0</v>
      </c>
      <c r="AJ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9">
        <f t="shared" ref="AM221" si="619">AJ221+AK221+AL221</f>
        <v>0</v>
      </c>
      <c r="AN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9">
        <f t="shared" ref="AQ221" si="620">AN221+AO221+AP221</f>
        <v>0</v>
      </c>
      <c r="AR221" s="179">
        <f t="shared" ref="AR221" si="621">AE221+AI221+AM221+AQ221</f>
        <v>0</v>
      </c>
    </row>
    <row r="222" spans="2:44" x14ac:dyDescent="0.25">
      <c r="B222" s="174" t="s">
        <v>308</v>
      </c>
      <c r="C222" s="175" t="s">
        <v>187</v>
      </c>
      <c r="D222" s="176">
        <f>D223+D235+D243+D260+D267+D312</f>
        <v>18750</v>
      </c>
      <c r="E222" s="176">
        <f>E223+E235+E243+E260+E267+E312</f>
        <v>0</v>
      </c>
      <c r="F222" s="176">
        <f t="shared" ref="F222:F382" si="622">D222+E222</f>
        <v>18750</v>
      </c>
      <c r="G222" s="176">
        <f>G223+G235+G243+G260+G267+G312</f>
        <v>0</v>
      </c>
      <c r="H222" s="176">
        <f t="shared" ref="H222:H498" si="623">F222-G222</f>
        <v>18750</v>
      </c>
      <c r="I222" s="176">
        <f>I223+I235+I243+I260+I267+I312</f>
        <v>0</v>
      </c>
      <c r="J222" s="176">
        <f t="shared" ref="J222:J498" si="624">F222-I222</f>
        <v>18750</v>
      </c>
      <c r="K222" s="176">
        <f t="shared" ref="K222:AD222" si="625">K223+K235+K243+K260+K267+K312</f>
        <v>18750</v>
      </c>
      <c r="L222" s="176">
        <f t="shared" si="625"/>
        <v>0</v>
      </c>
      <c r="M222" s="176">
        <f t="shared" si="625"/>
        <v>0</v>
      </c>
      <c r="N222" s="176">
        <f t="shared" si="625"/>
        <v>0</v>
      </c>
      <c r="O222" s="176">
        <f t="shared" si="625"/>
        <v>0</v>
      </c>
      <c r="P222" s="176">
        <f t="shared" si="625"/>
        <v>0</v>
      </c>
      <c r="Q222" s="176">
        <f t="shared" si="625"/>
        <v>0</v>
      </c>
      <c r="R222" s="176">
        <f t="shared" si="625"/>
        <v>0</v>
      </c>
      <c r="S222" s="176">
        <f t="shared" si="625"/>
        <v>0</v>
      </c>
      <c r="T222" s="176">
        <f t="shared" ref="T222" si="626">T223+T235+T243+T260+T267+T312</f>
        <v>0</v>
      </c>
      <c r="U222" s="176">
        <f t="shared" si="625"/>
        <v>0</v>
      </c>
      <c r="V222" s="176">
        <f t="shared" si="625"/>
        <v>0</v>
      </c>
      <c r="W222" s="176">
        <f t="shared" si="625"/>
        <v>0</v>
      </c>
      <c r="X222" s="176">
        <f t="shared" si="625"/>
        <v>0</v>
      </c>
      <c r="Y222" s="176">
        <f t="shared" ref="Y222:Z222" si="627">Y223+Y235+Y243+Y260+Y267+Y312</f>
        <v>0</v>
      </c>
      <c r="Z222" s="176">
        <f t="shared" si="627"/>
        <v>0</v>
      </c>
      <c r="AA222" s="176">
        <f t="shared" si="625"/>
        <v>0</v>
      </c>
      <c r="AB222" s="176">
        <f t="shared" si="625"/>
        <v>0</v>
      </c>
      <c r="AC222" s="176">
        <f t="shared" si="625"/>
        <v>0</v>
      </c>
      <c r="AD222" s="176">
        <f t="shared" si="625"/>
        <v>1875</v>
      </c>
      <c r="AE222" s="176">
        <f t="shared" ref="AE222:AE498" si="628">AB222+AC222+AD222</f>
        <v>1875</v>
      </c>
      <c r="AF222" s="176">
        <f>AF223+AF235+AF243+AF260+AF267+AF312</f>
        <v>0</v>
      </c>
      <c r="AG222" s="176">
        <f>AG223+AG235+AG243+AG260+AG267+AG312</f>
        <v>0</v>
      </c>
      <c r="AH222" s="176">
        <f>AH223+AH235+AH243+AH260+AH267+AH312</f>
        <v>3750</v>
      </c>
      <c r="AI222" s="176">
        <f t="shared" ref="AI222:AI498" si="629">AF222+AG222+AH222</f>
        <v>3750</v>
      </c>
      <c r="AJ222" s="176">
        <f>AJ223+AJ235+AJ243+AJ260+AJ267+AJ312</f>
        <v>0</v>
      </c>
      <c r="AK222" s="176">
        <f>AK223+AK235+AK243+AK260+AK267+AK312</f>
        <v>0</v>
      </c>
      <c r="AL222" s="176">
        <f>AL223+AL235+AL243+AL260+AL267+AL312</f>
        <v>0</v>
      </c>
      <c r="AM222" s="176">
        <f t="shared" ref="AM222:AM498" si="630">AJ222+AK222+AL222</f>
        <v>0</v>
      </c>
      <c r="AN222" s="176">
        <f>AN223+AN235+AN243+AN260+AN267+AN312</f>
        <v>13125</v>
      </c>
      <c r="AO222" s="176">
        <f>AO223+AO235+AO243+AO260+AO267+AO312</f>
        <v>0</v>
      </c>
      <c r="AP222" s="176">
        <f>AP223+AP235+AP243+AP260+AP267+AP312</f>
        <v>0</v>
      </c>
      <c r="AQ222" s="176">
        <f t="shared" ref="AQ222:AQ498" si="631">AN222+AO222+AP222</f>
        <v>13125</v>
      </c>
      <c r="AR222" s="176">
        <f t="shared" ref="AR222:AR498" si="632">AE222+AI222+AM222+AQ222</f>
        <v>18750</v>
      </c>
    </row>
    <row r="223" spans="2:44" x14ac:dyDescent="0.25">
      <c r="B223" s="186" t="s">
        <v>309</v>
      </c>
      <c r="C223" s="187" t="s">
        <v>188</v>
      </c>
      <c r="D223" s="188">
        <f>SUM(D224:D234)</f>
        <v>11250</v>
      </c>
      <c r="E223" s="188">
        <f>SUM(E224:E234)</f>
        <v>0</v>
      </c>
      <c r="F223" s="188">
        <f t="shared" si="622"/>
        <v>11250</v>
      </c>
      <c r="G223" s="188">
        <f>SUM(G224:G234)</f>
        <v>0</v>
      </c>
      <c r="H223" s="188">
        <f t="shared" si="623"/>
        <v>11250</v>
      </c>
      <c r="I223" s="188">
        <f>SUM(I224:I234)</f>
        <v>0</v>
      </c>
      <c r="J223" s="188">
        <f t="shared" si="624"/>
        <v>11250</v>
      </c>
      <c r="K223" s="188">
        <f t="shared" ref="K223:AD223" si="633">SUM(K224:K234)</f>
        <v>11250</v>
      </c>
      <c r="L223" s="188">
        <f t="shared" si="633"/>
        <v>0</v>
      </c>
      <c r="M223" s="188">
        <f t="shared" si="633"/>
        <v>0</v>
      </c>
      <c r="N223" s="188">
        <f t="shared" si="633"/>
        <v>0</v>
      </c>
      <c r="O223" s="188">
        <f t="shared" si="633"/>
        <v>0</v>
      </c>
      <c r="P223" s="188">
        <f t="shared" si="633"/>
        <v>0</v>
      </c>
      <c r="Q223" s="188">
        <f t="shared" si="633"/>
        <v>0</v>
      </c>
      <c r="R223" s="188">
        <f t="shared" si="633"/>
        <v>0</v>
      </c>
      <c r="S223" s="188">
        <f t="shared" si="633"/>
        <v>0</v>
      </c>
      <c r="T223" s="188">
        <f t="shared" ref="T223" si="634">SUM(T224:T234)</f>
        <v>0</v>
      </c>
      <c r="U223" s="188">
        <f t="shared" si="633"/>
        <v>0</v>
      </c>
      <c r="V223" s="188">
        <f t="shared" si="633"/>
        <v>0</v>
      </c>
      <c r="W223" s="188">
        <f t="shared" si="633"/>
        <v>0</v>
      </c>
      <c r="X223" s="188">
        <f t="shared" si="633"/>
        <v>0</v>
      </c>
      <c r="Y223" s="188">
        <f t="shared" ref="Y223:Z223" si="635">SUM(Y224:Y234)</f>
        <v>0</v>
      </c>
      <c r="Z223" s="188">
        <f t="shared" si="635"/>
        <v>0</v>
      </c>
      <c r="AA223" s="188">
        <f t="shared" si="633"/>
        <v>0</v>
      </c>
      <c r="AB223" s="188">
        <f t="shared" si="633"/>
        <v>0</v>
      </c>
      <c r="AC223" s="188">
        <f t="shared" si="633"/>
        <v>0</v>
      </c>
      <c r="AD223" s="188">
        <f t="shared" si="633"/>
        <v>1875</v>
      </c>
      <c r="AE223" s="188">
        <f t="shared" si="628"/>
        <v>1875</v>
      </c>
      <c r="AF223" s="188">
        <f>SUM(AF224:AF234)</f>
        <v>0</v>
      </c>
      <c r="AG223" s="188">
        <f>SUM(AG224:AG234)</f>
        <v>0</v>
      </c>
      <c r="AH223" s="188">
        <f>SUM(AH224:AH234)</f>
        <v>3750</v>
      </c>
      <c r="AI223" s="188">
        <f t="shared" si="629"/>
        <v>3750</v>
      </c>
      <c r="AJ223" s="188">
        <f>SUM(AJ224:AJ234)</f>
        <v>0</v>
      </c>
      <c r="AK223" s="188">
        <f>SUM(AK224:AK234)</f>
        <v>0</v>
      </c>
      <c r="AL223" s="188">
        <f>SUM(AL224:AL234)</f>
        <v>0</v>
      </c>
      <c r="AM223" s="188">
        <f t="shared" si="630"/>
        <v>0</v>
      </c>
      <c r="AN223" s="188">
        <f>SUM(AN224:AN234)</f>
        <v>5625</v>
      </c>
      <c r="AO223" s="188">
        <f>SUM(AO224:AO234)</f>
        <v>0</v>
      </c>
      <c r="AP223" s="188">
        <f>SUM(AP224:AP234)</f>
        <v>0</v>
      </c>
      <c r="AQ223" s="188">
        <f t="shared" si="631"/>
        <v>5625</v>
      </c>
      <c r="AR223" s="188">
        <f t="shared" si="632"/>
        <v>11250</v>
      </c>
    </row>
    <row r="224" spans="2:44" x14ac:dyDescent="0.25">
      <c r="B224" s="177" t="s">
        <v>310</v>
      </c>
      <c r="C224" s="178" t="s">
        <v>189</v>
      </c>
      <c r="D2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5625</v>
      </c>
      <c r="E2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9">
        <f t="shared" si="622"/>
        <v>5625</v>
      </c>
      <c r="G224" s="179"/>
      <c r="H224" s="179">
        <f t="shared" si="623"/>
        <v>5625</v>
      </c>
      <c r="I224" s="179"/>
      <c r="J224" s="179">
        <f t="shared" si="624"/>
        <v>5625</v>
      </c>
      <c r="K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5625</v>
      </c>
      <c r="L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1875</v>
      </c>
      <c r="AE224" s="179">
        <f t="shared" si="628"/>
        <v>1875</v>
      </c>
      <c r="AF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v>
      </c>
      <c r="AI224" s="179">
        <f t="shared" si="629"/>
        <v>3750</v>
      </c>
      <c r="AJ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9">
        <f t="shared" si="630"/>
        <v>0</v>
      </c>
      <c r="AN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9">
        <f t="shared" si="631"/>
        <v>0</v>
      </c>
      <c r="AR224" s="179">
        <f t="shared" si="632"/>
        <v>5625</v>
      </c>
    </row>
    <row r="225" spans="2:44" x14ac:dyDescent="0.25">
      <c r="B225" s="177" t="s">
        <v>791</v>
      </c>
      <c r="C225" s="178" t="s">
        <v>792</v>
      </c>
      <c r="D2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5625</v>
      </c>
      <c r="E2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9">
        <f t="shared" si="622"/>
        <v>5625</v>
      </c>
      <c r="G225" s="179"/>
      <c r="H225" s="179">
        <f t="shared" si="623"/>
        <v>5625</v>
      </c>
      <c r="I225" s="179"/>
      <c r="J225" s="179">
        <f t="shared" si="624"/>
        <v>5625</v>
      </c>
      <c r="K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5625</v>
      </c>
      <c r="L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9">
        <f t="shared" si="628"/>
        <v>0</v>
      </c>
      <c r="AF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9">
        <f t="shared" si="629"/>
        <v>0</v>
      </c>
      <c r="AJ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9">
        <f t="shared" si="630"/>
        <v>0</v>
      </c>
      <c r="AN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5625</v>
      </c>
      <c r="AO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9">
        <f t="shared" si="631"/>
        <v>5625</v>
      </c>
      <c r="AR225" s="179">
        <f t="shared" si="632"/>
        <v>5625</v>
      </c>
    </row>
    <row r="226" spans="2:44" x14ac:dyDescent="0.25">
      <c r="B226" s="177" t="s">
        <v>793</v>
      </c>
      <c r="C226" s="178" t="s">
        <v>794</v>
      </c>
      <c r="D2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9">
        <f t="shared" si="622"/>
        <v>0</v>
      </c>
      <c r="G226" s="179"/>
      <c r="H226" s="179">
        <f t="shared" si="623"/>
        <v>0</v>
      </c>
      <c r="I226" s="179"/>
      <c r="J226" s="179">
        <f t="shared" si="624"/>
        <v>0</v>
      </c>
      <c r="K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9">
        <f t="shared" si="628"/>
        <v>0</v>
      </c>
      <c r="AF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9">
        <f t="shared" si="629"/>
        <v>0</v>
      </c>
      <c r="AJ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9">
        <f t="shared" si="630"/>
        <v>0</v>
      </c>
      <c r="AN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9">
        <f t="shared" si="631"/>
        <v>0</v>
      </c>
      <c r="AR226" s="179">
        <f t="shared" si="632"/>
        <v>0</v>
      </c>
    </row>
    <row r="227" spans="2:44" x14ac:dyDescent="0.25">
      <c r="B227" s="177" t="s">
        <v>795</v>
      </c>
      <c r="C227" s="178" t="s">
        <v>796</v>
      </c>
      <c r="D2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9">
        <f t="shared" ref="F227:F229" si="636">D227+E227</f>
        <v>0</v>
      </c>
      <c r="G227" s="179"/>
      <c r="H227" s="179">
        <f t="shared" ref="H227:H229" si="637">F227-G227</f>
        <v>0</v>
      </c>
      <c r="I227" s="179"/>
      <c r="J227" s="179">
        <f t="shared" ref="J227:J229" si="638">F227-I227</f>
        <v>0</v>
      </c>
      <c r="K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9">
        <f t="shared" ref="AE227:AE229" si="639">AB227+AC227+AD227</f>
        <v>0</v>
      </c>
      <c r="AF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9">
        <f t="shared" ref="AI227:AI229" si="640">AF227+AG227+AH227</f>
        <v>0</v>
      </c>
      <c r="AJ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9">
        <f t="shared" ref="AM227:AM229" si="641">AJ227+AK227+AL227</f>
        <v>0</v>
      </c>
      <c r="AN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9">
        <f t="shared" ref="AQ227:AQ229" si="642">AN227+AO227+AP227</f>
        <v>0</v>
      </c>
      <c r="AR227" s="179">
        <f t="shared" ref="AR227:AR229" si="643">AE227+AI227+AM227+AQ227</f>
        <v>0</v>
      </c>
    </row>
    <row r="228" spans="2:44" x14ac:dyDescent="0.25">
      <c r="B228" s="177" t="s">
        <v>797</v>
      </c>
      <c r="C228" s="178" t="s">
        <v>798</v>
      </c>
      <c r="D2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9">
        <f t="shared" si="636"/>
        <v>0</v>
      </c>
      <c r="G228" s="179"/>
      <c r="H228" s="179">
        <f t="shared" si="637"/>
        <v>0</v>
      </c>
      <c r="I228" s="179"/>
      <c r="J228" s="179">
        <f t="shared" si="638"/>
        <v>0</v>
      </c>
      <c r="K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9">
        <f t="shared" si="639"/>
        <v>0</v>
      </c>
      <c r="AF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9">
        <f t="shared" si="640"/>
        <v>0</v>
      </c>
      <c r="AJ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9">
        <f t="shared" si="641"/>
        <v>0</v>
      </c>
      <c r="AN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9">
        <f t="shared" si="642"/>
        <v>0</v>
      </c>
      <c r="AR228" s="179">
        <f t="shared" si="643"/>
        <v>0</v>
      </c>
    </row>
    <row r="229" spans="2:44" x14ac:dyDescent="0.25">
      <c r="B229" s="177" t="s">
        <v>311</v>
      </c>
      <c r="C229" s="178" t="s">
        <v>799</v>
      </c>
      <c r="D2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9">
        <f t="shared" si="636"/>
        <v>0</v>
      </c>
      <c r="G229" s="179"/>
      <c r="H229" s="179">
        <f t="shared" si="637"/>
        <v>0</v>
      </c>
      <c r="I229" s="179"/>
      <c r="J229" s="179">
        <f t="shared" si="638"/>
        <v>0</v>
      </c>
      <c r="K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9">
        <f t="shared" si="639"/>
        <v>0</v>
      </c>
      <c r="AF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9">
        <f t="shared" si="640"/>
        <v>0</v>
      </c>
      <c r="AJ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9">
        <f t="shared" si="641"/>
        <v>0</v>
      </c>
      <c r="AN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9">
        <f t="shared" si="642"/>
        <v>0</v>
      </c>
      <c r="AR229" s="179">
        <f t="shared" si="643"/>
        <v>0</v>
      </c>
    </row>
    <row r="230" spans="2:44" x14ac:dyDescent="0.25">
      <c r="B230" s="177" t="s">
        <v>800</v>
      </c>
      <c r="C230" s="178" t="s">
        <v>801</v>
      </c>
      <c r="D2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9">
        <f>D230+E230</f>
        <v>0</v>
      </c>
      <c r="G230" s="179"/>
      <c r="H230" s="179">
        <f>F230-G230</f>
        <v>0</v>
      </c>
      <c r="I230" s="179"/>
      <c r="J230" s="179">
        <f>F230-I230</f>
        <v>0</v>
      </c>
      <c r="K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9">
        <f>AB230+AC230+AD230</f>
        <v>0</v>
      </c>
      <c r="AF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9">
        <f>AF230+AG230+AH230</f>
        <v>0</v>
      </c>
      <c r="AJ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9">
        <f>AJ230+AK230+AL230</f>
        <v>0</v>
      </c>
      <c r="AN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9">
        <f>AN230+AO230+AP230</f>
        <v>0</v>
      </c>
      <c r="AR230" s="179">
        <f>AE230+AI230+AM230+AQ230</f>
        <v>0</v>
      </c>
    </row>
    <row r="231" spans="2:44" x14ac:dyDescent="0.25">
      <c r="B231" s="177" t="s">
        <v>328</v>
      </c>
      <c r="C231" s="178" t="s">
        <v>200</v>
      </c>
      <c r="D2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9">
        <f>D231+E231</f>
        <v>0</v>
      </c>
      <c r="G231" s="179"/>
      <c r="H231" s="179">
        <f>F231-G231</f>
        <v>0</v>
      </c>
      <c r="I231" s="179"/>
      <c r="J231" s="179">
        <f>F231-I231</f>
        <v>0</v>
      </c>
      <c r="K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9">
        <f>AB231+AC231+AD231</f>
        <v>0</v>
      </c>
      <c r="AF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9">
        <f>AF231+AG231+AH231</f>
        <v>0</v>
      </c>
      <c r="AJ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9">
        <f>AJ231+AK231+AL231</f>
        <v>0</v>
      </c>
      <c r="AN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9">
        <f>AN231+AO231+AP231</f>
        <v>0</v>
      </c>
      <c r="AR231" s="179">
        <f>AE231+AI231+AM231+AQ231</f>
        <v>0</v>
      </c>
    </row>
    <row r="232" spans="2:44" x14ac:dyDescent="0.25">
      <c r="B232" s="177" t="s">
        <v>838</v>
      </c>
      <c r="C232" s="178" t="s">
        <v>839</v>
      </c>
      <c r="D2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9">
        <f t="shared" ref="F232" si="644">D232+E232</f>
        <v>0</v>
      </c>
      <c r="G232" s="179"/>
      <c r="H232" s="179">
        <f t="shared" ref="H232" si="645">F232-G232</f>
        <v>0</v>
      </c>
      <c r="I232" s="179"/>
      <c r="J232" s="179">
        <f t="shared" ref="J232" si="646">F232-I232</f>
        <v>0</v>
      </c>
      <c r="K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9">
        <f t="shared" ref="AE232" si="647">AB232+AC232+AD232</f>
        <v>0</v>
      </c>
      <c r="AF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9">
        <f t="shared" ref="AI232" si="648">AF232+AG232+AH232</f>
        <v>0</v>
      </c>
      <c r="AJ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9">
        <f t="shared" ref="AM232" si="649">AJ232+AK232+AL232</f>
        <v>0</v>
      </c>
      <c r="AN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9">
        <f t="shared" ref="AQ232" si="650">AN232+AO232+AP232</f>
        <v>0</v>
      </c>
      <c r="AR232" s="179">
        <f t="shared" ref="AR232" si="651">AE232+AI232+AM232+AQ232</f>
        <v>0</v>
      </c>
    </row>
    <row r="233" spans="2:44" x14ac:dyDescent="0.25">
      <c r="B233" s="177" t="s">
        <v>840</v>
      </c>
      <c r="C233" s="178" t="s">
        <v>841</v>
      </c>
      <c r="D2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9">
        <f t="shared" ref="F233" si="652">D233+E233</f>
        <v>0</v>
      </c>
      <c r="G233" s="179"/>
      <c r="H233" s="179">
        <f t="shared" ref="H233" si="653">F233-G233</f>
        <v>0</v>
      </c>
      <c r="I233" s="179"/>
      <c r="J233" s="179">
        <f t="shared" ref="J233" si="654">F233-I233</f>
        <v>0</v>
      </c>
      <c r="K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9">
        <f t="shared" ref="AE233" si="655">AB233+AC233+AD233</f>
        <v>0</v>
      </c>
      <c r="AF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9">
        <f t="shared" ref="AI233" si="656">AF233+AG233+AH233</f>
        <v>0</v>
      </c>
      <c r="AJ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9">
        <f t="shared" ref="AM233" si="657">AJ233+AK233+AL233</f>
        <v>0</v>
      </c>
      <c r="AN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9">
        <f t="shared" ref="AQ233" si="658">AN233+AO233+AP233</f>
        <v>0</v>
      </c>
      <c r="AR233" s="179">
        <f t="shared" ref="AR233" si="659">AE233+AI233+AM233+AQ233</f>
        <v>0</v>
      </c>
    </row>
    <row r="234" spans="2:44" x14ac:dyDescent="0.25">
      <c r="B234" s="177" t="s">
        <v>842</v>
      </c>
      <c r="C234" s="178" t="s">
        <v>843</v>
      </c>
      <c r="D2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9">
        <f>D234+E234</f>
        <v>0</v>
      </c>
      <c r="G234" s="179"/>
      <c r="H234" s="179">
        <f>F234-G234</f>
        <v>0</v>
      </c>
      <c r="I234" s="179"/>
      <c r="J234" s="179">
        <f>F234-I234</f>
        <v>0</v>
      </c>
      <c r="K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9">
        <f>AB234+AC234+AD234</f>
        <v>0</v>
      </c>
      <c r="AF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9">
        <f>AF234+AG234+AH234</f>
        <v>0</v>
      </c>
      <c r="AJ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9">
        <f>AJ234+AK234+AL234</f>
        <v>0</v>
      </c>
      <c r="AN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9">
        <f>AN234+AO234+AP234</f>
        <v>0</v>
      </c>
      <c r="AR234" s="179">
        <f>AE234+AI234+AM234+AQ234</f>
        <v>0</v>
      </c>
    </row>
    <row r="235" spans="2:44" x14ac:dyDescent="0.25">
      <c r="B235" s="186" t="s">
        <v>312</v>
      </c>
      <c r="C235" s="187" t="s">
        <v>190</v>
      </c>
      <c r="D235" s="188">
        <f>SUM(D236:D242)</f>
        <v>0</v>
      </c>
      <c r="E235" s="188">
        <f>SUM(E236:E242)</f>
        <v>0</v>
      </c>
      <c r="F235" s="188">
        <f t="shared" si="622"/>
        <v>0</v>
      </c>
      <c r="G235" s="188">
        <f>SUM(G236:G242)</f>
        <v>0</v>
      </c>
      <c r="H235" s="188">
        <f t="shared" si="623"/>
        <v>0</v>
      </c>
      <c r="I235" s="188">
        <f>SUM(I236:I242)</f>
        <v>0</v>
      </c>
      <c r="J235" s="188">
        <f t="shared" si="624"/>
        <v>0</v>
      </c>
      <c r="K235" s="188">
        <f t="shared" ref="K235:AD235" si="660">SUM(K236:K242)</f>
        <v>0</v>
      </c>
      <c r="L235" s="188">
        <f t="shared" si="660"/>
        <v>0</v>
      </c>
      <c r="M235" s="188">
        <f t="shared" si="660"/>
        <v>0</v>
      </c>
      <c r="N235" s="188">
        <f t="shared" si="660"/>
        <v>0</v>
      </c>
      <c r="O235" s="188">
        <f t="shared" si="660"/>
        <v>0</v>
      </c>
      <c r="P235" s="188">
        <f t="shared" ref="P235:Q235" si="661">SUM(P236:P242)</f>
        <v>0</v>
      </c>
      <c r="Q235" s="188">
        <f t="shared" si="661"/>
        <v>0</v>
      </c>
      <c r="R235" s="188">
        <f t="shared" si="660"/>
        <v>0</v>
      </c>
      <c r="S235" s="188">
        <f t="shared" si="660"/>
        <v>0</v>
      </c>
      <c r="T235" s="188">
        <f t="shared" ref="T235" si="662">SUM(T236:T242)</f>
        <v>0</v>
      </c>
      <c r="U235" s="188">
        <f t="shared" si="660"/>
        <v>0</v>
      </c>
      <c r="V235" s="188">
        <f t="shared" si="660"/>
        <v>0</v>
      </c>
      <c r="W235" s="188">
        <f t="shared" ref="W235" si="663">SUM(W236:W242)</f>
        <v>0</v>
      </c>
      <c r="X235" s="188">
        <f t="shared" si="660"/>
        <v>0</v>
      </c>
      <c r="Y235" s="188">
        <f t="shared" ref="Y235:Z235" si="664">SUM(Y236:Y242)</f>
        <v>0</v>
      </c>
      <c r="Z235" s="188">
        <f t="shared" si="664"/>
        <v>0</v>
      </c>
      <c r="AA235" s="188">
        <f t="shared" si="660"/>
        <v>0</v>
      </c>
      <c r="AB235" s="188">
        <f t="shared" si="660"/>
        <v>0</v>
      </c>
      <c r="AC235" s="188">
        <f t="shared" si="660"/>
        <v>0</v>
      </c>
      <c r="AD235" s="188">
        <f t="shared" si="660"/>
        <v>0</v>
      </c>
      <c r="AE235" s="188">
        <f t="shared" si="628"/>
        <v>0</v>
      </c>
      <c r="AF235" s="188">
        <f>SUM(AF236:AF242)</f>
        <v>0</v>
      </c>
      <c r="AG235" s="188">
        <f>SUM(AG236:AG242)</f>
        <v>0</v>
      </c>
      <c r="AH235" s="188">
        <f>SUM(AH236:AH242)</f>
        <v>0</v>
      </c>
      <c r="AI235" s="188">
        <f t="shared" si="629"/>
        <v>0</v>
      </c>
      <c r="AJ235" s="188">
        <f>SUM(AJ236:AJ242)</f>
        <v>0</v>
      </c>
      <c r="AK235" s="188">
        <f>SUM(AK236:AK242)</f>
        <v>0</v>
      </c>
      <c r="AL235" s="188">
        <f>SUM(AL236:AL242)</f>
        <v>0</v>
      </c>
      <c r="AM235" s="188">
        <f t="shared" si="630"/>
        <v>0</v>
      </c>
      <c r="AN235" s="188">
        <f>SUM(AN236:AN242)</f>
        <v>0</v>
      </c>
      <c r="AO235" s="188">
        <f>SUM(AO236:AO242)</f>
        <v>0</v>
      </c>
      <c r="AP235" s="188">
        <f>SUM(AP236:AP242)</f>
        <v>0</v>
      </c>
      <c r="AQ235" s="188">
        <f t="shared" si="631"/>
        <v>0</v>
      </c>
      <c r="AR235" s="188">
        <f t="shared" si="632"/>
        <v>0</v>
      </c>
    </row>
    <row r="236" spans="2:44" x14ac:dyDescent="0.25">
      <c r="B236" s="177" t="s">
        <v>802</v>
      </c>
      <c r="C236" s="178" t="s">
        <v>803</v>
      </c>
      <c r="D2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9">
        <f t="shared" ref="F236:F239" si="665">D236+E236</f>
        <v>0</v>
      </c>
      <c r="G236" s="179"/>
      <c r="H236" s="179">
        <f t="shared" ref="H236:H239" si="666">F236-G236</f>
        <v>0</v>
      </c>
      <c r="I236" s="179"/>
      <c r="J236" s="179">
        <f t="shared" ref="J236:J239" si="667">F236-I236</f>
        <v>0</v>
      </c>
      <c r="K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9">
        <f t="shared" ref="AE236:AE239" si="668">AB236+AC236+AD236</f>
        <v>0</v>
      </c>
      <c r="AF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9">
        <f t="shared" ref="AI236:AI239" si="669">AF236+AG236+AH236</f>
        <v>0</v>
      </c>
      <c r="AJ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9">
        <f t="shared" ref="AM236:AM239" si="670">AJ236+AK236+AL236</f>
        <v>0</v>
      </c>
      <c r="AN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9">
        <f t="shared" ref="AQ236:AQ239" si="671">AN236+AO236+AP236</f>
        <v>0</v>
      </c>
      <c r="AR236" s="179">
        <f t="shared" ref="AR236:AR239" si="672">AE236+AI236+AM236+AQ236</f>
        <v>0</v>
      </c>
    </row>
    <row r="237" spans="2:44" x14ac:dyDescent="0.25">
      <c r="B237" s="177" t="s">
        <v>804</v>
      </c>
      <c r="C237" s="178" t="s">
        <v>805</v>
      </c>
      <c r="D2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9">
        <f t="shared" si="665"/>
        <v>0</v>
      </c>
      <c r="G237" s="179"/>
      <c r="H237" s="179">
        <f t="shared" si="666"/>
        <v>0</v>
      </c>
      <c r="I237" s="179"/>
      <c r="J237" s="179">
        <f t="shared" si="667"/>
        <v>0</v>
      </c>
      <c r="K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9">
        <f t="shared" si="668"/>
        <v>0</v>
      </c>
      <c r="AF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9">
        <f t="shared" si="669"/>
        <v>0</v>
      </c>
      <c r="AJ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9">
        <f t="shared" si="670"/>
        <v>0</v>
      </c>
      <c r="AN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9">
        <f t="shared" si="671"/>
        <v>0</v>
      </c>
      <c r="AR237" s="179">
        <f t="shared" si="672"/>
        <v>0</v>
      </c>
    </row>
    <row r="238" spans="2:44" x14ac:dyDescent="0.25">
      <c r="B238" s="177" t="s">
        <v>313</v>
      </c>
      <c r="C238" s="178" t="s">
        <v>806</v>
      </c>
      <c r="D2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9">
        <f t="shared" si="665"/>
        <v>0</v>
      </c>
      <c r="G238" s="179"/>
      <c r="H238" s="179">
        <f t="shared" si="666"/>
        <v>0</v>
      </c>
      <c r="I238" s="179"/>
      <c r="J238" s="179">
        <f t="shared" si="667"/>
        <v>0</v>
      </c>
      <c r="K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9">
        <f t="shared" si="668"/>
        <v>0</v>
      </c>
      <c r="AF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9">
        <f t="shared" si="669"/>
        <v>0</v>
      </c>
      <c r="AJ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9">
        <f t="shared" si="670"/>
        <v>0</v>
      </c>
      <c r="AN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9">
        <f t="shared" si="671"/>
        <v>0</v>
      </c>
      <c r="AR238" s="179">
        <f t="shared" si="672"/>
        <v>0</v>
      </c>
    </row>
    <row r="239" spans="2:44" x14ac:dyDescent="0.25">
      <c r="B239" s="177" t="s">
        <v>807</v>
      </c>
      <c r="C239" s="178" t="s">
        <v>808</v>
      </c>
      <c r="D2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9">
        <f t="shared" si="665"/>
        <v>0</v>
      </c>
      <c r="G239" s="179"/>
      <c r="H239" s="179">
        <f t="shared" si="666"/>
        <v>0</v>
      </c>
      <c r="I239" s="179"/>
      <c r="J239" s="179">
        <f t="shared" si="667"/>
        <v>0</v>
      </c>
      <c r="K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9">
        <f t="shared" si="668"/>
        <v>0</v>
      </c>
      <c r="AF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9">
        <f t="shared" si="669"/>
        <v>0</v>
      </c>
      <c r="AJ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9">
        <f t="shared" si="670"/>
        <v>0</v>
      </c>
      <c r="AN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9">
        <f t="shared" si="671"/>
        <v>0</v>
      </c>
      <c r="AR239" s="179">
        <f t="shared" si="672"/>
        <v>0</v>
      </c>
    </row>
    <row r="240" spans="2:44" x14ac:dyDescent="0.25">
      <c r="B240" s="177" t="s">
        <v>809</v>
      </c>
      <c r="C240" s="178" t="s">
        <v>806</v>
      </c>
      <c r="D2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9">
        <f t="shared" si="622"/>
        <v>0</v>
      </c>
      <c r="G240" s="179"/>
      <c r="H240" s="179">
        <f t="shared" si="623"/>
        <v>0</v>
      </c>
      <c r="I240" s="179"/>
      <c r="J240" s="179">
        <f t="shared" si="624"/>
        <v>0</v>
      </c>
      <c r="K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9">
        <f t="shared" si="628"/>
        <v>0</v>
      </c>
      <c r="AF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9">
        <f t="shared" si="629"/>
        <v>0</v>
      </c>
      <c r="AJ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9">
        <f t="shared" si="630"/>
        <v>0</v>
      </c>
      <c r="AN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9">
        <f t="shared" si="631"/>
        <v>0</v>
      </c>
      <c r="AR240" s="179">
        <f t="shared" si="632"/>
        <v>0</v>
      </c>
    </row>
    <row r="241" spans="2:44" x14ac:dyDescent="0.25">
      <c r="B241" s="177" t="s">
        <v>810</v>
      </c>
      <c r="C241" s="178" t="s">
        <v>811</v>
      </c>
      <c r="D2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9">
        <f t="shared" ref="F241" si="673">D241+E241</f>
        <v>0</v>
      </c>
      <c r="G241" s="179"/>
      <c r="H241" s="179">
        <f t="shared" ref="H241" si="674">F241-G241</f>
        <v>0</v>
      </c>
      <c r="I241" s="179"/>
      <c r="J241" s="179">
        <f t="shared" ref="J241" si="675">F241-I241</f>
        <v>0</v>
      </c>
      <c r="K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9">
        <f t="shared" ref="AE241" si="676">AB241+AC241+AD241</f>
        <v>0</v>
      </c>
      <c r="AF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9">
        <f t="shared" ref="AI241" si="677">AF241+AG241+AH241</f>
        <v>0</v>
      </c>
      <c r="AJ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9">
        <f t="shared" ref="AM241" si="678">AJ241+AK241+AL241</f>
        <v>0</v>
      </c>
      <c r="AN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9">
        <f t="shared" ref="AQ241" si="679">AN241+AO241+AP241</f>
        <v>0</v>
      </c>
      <c r="AR241" s="179">
        <f t="shared" ref="AR241" si="680">AE241+AI241+AM241+AQ241</f>
        <v>0</v>
      </c>
    </row>
    <row r="242" spans="2:44" x14ac:dyDescent="0.25">
      <c r="B242" s="177" t="s">
        <v>812</v>
      </c>
      <c r="C242" s="178" t="s">
        <v>813</v>
      </c>
      <c r="D2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9">
        <f t="shared" ref="F242" si="681">D242+E242</f>
        <v>0</v>
      </c>
      <c r="G242" s="179"/>
      <c r="H242" s="179">
        <f t="shared" ref="H242" si="682">F242-G242</f>
        <v>0</v>
      </c>
      <c r="I242" s="179"/>
      <c r="J242" s="179">
        <f t="shared" ref="J242" si="683">F242-I242</f>
        <v>0</v>
      </c>
      <c r="K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9">
        <f t="shared" ref="AE242" si="684">AB242+AC242+AD242</f>
        <v>0</v>
      </c>
      <c r="AF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9">
        <f t="shared" ref="AI242" si="685">AF242+AG242+AH242</f>
        <v>0</v>
      </c>
      <c r="AJ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9">
        <f t="shared" ref="AM242" si="686">AJ242+AK242+AL242</f>
        <v>0</v>
      </c>
      <c r="AN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9">
        <f t="shared" ref="AQ242" si="687">AN242+AO242+AP242</f>
        <v>0</v>
      </c>
      <c r="AR242" s="179">
        <f t="shared" ref="AR242" si="688">AE242+AI242+AM242+AQ242</f>
        <v>0</v>
      </c>
    </row>
    <row r="243" spans="2:44" x14ac:dyDescent="0.25">
      <c r="B243" s="186" t="s">
        <v>314</v>
      </c>
      <c r="C243" s="187" t="s">
        <v>191</v>
      </c>
      <c r="D243" s="188">
        <f>SUM(D244:D259)</f>
        <v>0</v>
      </c>
      <c r="E243" s="188">
        <f>SUM(E244:E259)</f>
        <v>0</v>
      </c>
      <c r="F243" s="188">
        <f t="shared" si="622"/>
        <v>0</v>
      </c>
      <c r="G243" s="188">
        <f>SUM(G244:G259)</f>
        <v>0</v>
      </c>
      <c r="H243" s="188">
        <f t="shared" si="623"/>
        <v>0</v>
      </c>
      <c r="I243" s="188">
        <f>SUM(I244:I259)</f>
        <v>0</v>
      </c>
      <c r="J243" s="188">
        <f t="shared" si="624"/>
        <v>0</v>
      </c>
      <c r="K243" s="188">
        <f t="shared" ref="K243:AD243" si="689">SUM(K244:K259)</f>
        <v>0</v>
      </c>
      <c r="L243" s="188">
        <f t="shared" si="689"/>
        <v>0</v>
      </c>
      <c r="M243" s="188">
        <f t="shared" si="689"/>
        <v>0</v>
      </c>
      <c r="N243" s="188">
        <f t="shared" si="689"/>
        <v>0</v>
      </c>
      <c r="O243" s="188">
        <f t="shared" si="689"/>
        <v>0</v>
      </c>
      <c r="P243" s="188">
        <f t="shared" ref="P243:Q243" si="690">SUM(P244:P259)</f>
        <v>0</v>
      </c>
      <c r="Q243" s="188">
        <f t="shared" si="690"/>
        <v>0</v>
      </c>
      <c r="R243" s="188">
        <f t="shared" si="689"/>
        <v>0</v>
      </c>
      <c r="S243" s="188">
        <f t="shared" si="689"/>
        <v>0</v>
      </c>
      <c r="T243" s="188">
        <f t="shared" ref="T243" si="691">SUM(T244:T259)</f>
        <v>0</v>
      </c>
      <c r="U243" s="188">
        <f t="shared" si="689"/>
        <v>0</v>
      </c>
      <c r="V243" s="188">
        <f t="shared" si="689"/>
        <v>0</v>
      </c>
      <c r="W243" s="188">
        <f t="shared" ref="W243" si="692">SUM(W244:W259)</f>
        <v>0</v>
      </c>
      <c r="X243" s="188">
        <f t="shared" si="689"/>
        <v>0</v>
      </c>
      <c r="Y243" s="188">
        <f t="shared" ref="Y243:Z243" si="693">SUM(Y244:Y259)</f>
        <v>0</v>
      </c>
      <c r="Z243" s="188">
        <f t="shared" si="693"/>
        <v>0</v>
      </c>
      <c r="AA243" s="188">
        <f t="shared" si="689"/>
        <v>0</v>
      </c>
      <c r="AB243" s="188">
        <f t="shared" si="689"/>
        <v>0</v>
      </c>
      <c r="AC243" s="188">
        <f t="shared" si="689"/>
        <v>0</v>
      </c>
      <c r="AD243" s="188">
        <f t="shared" si="689"/>
        <v>0</v>
      </c>
      <c r="AE243" s="188">
        <f t="shared" si="628"/>
        <v>0</v>
      </c>
      <c r="AF243" s="188">
        <f>SUM(AF244:AF259)</f>
        <v>0</v>
      </c>
      <c r="AG243" s="188">
        <f>SUM(AG244:AG259)</f>
        <v>0</v>
      </c>
      <c r="AH243" s="188">
        <f>SUM(AH244:AH259)</f>
        <v>0</v>
      </c>
      <c r="AI243" s="188">
        <f t="shared" si="629"/>
        <v>0</v>
      </c>
      <c r="AJ243" s="188">
        <f>SUM(AJ244:AJ259)</f>
        <v>0</v>
      </c>
      <c r="AK243" s="188">
        <f>SUM(AK244:AK259)</f>
        <v>0</v>
      </c>
      <c r="AL243" s="188">
        <f>SUM(AL244:AL259)</f>
        <v>0</v>
      </c>
      <c r="AM243" s="188">
        <f t="shared" si="630"/>
        <v>0</v>
      </c>
      <c r="AN243" s="188">
        <f>SUM(AN244:AN259)</f>
        <v>0</v>
      </c>
      <c r="AO243" s="188">
        <f>SUM(AO244:AO259)</f>
        <v>0</v>
      </c>
      <c r="AP243" s="188">
        <f>SUM(AP244:AP259)</f>
        <v>0</v>
      </c>
      <c r="AQ243" s="188">
        <f t="shared" si="631"/>
        <v>0</v>
      </c>
      <c r="AR243" s="188">
        <f t="shared" si="632"/>
        <v>0</v>
      </c>
    </row>
    <row r="244" spans="2:44" x14ac:dyDescent="0.25">
      <c r="B244" s="177" t="s">
        <v>814</v>
      </c>
      <c r="C244" s="178" t="s">
        <v>815</v>
      </c>
      <c r="D2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9">
        <f t="shared" si="622"/>
        <v>0</v>
      </c>
      <c r="G244" s="179"/>
      <c r="H244" s="179">
        <f t="shared" si="623"/>
        <v>0</v>
      </c>
      <c r="I244" s="179"/>
      <c r="J244" s="179">
        <f t="shared" si="624"/>
        <v>0</v>
      </c>
      <c r="K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9">
        <f t="shared" si="628"/>
        <v>0</v>
      </c>
      <c r="AF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9">
        <f t="shared" si="629"/>
        <v>0</v>
      </c>
      <c r="AJ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9">
        <f t="shared" si="630"/>
        <v>0</v>
      </c>
      <c r="AN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9">
        <f t="shared" si="631"/>
        <v>0</v>
      </c>
      <c r="AR244" s="179">
        <f t="shared" si="632"/>
        <v>0</v>
      </c>
    </row>
    <row r="245" spans="2:44" x14ac:dyDescent="0.25">
      <c r="B245" s="177" t="s">
        <v>816</v>
      </c>
      <c r="C245" s="178" t="s">
        <v>817</v>
      </c>
      <c r="D2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9">
        <f t="shared" ref="F245:F253" si="694">D245+E245</f>
        <v>0</v>
      </c>
      <c r="G245" s="179"/>
      <c r="H245" s="179">
        <f t="shared" ref="H245:H253" si="695">F245-G245</f>
        <v>0</v>
      </c>
      <c r="I245" s="179"/>
      <c r="J245" s="179">
        <f t="shared" ref="J245:J253" si="696">F245-I245</f>
        <v>0</v>
      </c>
      <c r="K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9">
        <f t="shared" ref="AE245:AE253" si="697">AB245+AC245+AD245</f>
        <v>0</v>
      </c>
      <c r="AF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9">
        <f t="shared" ref="AI245:AI253" si="698">AF245+AG245+AH245</f>
        <v>0</v>
      </c>
      <c r="AJ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9">
        <f t="shared" ref="AM245:AM253" si="699">AJ245+AK245+AL245</f>
        <v>0</v>
      </c>
      <c r="AN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9">
        <f t="shared" ref="AQ245:AQ253" si="700">AN245+AO245+AP245</f>
        <v>0</v>
      </c>
      <c r="AR245" s="179">
        <f t="shared" ref="AR245:AR253" si="701">AE245+AI245+AM245+AQ245</f>
        <v>0</v>
      </c>
    </row>
    <row r="246" spans="2:44" x14ac:dyDescent="0.25">
      <c r="B246" s="177" t="s">
        <v>818</v>
      </c>
      <c r="C246" s="178" t="s">
        <v>819</v>
      </c>
      <c r="D2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9">
        <f t="shared" si="694"/>
        <v>0</v>
      </c>
      <c r="G246" s="179"/>
      <c r="H246" s="179">
        <f t="shared" si="695"/>
        <v>0</v>
      </c>
      <c r="I246" s="179"/>
      <c r="J246" s="179">
        <f t="shared" si="696"/>
        <v>0</v>
      </c>
      <c r="K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9">
        <f t="shared" si="697"/>
        <v>0</v>
      </c>
      <c r="AF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9">
        <f t="shared" si="698"/>
        <v>0</v>
      </c>
      <c r="AJ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9">
        <f t="shared" si="699"/>
        <v>0</v>
      </c>
      <c r="AN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9">
        <f t="shared" si="700"/>
        <v>0</v>
      </c>
      <c r="AR246" s="179">
        <f t="shared" si="701"/>
        <v>0</v>
      </c>
    </row>
    <row r="247" spans="2:44" x14ac:dyDescent="0.25">
      <c r="B247" s="177" t="s">
        <v>315</v>
      </c>
      <c r="C247" s="178" t="s">
        <v>192</v>
      </c>
      <c r="D2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9">
        <f t="shared" si="694"/>
        <v>0</v>
      </c>
      <c r="G247" s="179"/>
      <c r="H247" s="179">
        <f t="shared" si="695"/>
        <v>0</v>
      </c>
      <c r="I247" s="179"/>
      <c r="J247" s="179">
        <f t="shared" si="696"/>
        <v>0</v>
      </c>
      <c r="K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9">
        <f t="shared" si="697"/>
        <v>0</v>
      </c>
      <c r="AF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9">
        <f t="shared" si="698"/>
        <v>0</v>
      </c>
      <c r="AJ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9">
        <f t="shared" si="699"/>
        <v>0</v>
      </c>
      <c r="AN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9">
        <f t="shared" si="700"/>
        <v>0</v>
      </c>
      <c r="AR247" s="179">
        <f t="shared" si="701"/>
        <v>0</v>
      </c>
    </row>
    <row r="248" spans="2:44" x14ac:dyDescent="0.25">
      <c r="B248" s="177" t="s">
        <v>820</v>
      </c>
      <c r="C248" s="178" t="s">
        <v>821</v>
      </c>
      <c r="D2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9">
        <f t="shared" si="694"/>
        <v>0</v>
      </c>
      <c r="G248" s="179"/>
      <c r="H248" s="179">
        <f t="shared" si="695"/>
        <v>0</v>
      </c>
      <c r="I248" s="179"/>
      <c r="J248" s="179">
        <f t="shared" si="696"/>
        <v>0</v>
      </c>
      <c r="K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9">
        <f t="shared" si="697"/>
        <v>0</v>
      </c>
      <c r="AF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9">
        <f t="shared" si="698"/>
        <v>0</v>
      </c>
      <c r="AJ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9">
        <f t="shared" si="699"/>
        <v>0</v>
      </c>
      <c r="AN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9">
        <f t="shared" si="700"/>
        <v>0</v>
      </c>
      <c r="AR248" s="179">
        <f t="shared" si="701"/>
        <v>0</v>
      </c>
    </row>
    <row r="249" spans="2:44" x14ac:dyDescent="0.25">
      <c r="B249" s="177" t="s">
        <v>822</v>
      </c>
      <c r="C249" s="178" t="s">
        <v>823</v>
      </c>
      <c r="D2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9">
        <f t="shared" si="694"/>
        <v>0</v>
      </c>
      <c r="G249" s="179"/>
      <c r="H249" s="179">
        <f t="shared" si="695"/>
        <v>0</v>
      </c>
      <c r="I249" s="179"/>
      <c r="J249" s="179">
        <f t="shared" si="696"/>
        <v>0</v>
      </c>
      <c r="K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9">
        <f t="shared" si="697"/>
        <v>0</v>
      </c>
      <c r="AF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9">
        <f t="shared" si="698"/>
        <v>0</v>
      </c>
      <c r="AJ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9">
        <f t="shared" si="699"/>
        <v>0</v>
      </c>
      <c r="AN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9">
        <f t="shared" si="700"/>
        <v>0</v>
      </c>
      <c r="AR249" s="179">
        <f t="shared" si="701"/>
        <v>0</v>
      </c>
    </row>
    <row r="250" spans="2:44" x14ac:dyDescent="0.25">
      <c r="B250" s="177" t="s">
        <v>316</v>
      </c>
      <c r="C250" s="178" t="s">
        <v>193</v>
      </c>
      <c r="D2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9">
        <f t="shared" si="694"/>
        <v>0</v>
      </c>
      <c r="G250" s="179"/>
      <c r="H250" s="179">
        <f t="shared" si="695"/>
        <v>0</v>
      </c>
      <c r="I250" s="179"/>
      <c r="J250" s="179">
        <f t="shared" si="696"/>
        <v>0</v>
      </c>
      <c r="K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9">
        <f t="shared" si="697"/>
        <v>0</v>
      </c>
      <c r="AF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9">
        <f t="shared" si="698"/>
        <v>0</v>
      </c>
      <c r="AJ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9">
        <f t="shared" si="699"/>
        <v>0</v>
      </c>
      <c r="AN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9">
        <f t="shared" si="700"/>
        <v>0</v>
      </c>
      <c r="AR250" s="179">
        <f t="shared" si="701"/>
        <v>0</v>
      </c>
    </row>
    <row r="251" spans="2:44" x14ac:dyDescent="0.25">
      <c r="B251" s="177" t="s">
        <v>824</v>
      </c>
      <c r="C251" s="178" t="s">
        <v>825</v>
      </c>
      <c r="D2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9">
        <f t="shared" si="694"/>
        <v>0</v>
      </c>
      <c r="G251" s="179"/>
      <c r="H251" s="179">
        <f t="shared" si="695"/>
        <v>0</v>
      </c>
      <c r="I251" s="179"/>
      <c r="J251" s="179">
        <f t="shared" si="696"/>
        <v>0</v>
      </c>
      <c r="K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9">
        <f t="shared" si="697"/>
        <v>0</v>
      </c>
      <c r="AF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9">
        <f t="shared" si="698"/>
        <v>0</v>
      </c>
      <c r="AJ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9">
        <f t="shared" si="699"/>
        <v>0</v>
      </c>
      <c r="AN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9">
        <f t="shared" si="700"/>
        <v>0</v>
      </c>
      <c r="AR251" s="179">
        <f t="shared" si="701"/>
        <v>0</v>
      </c>
    </row>
    <row r="252" spans="2:44" x14ac:dyDescent="0.25">
      <c r="B252" s="177" t="s">
        <v>826</v>
      </c>
      <c r="C252" s="178" t="s">
        <v>827</v>
      </c>
      <c r="D2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9">
        <f t="shared" si="694"/>
        <v>0</v>
      </c>
      <c r="G252" s="179"/>
      <c r="H252" s="179">
        <f t="shared" si="695"/>
        <v>0</v>
      </c>
      <c r="I252" s="179"/>
      <c r="J252" s="179">
        <f t="shared" si="696"/>
        <v>0</v>
      </c>
      <c r="K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9">
        <f t="shared" si="697"/>
        <v>0</v>
      </c>
      <c r="AF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9">
        <f t="shared" si="698"/>
        <v>0</v>
      </c>
      <c r="AJ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9">
        <f t="shared" si="699"/>
        <v>0</v>
      </c>
      <c r="AN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9">
        <f t="shared" si="700"/>
        <v>0</v>
      </c>
      <c r="AR252" s="179">
        <f t="shared" si="701"/>
        <v>0</v>
      </c>
    </row>
    <row r="253" spans="2:44" x14ac:dyDescent="0.25">
      <c r="B253" s="177" t="s">
        <v>317</v>
      </c>
      <c r="C253" s="178" t="s">
        <v>194</v>
      </c>
      <c r="D2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9">
        <f t="shared" si="694"/>
        <v>0</v>
      </c>
      <c r="G253" s="179"/>
      <c r="H253" s="179">
        <f t="shared" si="695"/>
        <v>0</v>
      </c>
      <c r="I253" s="179"/>
      <c r="J253" s="179">
        <f t="shared" si="696"/>
        <v>0</v>
      </c>
      <c r="K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9">
        <f t="shared" si="697"/>
        <v>0</v>
      </c>
      <c r="AF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9">
        <f t="shared" si="698"/>
        <v>0</v>
      </c>
      <c r="AJ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9">
        <f t="shared" si="699"/>
        <v>0</v>
      </c>
      <c r="AN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9">
        <f t="shared" si="700"/>
        <v>0</v>
      </c>
      <c r="AR253" s="179">
        <f t="shared" si="701"/>
        <v>0</v>
      </c>
    </row>
    <row r="254" spans="2:44" x14ac:dyDescent="0.25">
      <c r="B254" s="177" t="s">
        <v>828</v>
      </c>
      <c r="C254" s="178" t="s">
        <v>829</v>
      </c>
      <c r="D2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9">
        <f t="shared" si="622"/>
        <v>0</v>
      </c>
      <c r="G254" s="179"/>
      <c r="H254" s="179">
        <f t="shared" si="623"/>
        <v>0</v>
      </c>
      <c r="I254" s="179"/>
      <c r="J254" s="179">
        <f t="shared" si="624"/>
        <v>0</v>
      </c>
      <c r="K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9">
        <f t="shared" si="628"/>
        <v>0</v>
      </c>
      <c r="AF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9">
        <f t="shared" si="629"/>
        <v>0</v>
      </c>
      <c r="AJ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9">
        <f t="shared" si="630"/>
        <v>0</v>
      </c>
      <c r="AN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9">
        <f t="shared" si="631"/>
        <v>0</v>
      </c>
      <c r="AR254" s="179">
        <f t="shared" si="632"/>
        <v>0</v>
      </c>
    </row>
    <row r="255" spans="2:44" x14ac:dyDescent="0.25">
      <c r="B255" s="177" t="s">
        <v>830</v>
      </c>
      <c r="C255" s="178" t="s">
        <v>831</v>
      </c>
      <c r="D2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9">
        <f t="shared" si="622"/>
        <v>0</v>
      </c>
      <c r="G255" s="179"/>
      <c r="H255" s="179">
        <f t="shared" si="623"/>
        <v>0</v>
      </c>
      <c r="I255" s="179"/>
      <c r="J255" s="179">
        <f t="shared" si="624"/>
        <v>0</v>
      </c>
      <c r="K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9">
        <f t="shared" si="628"/>
        <v>0</v>
      </c>
      <c r="AF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9">
        <f t="shared" si="629"/>
        <v>0</v>
      </c>
      <c r="AJ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9">
        <f t="shared" si="630"/>
        <v>0</v>
      </c>
      <c r="AN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9">
        <f t="shared" si="631"/>
        <v>0</v>
      </c>
      <c r="AR255" s="179">
        <f t="shared" si="632"/>
        <v>0</v>
      </c>
    </row>
    <row r="256" spans="2:44" x14ac:dyDescent="0.25">
      <c r="B256" s="177" t="s">
        <v>832</v>
      </c>
      <c r="C256" s="178" t="s">
        <v>833</v>
      </c>
      <c r="D2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9">
        <f t="shared" si="622"/>
        <v>0</v>
      </c>
      <c r="G256" s="179"/>
      <c r="H256" s="179">
        <f t="shared" si="623"/>
        <v>0</v>
      </c>
      <c r="I256" s="179"/>
      <c r="J256" s="179">
        <f t="shared" si="624"/>
        <v>0</v>
      </c>
      <c r="K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9">
        <f t="shared" si="628"/>
        <v>0</v>
      </c>
      <c r="AF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9">
        <f t="shared" si="629"/>
        <v>0</v>
      </c>
      <c r="AJ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9">
        <f t="shared" si="630"/>
        <v>0</v>
      </c>
      <c r="AN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9">
        <f t="shared" si="631"/>
        <v>0</v>
      </c>
      <c r="AR256" s="179">
        <f t="shared" si="632"/>
        <v>0</v>
      </c>
    </row>
    <row r="257" spans="2:44" x14ac:dyDescent="0.25">
      <c r="B257" s="177" t="s">
        <v>834</v>
      </c>
      <c r="C257" s="178" t="s">
        <v>835</v>
      </c>
      <c r="D2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9">
        <f t="shared" ref="F257:F259" si="702">D257+E257</f>
        <v>0</v>
      </c>
      <c r="G257" s="179"/>
      <c r="H257" s="179">
        <f t="shared" ref="H257:H259" si="703">F257-G257</f>
        <v>0</v>
      </c>
      <c r="I257" s="179"/>
      <c r="J257" s="179">
        <f t="shared" ref="J257:J259" si="704">F257-I257</f>
        <v>0</v>
      </c>
      <c r="K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9">
        <f t="shared" ref="AE257:AE259" si="705">AB257+AC257+AD257</f>
        <v>0</v>
      </c>
      <c r="AF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9">
        <f t="shared" ref="AI257:AI259" si="706">AF257+AG257+AH257</f>
        <v>0</v>
      </c>
      <c r="AJ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9">
        <f t="shared" ref="AM257:AM259" si="707">AJ257+AK257+AL257</f>
        <v>0</v>
      </c>
      <c r="AN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9">
        <f t="shared" ref="AQ257:AQ259" si="708">AN257+AO257+AP257</f>
        <v>0</v>
      </c>
      <c r="AR257" s="179">
        <f t="shared" ref="AR257:AR259" si="709">AE257+AI257+AM257+AQ257</f>
        <v>0</v>
      </c>
    </row>
    <row r="258" spans="2:44" x14ac:dyDescent="0.25">
      <c r="B258" s="177" t="s">
        <v>318</v>
      </c>
      <c r="C258" s="178" t="s">
        <v>195</v>
      </c>
      <c r="D2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9">
        <f t="shared" si="702"/>
        <v>0</v>
      </c>
      <c r="G258" s="179"/>
      <c r="H258" s="179">
        <f t="shared" si="703"/>
        <v>0</v>
      </c>
      <c r="I258" s="179"/>
      <c r="J258" s="179">
        <f t="shared" si="704"/>
        <v>0</v>
      </c>
      <c r="K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9">
        <f t="shared" si="705"/>
        <v>0</v>
      </c>
      <c r="AF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9">
        <f t="shared" si="706"/>
        <v>0</v>
      </c>
      <c r="AJ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9">
        <f t="shared" si="707"/>
        <v>0</v>
      </c>
      <c r="AN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9">
        <f t="shared" si="708"/>
        <v>0</v>
      </c>
      <c r="AR258" s="179">
        <f t="shared" si="709"/>
        <v>0</v>
      </c>
    </row>
    <row r="259" spans="2:44" x14ac:dyDescent="0.25">
      <c r="B259" s="177" t="s">
        <v>836</v>
      </c>
      <c r="C259" s="178" t="s">
        <v>837</v>
      </c>
      <c r="D2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9">
        <f t="shared" si="702"/>
        <v>0</v>
      </c>
      <c r="G259" s="179"/>
      <c r="H259" s="179">
        <f t="shared" si="703"/>
        <v>0</v>
      </c>
      <c r="I259" s="179"/>
      <c r="J259" s="179">
        <f t="shared" si="704"/>
        <v>0</v>
      </c>
      <c r="K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9">
        <f t="shared" si="705"/>
        <v>0</v>
      </c>
      <c r="AF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9">
        <f t="shared" si="706"/>
        <v>0</v>
      </c>
      <c r="AJ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9">
        <f t="shared" si="707"/>
        <v>0</v>
      </c>
      <c r="AN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9">
        <f t="shared" si="708"/>
        <v>0</v>
      </c>
      <c r="AR259" s="179">
        <f t="shared" si="709"/>
        <v>0</v>
      </c>
    </row>
    <row r="260" spans="2:44" x14ac:dyDescent="0.25">
      <c r="B260" s="186" t="s">
        <v>319</v>
      </c>
      <c r="C260" s="187" t="s">
        <v>196</v>
      </c>
      <c r="D260" s="188">
        <f>SUM(D261:D266)</f>
        <v>0</v>
      </c>
      <c r="E260" s="188">
        <f>SUM(E261:E266)</f>
        <v>0</v>
      </c>
      <c r="F260" s="188">
        <f t="shared" si="622"/>
        <v>0</v>
      </c>
      <c r="G260" s="188">
        <f>SUM(G261:G266)</f>
        <v>0</v>
      </c>
      <c r="H260" s="188">
        <f t="shared" si="623"/>
        <v>0</v>
      </c>
      <c r="I260" s="188">
        <f>SUM(I261:I266)</f>
        <v>0</v>
      </c>
      <c r="J260" s="188">
        <f t="shared" si="624"/>
        <v>0</v>
      </c>
      <c r="K260" s="188">
        <f t="shared" ref="K260:AD260" si="710">SUM(K261:K266)</f>
        <v>0</v>
      </c>
      <c r="L260" s="188">
        <f t="shared" si="710"/>
        <v>0</v>
      </c>
      <c r="M260" s="188">
        <f t="shared" si="710"/>
        <v>0</v>
      </c>
      <c r="N260" s="188">
        <f t="shared" si="710"/>
        <v>0</v>
      </c>
      <c r="O260" s="188">
        <f t="shared" si="710"/>
        <v>0</v>
      </c>
      <c r="P260" s="188">
        <f t="shared" ref="P260:Q260" si="711">SUM(P261:P266)</f>
        <v>0</v>
      </c>
      <c r="Q260" s="188">
        <f t="shared" si="711"/>
        <v>0</v>
      </c>
      <c r="R260" s="188">
        <f t="shared" si="710"/>
        <v>0</v>
      </c>
      <c r="S260" s="188">
        <f t="shared" si="710"/>
        <v>0</v>
      </c>
      <c r="T260" s="188">
        <f t="shared" ref="T260" si="712">SUM(T261:T266)</f>
        <v>0</v>
      </c>
      <c r="U260" s="188">
        <f t="shared" si="710"/>
        <v>0</v>
      </c>
      <c r="V260" s="188">
        <f t="shared" si="710"/>
        <v>0</v>
      </c>
      <c r="W260" s="188">
        <f t="shared" ref="W260" si="713">SUM(W261:W266)</f>
        <v>0</v>
      </c>
      <c r="X260" s="188">
        <f t="shared" si="710"/>
        <v>0</v>
      </c>
      <c r="Y260" s="188">
        <f t="shared" ref="Y260:Z260" si="714">SUM(Y261:Y266)</f>
        <v>0</v>
      </c>
      <c r="Z260" s="188">
        <f t="shared" si="714"/>
        <v>0</v>
      </c>
      <c r="AA260" s="188">
        <f t="shared" si="710"/>
        <v>0</v>
      </c>
      <c r="AB260" s="188">
        <f t="shared" si="710"/>
        <v>0</v>
      </c>
      <c r="AC260" s="188">
        <f t="shared" si="710"/>
        <v>0</v>
      </c>
      <c r="AD260" s="188">
        <f t="shared" si="710"/>
        <v>0</v>
      </c>
      <c r="AE260" s="188">
        <f t="shared" si="628"/>
        <v>0</v>
      </c>
      <c r="AF260" s="188">
        <f>SUM(AF261:AF266)</f>
        <v>0</v>
      </c>
      <c r="AG260" s="188">
        <f>SUM(AG261:AG266)</f>
        <v>0</v>
      </c>
      <c r="AH260" s="188">
        <f>SUM(AH261:AH266)</f>
        <v>0</v>
      </c>
      <c r="AI260" s="188">
        <f t="shared" si="629"/>
        <v>0</v>
      </c>
      <c r="AJ260" s="188">
        <f>SUM(AJ261:AJ266)</f>
        <v>0</v>
      </c>
      <c r="AK260" s="188">
        <f>SUM(AK261:AK266)</f>
        <v>0</v>
      </c>
      <c r="AL260" s="188">
        <f>SUM(AL261:AL266)</f>
        <v>0</v>
      </c>
      <c r="AM260" s="188">
        <f t="shared" si="630"/>
        <v>0</v>
      </c>
      <c r="AN260" s="188">
        <f>SUM(AN261:AN266)</f>
        <v>0</v>
      </c>
      <c r="AO260" s="188">
        <f>SUM(AO261:AO266)</f>
        <v>0</v>
      </c>
      <c r="AP260" s="188">
        <f>SUM(AP261:AP266)</f>
        <v>0</v>
      </c>
      <c r="AQ260" s="188">
        <f t="shared" si="631"/>
        <v>0</v>
      </c>
      <c r="AR260" s="188">
        <f t="shared" si="632"/>
        <v>0</v>
      </c>
    </row>
    <row r="261" spans="2:44" x14ac:dyDescent="0.25">
      <c r="B261" s="177" t="s">
        <v>844</v>
      </c>
      <c r="C261" s="178" t="s">
        <v>845</v>
      </c>
      <c r="D2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9">
        <f t="shared" si="622"/>
        <v>0</v>
      </c>
      <c r="G261" s="179"/>
      <c r="H261" s="179">
        <f t="shared" si="623"/>
        <v>0</v>
      </c>
      <c r="I261" s="179"/>
      <c r="J261" s="179">
        <f t="shared" si="624"/>
        <v>0</v>
      </c>
      <c r="K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9">
        <f t="shared" si="628"/>
        <v>0</v>
      </c>
      <c r="AF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9">
        <f t="shared" si="629"/>
        <v>0</v>
      </c>
      <c r="AJ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9">
        <f t="shared" si="630"/>
        <v>0</v>
      </c>
      <c r="AN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9">
        <f t="shared" si="631"/>
        <v>0</v>
      </c>
      <c r="AR261" s="179">
        <f t="shared" si="632"/>
        <v>0</v>
      </c>
    </row>
    <row r="262" spans="2:44" x14ac:dyDescent="0.25">
      <c r="B262" s="177" t="s">
        <v>846</v>
      </c>
      <c r="C262" s="178" t="s">
        <v>847</v>
      </c>
      <c r="D2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9">
        <f t="shared" si="622"/>
        <v>0</v>
      </c>
      <c r="G262" s="179"/>
      <c r="H262" s="179">
        <f t="shared" si="623"/>
        <v>0</v>
      </c>
      <c r="I262" s="179"/>
      <c r="J262" s="179">
        <f t="shared" si="624"/>
        <v>0</v>
      </c>
      <c r="K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9">
        <f t="shared" si="628"/>
        <v>0</v>
      </c>
      <c r="AF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9">
        <f t="shared" si="629"/>
        <v>0</v>
      </c>
      <c r="AJ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9">
        <f t="shared" si="630"/>
        <v>0</v>
      </c>
      <c r="AN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9">
        <f t="shared" si="631"/>
        <v>0</v>
      </c>
      <c r="AR262" s="179">
        <f t="shared" si="632"/>
        <v>0</v>
      </c>
    </row>
    <row r="263" spans="2:44" x14ac:dyDescent="0.25">
      <c r="B263" s="177" t="s">
        <v>320</v>
      </c>
      <c r="C263" s="178" t="s">
        <v>197</v>
      </c>
      <c r="D2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9">
        <f t="shared" si="622"/>
        <v>0</v>
      </c>
      <c r="G263" s="179"/>
      <c r="H263" s="179">
        <f t="shared" si="623"/>
        <v>0</v>
      </c>
      <c r="I263" s="179"/>
      <c r="J263" s="179">
        <f t="shared" si="624"/>
        <v>0</v>
      </c>
      <c r="K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9">
        <f t="shared" si="628"/>
        <v>0</v>
      </c>
      <c r="AF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9">
        <f t="shared" si="629"/>
        <v>0</v>
      </c>
      <c r="AJ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9">
        <f t="shared" si="630"/>
        <v>0</v>
      </c>
      <c r="AN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9">
        <f t="shared" si="631"/>
        <v>0</v>
      </c>
      <c r="AR263" s="179">
        <f t="shared" si="632"/>
        <v>0</v>
      </c>
    </row>
    <row r="264" spans="2:44" x14ac:dyDescent="0.25">
      <c r="B264" s="177" t="s">
        <v>848</v>
      </c>
      <c r="C264" s="178" t="s">
        <v>849</v>
      </c>
      <c r="D2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9">
        <f t="shared" ref="F264:F266" si="715">D264+E264</f>
        <v>0</v>
      </c>
      <c r="G264" s="179"/>
      <c r="H264" s="179">
        <f t="shared" ref="H264:H266" si="716">F264-G264</f>
        <v>0</v>
      </c>
      <c r="I264" s="179"/>
      <c r="J264" s="179">
        <f t="shared" ref="J264:J266" si="717">F264-I264</f>
        <v>0</v>
      </c>
      <c r="K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9">
        <f t="shared" ref="AE264:AE266" si="718">AB264+AC264+AD264</f>
        <v>0</v>
      </c>
      <c r="AF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9">
        <f t="shared" ref="AI264:AI266" si="719">AF264+AG264+AH264</f>
        <v>0</v>
      </c>
      <c r="AJ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9">
        <f t="shared" ref="AM264:AM266" si="720">AJ264+AK264+AL264</f>
        <v>0</v>
      </c>
      <c r="AN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9">
        <f t="shared" ref="AQ264:AQ266" si="721">AN264+AO264+AP264</f>
        <v>0</v>
      </c>
      <c r="AR264" s="179">
        <f t="shared" ref="AR264:AR266" si="722">AE264+AI264+AM264+AQ264</f>
        <v>0</v>
      </c>
    </row>
    <row r="265" spans="2:44" x14ac:dyDescent="0.25">
      <c r="B265" s="177" t="s">
        <v>850</v>
      </c>
      <c r="C265" s="178" t="s">
        <v>851</v>
      </c>
      <c r="D2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9">
        <f t="shared" si="715"/>
        <v>0</v>
      </c>
      <c r="G265" s="179"/>
      <c r="H265" s="179">
        <f t="shared" si="716"/>
        <v>0</v>
      </c>
      <c r="I265" s="179"/>
      <c r="J265" s="179">
        <f t="shared" si="717"/>
        <v>0</v>
      </c>
      <c r="K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9">
        <f t="shared" si="718"/>
        <v>0</v>
      </c>
      <c r="AF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9">
        <f t="shared" si="719"/>
        <v>0</v>
      </c>
      <c r="AJ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9">
        <f t="shared" si="720"/>
        <v>0</v>
      </c>
      <c r="AN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9">
        <f t="shared" si="721"/>
        <v>0</v>
      </c>
      <c r="AR265" s="179">
        <f t="shared" si="722"/>
        <v>0</v>
      </c>
    </row>
    <row r="266" spans="2:44" x14ac:dyDescent="0.25">
      <c r="B266" s="177" t="s">
        <v>852</v>
      </c>
      <c r="C266" s="178" t="s">
        <v>853</v>
      </c>
      <c r="D2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9">
        <f t="shared" si="715"/>
        <v>0</v>
      </c>
      <c r="G266" s="179"/>
      <c r="H266" s="179">
        <f t="shared" si="716"/>
        <v>0</v>
      </c>
      <c r="I266" s="179"/>
      <c r="J266" s="179">
        <f t="shared" si="717"/>
        <v>0</v>
      </c>
      <c r="K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9">
        <f t="shared" si="718"/>
        <v>0</v>
      </c>
      <c r="AF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9">
        <f t="shared" si="719"/>
        <v>0</v>
      </c>
      <c r="AJ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9">
        <f t="shared" si="720"/>
        <v>0</v>
      </c>
      <c r="AN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9">
        <f t="shared" si="721"/>
        <v>0</v>
      </c>
      <c r="AR266" s="179">
        <f t="shared" si="722"/>
        <v>0</v>
      </c>
    </row>
    <row r="267" spans="2:44" x14ac:dyDescent="0.25">
      <c r="B267" s="186" t="s">
        <v>321</v>
      </c>
      <c r="C267" s="187" t="s">
        <v>198</v>
      </c>
      <c r="D267" s="188">
        <f>SUM(D268:D311)</f>
        <v>0</v>
      </c>
      <c r="E267" s="188">
        <f>SUM(E268:E311)</f>
        <v>0</v>
      </c>
      <c r="F267" s="188">
        <f t="shared" si="622"/>
        <v>0</v>
      </c>
      <c r="G267" s="188">
        <f>SUM(G268:G311)</f>
        <v>0</v>
      </c>
      <c r="H267" s="188">
        <f t="shared" si="623"/>
        <v>0</v>
      </c>
      <c r="I267" s="188">
        <f>SUM(I268:I311)</f>
        <v>0</v>
      </c>
      <c r="J267" s="188">
        <f t="shared" si="624"/>
        <v>0</v>
      </c>
      <c r="K267" s="188">
        <f t="shared" ref="K267:AD267" si="723">SUM(K268:K311)</f>
        <v>0</v>
      </c>
      <c r="L267" s="188">
        <f t="shared" si="723"/>
        <v>0</v>
      </c>
      <c r="M267" s="188">
        <f t="shared" si="723"/>
        <v>0</v>
      </c>
      <c r="N267" s="188">
        <f t="shared" si="723"/>
        <v>0</v>
      </c>
      <c r="O267" s="188">
        <f t="shared" si="723"/>
        <v>0</v>
      </c>
      <c r="P267" s="188">
        <f t="shared" ref="P267:Q267" si="724">SUM(P268:P311)</f>
        <v>0</v>
      </c>
      <c r="Q267" s="188">
        <f t="shared" si="724"/>
        <v>0</v>
      </c>
      <c r="R267" s="188">
        <f t="shared" si="723"/>
        <v>0</v>
      </c>
      <c r="S267" s="188">
        <f t="shared" si="723"/>
        <v>0</v>
      </c>
      <c r="T267" s="188">
        <f t="shared" ref="T267" si="725">SUM(T268:T311)</f>
        <v>0</v>
      </c>
      <c r="U267" s="188">
        <f t="shared" si="723"/>
        <v>0</v>
      </c>
      <c r="V267" s="188">
        <f t="shared" si="723"/>
        <v>0</v>
      </c>
      <c r="W267" s="188">
        <f t="shared" ref="W267" si="726">SUM(W268:W311)</f>
        <v>0</v>
      </c>
      <c r="X267" s="188">
        <f t="shared" si="723"/>
        <v>0</v>
      </c>
      <c r="Y267" s="188">
        <f t="shared" ref="Y267:Z267" si="727">SUM(Y268:Y311)</f>
        <v>0</v>
      </c>
      <c r="Z267" s="188">
        <f t="shared" si="727"/>
        <v>0</v>
      </c>
      <c r="AA267" s="188">
        <f t="shared" si="723"/>
        <v>0</v>
      </c>
      <c r="AB267" s="188">
        <f t="shared" si="723"/>
        <v>0</v>
      </c>
      <c r="AC267" s="188">
        <f t="shared" si="723"/>
        <v>0</v>
      </c>
      <c r="AD267" s="188">
        <f t="shared" si="723"/>
        <v>0</v>
      </c>
      <c r="AE267" s="188">
        <f t="shared" si="628"/>
        <v>0</v>
      </c>
      <c r="AF267" s="188">
        <f>SUM(AF268:AF311)</f>
        <v>0</v>
      </c>
      <c r="AG267" s="188">
        <f>SUM(AG268:AG311)</f>
        <v>0</v>
      </c>
      <c r="AH267" s="188">
        <f>SUM(AH268:AH311)</f>
        <v>0</v>
      </c>
      <c r="AI267" s="188">
        <f t="shared" si="629"/>
        <v>0</v>
      </c>
      <c r="AJ267" s="188">
        <f>SUM(AJ268:AJ311)</f>
        <v>0</v>
      </c>
      <c r="AK267" s="188">
        <f>SUM(AK268:AK311)</f>
        <v>0</v>
      </c>
      <c r="AL267" s="188">
        <f>SUM(AL268:AL311)</f>
        <v>0</v>
      </c>
      <c r="AM267" s="188">
        <f t="shared" si="630"/>
        <v>0</v>
      </c>
      <c r="AN267" s="188">
        <f>SUM(AN268:AN311)</f>
        <v>0</v>
      </c>
      <c r="AO267" s="188">
        <f>SUM(AO268:AO311)</f>
        <v>0</v>
      </c>
      <c r="AP267" s="188">
        <f>SUM(AP268:AP311)</f>
        <v>0</v>
      </c>
      <c r="AQ267" s="188">
        <f t="shared" si="631"/>
        <v>0</v>
      </c>
      <c r="AR267" s="188">
        <f t="shared" si="632"/>
        <v>0</v>
      </c>
    </row>
    <row r="268" spans="2:44" x14ac:dyDescent="0.25">
      <c r="B268" s="177" t="s">
        <v>854</v>
      </c>
      <c r="C268" s="178" t="s">
        <v>855</v>
      </c>
      <c r="D2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9">
        <f t="shared" si="622"/>
        <v>0</v>
      </c>
      <c r="G268" s="179"/>
      <c r="H268" s="179">
        <f t="shared" si="623"/>
        <v>0</v>
      </c>
      <c r="I268" s="179"/>
      <c r="J268" s="179">
        <f t="shared" si="624"/>
        <v>0</v>
      </c>
      <c r="K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9">
        <f t="shared" si="628"/>
        <v>0</v>
      </c>
      <c r="AF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9">
        <f t="shared" si="629"/>
        <v>0</v>
      </c>
      <c r="AJ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9">
        <f t="shared" si="630"/>
        <v>0</v>
      </c>
      <c r="AN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9">
        <f t="shared" si="631"/>
        <v>0</v>
      </c>
      <c r="AR268" s="179">
        <f t="shared" si="632"/>
        <v>0</v>
      </c>
    </row>
    <row r="269" spans="2:44" x14ac:dyDescent="0.25">
      <c r="B269" s="177" t="s">
        <v>322</v>
      </c>
      <c r="C269" s="178" t="s">
        <v>856</v>
      </c>
      <c r="D2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9">
        <f t="shared" ref="F269:F300" si="728">D269+E269</f>
        <v>0</v>
      </c>
      <c r="G269" s="179"/>
      <c r="H269" s="179">
        <f t="shared" ref="H269:H300" si="729">F269-G269</f>
        <v>0</v>
      </c>
      <c r="I269" s="179"/>
      <c r="J269" s="179">
        <f t="shared" ref="J269:J300" si="730">F269-I269</f>
        <v>0</v>
      </c>
      <c r="K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9">
        <f t="shared" ref="AE269:AE300" si="731">AB269+AC269+AD269</f>
        <v>0</v>
      </c>
      <c r="AF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9">
        <f t="shared" ref="AI269:AI300" si="732">AF269+AG269+AH269</f>
        <v>0</v>
      </c>
      <c r="AJ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9">
        <f t="shared" ref="AM269:AM300" si="733">AJ269+AK269+AL269</f>
        <v>0</v>
      </c>
      <c r="AN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9">
        <f t="shared" ref="AQ269:AQ300" si="734">AN269+AO269+AP269</f>
        <v>0</v>
      </c>
      <c r="AR269" s="179">
        <f t="shared" ref="AR269:AR300" si="735">AE269+AI269+AM269+AQ269</f>
        <v>0</v>
      </c>
    </row>
    <row r="270" spans="2:44" x14ac:dyDescent="0.25">
      <c r="B270" s="177" t="s">
        <v>857</v>
      </c>
      <c r="C270" s="178" t="s">
        <v>858</v>
      </c>
      <c r="D2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9">
        <f t="shared" si="728"/>
        <v>0</v>
      </c>
      <c r="G270" s="179"/>
      <c r="H270" s="179">
        <f t="shared" si="729"/>
        <v>0</v>
      </c>
      <c r="I270" s="179"/>
      <c r="J270" s="179">
        <f t="shared" si="730"/>
        <v>0</v>
      </c>
      <c r="K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9">
        <f t="shared" si="731"/>
        <v>0</v>
      </c>
      <c r="AF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9">
        <f t="shared" si="732"/>
        <v>0</v>
      </c>
      <c r="AJ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9">
        <f t="shared" si="733"/>
        <v>0</v>
      </c>
      <c r="AN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9">
        <f t="shared" si="734"/>
        <v>0</v>
      </c>
      <c r="AR270" s="179">
        <f t="shared" si="735"/>
        <v>0</v>
      </c>
    </row>
    <row r="271" spans="2:44" x14ac:dyDescent="0.25">
      <c r="B271" s="177" t="s">
        <v>859</v>
      </c>
      <c r="C271" s="178" t="s">
        <v>860</v>
      </c>
      <c r="D2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9">
        <f t="shared" si="728"/>
        <v>0</v>
      </c>
      <c r="G271" s="179"/>
      <c r="H271" s="179">
        <f t="shared" si="729"/>
        <v>0</v>
      </c>
      <c r="I271" s="179"/>
      <c r="J271" s="179">
        <f t="shared" si="730"/>
        <v>0</v>
      </c>
      <c r="K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9">
        <f t="shared" si="731"/>
        <v>0</v>
      </c>
      <c r="AF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9">
        <f t="shared" si="732"/>
        <v>0</v>
      </c>
      <c r="AJ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9">
        <f t="shared" si="733"/>
        <v>0</v>
      </c>
      <c r="AN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9">
        <f t="shared" si="734"/>
        <v>0</v>
      </c>
      <c r="AR271" s="179">
        <f t="shared" si="735"/>
        <v>0</v>
      </c>
    </row>
    <row r="272" spans="2:44" x14ac:dyDescent="0.25">
      <c r="B272" s="177" t="s">
        <v>861</v>
      </c>
      <c r="C272" s="178" t="s">
        <v>862</v>
      </c>
      <c r="D2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9">
        <f t="shared" si="728"/>
        <v>0</v>
      </c>
      <c r="G272" s="179"/>
      <c r="H272" s="179">
        <f t="shared" si="729"/>
        <v>0</v>
      </c>
      <c r="I272" s="179"/>
      <c r="J272" s="179">
        <f t="shared" si="730"/>
        <v>0</v>
      </c>
      <c r="K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9">
        <f t="shared" si="731"/>
        <v>0</v>
      </c>
      <c r="AF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9">
        <f t="shared" si="732"/>
        <v>0</v>
      </c>
      <c r="AJ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9">
        <f t="shared" si="733"/>
        <v>0</v>
      </c>
      <c r="AN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9">
        <f t="shared" si="734"/>
        <v>0</v>
      </c>
      <c r="AR272" s="179">
        <f t="shared" si="735"/>
        <v>0</v>
      </c>
    </row>
    <row r="273" spans="2:44" x14ac:dyDescent="0.25">
      <c r="B273" s="177" t="s">
        <v>863</v>
      </c>
      <c r="C273" s="178" t="s">
        <v>864</v>
      </c>
      <c r="D2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9">
        <f t="shared" si="728"/>
        <v>0</v>
      </c>
      <c r="G273" s="179"/>
      <c r="H273" s="179">
        <f t="shared" si="729"/>
        <v>0</v>
      </c>
      <c r="I273" s="179"/>
      <c r="J273" s="179">
        <f t="shared" si="730"/>
        <v>0</v>
      </c>
      <c r="K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9">
        <f t="shared" si="731"/>
        <v>0</v>
      </c>
      <c r="AF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9">
        <f t="shared" si="732"/>
        <v>0</v>
      </c>
      <c r="AJ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9">
        <f t="shared" si="733"/>
        <v>0</v>
      </c>
      <c r="AN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9">
        <f t="shared" si="734"/>
        <v>0</v>
      </c>
      <c r="AR273" s="179">
        <f t="shared" si="735"/>
        <v>0</v>
      </c>
    </row>
    <row r="274" spans="2:44" x14ac:dyDescent="0.25">
      <c r="B274" s="177" t="s">
        <v>865</v>
      </c>
      <c r="C274" s="178" t="s">
        <v>866</v>
      </c>
      <c r="D2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9">
        <f t="shared" si="728"/>
        <v>0</v>
      </c>
      <c r="G274" s="179"/>
      <c r="H274" s="179">
        <f t="shared" si="729"/>
        <v>0</v>
      </c>
      <c r="I274" s="179"/>
      <c r="J274" s="179">
        <f t="shared" si="730"/>
        <v>0</v>
      </c>
      <c r="K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9">
        <f t="shared" si="731"/>
        <v>0</v>
      </c>
      <c r="AF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9">
        <f t="shared" si="732"/>
        <v>0</v>
      </c>
      <c r="AJ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9">
        <f t="shared" si="733"/>
        <v>0</v>
      </c>
      <c r="AN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9">
        <f t="shared" si="734"/>
        <v>0</v>
      </c>
      <c r="AR274" s="179">
        <f t="shared" si="735"/>
        <v>0</v>
      </c>
    </row>
    <row r="275" spans="2:44" x14ac:dyDescent="0.25">
      <c r="B275" s="177" t="s">
        <v>867</v>
      </c>
      <c r="C275" s="178" t="s">
        <v>868</v>
      </c>
      <c r="D2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9">
        <f t="shared" si="728"/>
        <v>0</v>
      </c>
      <c r="G275" s="179"/>
      <c r="H275" s="179">
        <f t="shared" si="729"/>
        <v>0</v>
      </c>
      <c r="I275" s="179"/>
      <c r="J275" s="179">
        <f t="shared" si="730"/>
        <v>0</v>
      </c>
      <c r="K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9">
        <f t="shared" si="731"/>
        <v>0</v>
      </c>
      <c r="AF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9">
        <f t="shared" si="732"/>
        <v>0</v>
      </c>
      <c r="AJ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9">
        <f t="shared" si="733"/>
        <v>0</v>
      </c>
      <c r="AN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9">
        <f t="shared" si="734"/>
        <v>0</v>
      </c>
      <c r="AR275" s="179">
        <f t="shared" si="735"/>
        <v>0</v>
      </c>
    </row>
    <row r="276" spans="2:44" x14ac:dyDescent="0.25">
      <c r="B276" s="177" t="s">
        <v>323</v>
      </c>
      <c r="C276" s="178" t="s">
        <v>869</v>
      </c>
      <c r="D2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9">
        <f t="shared" si="728"/>
        <v>0</v>
      </c>
      <c r="G276" s="179"/>
      <c r="H276" s="179">
        <f t="shared" si="729"/>
        <v>0</v>
      </c>
      <c r="I276" s="179"/>
      <c r="J276" s="179">
        <f t="shared" si="730"/>
        <v>0</v>
      </c>
      <c r="K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9">
        <f t="shared" si="731"/>
        <v>0</v>
      </c>
      <c r="AF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9">
        <f t="shared" si="732"/>
        <v>0</v>
      </c>
      <c r="AJ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9">
        <f t="shared" si="733"/>
        <v>0</v>
      </c>
      <c r="AN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9">
        <f t="shared" si="734"/>
        <v>0</v>
      </c>
      <c r="AR276" s="179">
        <f t="shared" si="735"/>
        <v>0</v>
      </c>
    </row>
    <row r="277" spans="2:44" x14ac:dyDescent="0.25">
      <c r="B277" s="177" t="s">
        <v>870</v>
      </c>
      <c r="C277" s="178" t="s">
        <v>871</v>
      </c>
      <c r="D2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9">
        <f t="shared" si="728"/>
        <v>0</v>
      </c>
      <c r="G277" s="179"/>
      <c r="H277" s="179">
        <f t="shared" si="729"/>
        <v>0</v>
      </c>
      <c r="I277" s="179"/>
      <c r="J277" s="179">
        <f t="shared" si="730"/>
        <v>0</v>
      </c>
      <c r="K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9">
        <f t="shared" si="731"/>
        <v>0</v>
      </c>
      <c r="AF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9">
        <f t="shared" si="732"/>
        <v>0</v>
      </c>
      <c r="AJ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9">
        <f t="shared" si="733"/>
        <v>0</v>
      </c>
      <c r="AN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9">
        <f t="shared" si="734"/>
        <v>0</v>
      </c>
      <c r="AR277" s="179">
        <f t="shared" si="735"/>
        <v>0</v>
      </c>
    </row>
    <row r="278" spans="2:44" x14ac:dyDescent="0.25">
      <c r="B278" s="177" t="s">
        <v>872</v>
      </c>
      <c r="C278" s="178" t="s">
        <v>873</v>
      </c>
      <c r="D2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9">
        <f t="shared" si="728"/>
        <v>0</v>
      </c>
      <c r="G278" s="179"/>
      <c r="H278" s="179">
        <f t="shared" si="729"/>
        <v>0</v>
      </c>
      <c r="I278" s="179"/>
      <c r="J278" s="179">
        <f t="shared" si="730"/>
        <v>0</v>
      </c>
      <c r="K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9">
        <f t="shared" si="731"/>
        <v>0</v>
      </c>
      <c r="AF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9">
        <f t="shared" si="732"/>
        <v>0</v>
      </c>
      <c r="AJ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9">
        <f t="shared" si="733"/>
        <v>0</v>
      </c>
      <c r="AN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9">
        <f t="shared" si="734"/>
        <v>0</v>
      </c>
      <c r="AR278" s="179">
        <f t="shared" si="735"/>
        <v>0</v>
      </c>
    </row>
    <row r="279" spans="2:44" x14ac:dyDescent="0.25">
      <c r="B279" s="177" t="s">
        <v>874</v>
      </c>
      <c r="C279" s="178" t="s">
        <v>875</v>
      </c>
      <c r="D2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9">
        <f t="shared" si="728"/>
        <v>0</v>
      </c>
      <c r="G279" s="179"/>
      <c r="H279" s="179">
        <f t="shared" si="729"/>
        <v>0</v>
      </c>
      <c r="I279" s="179"/>
      <c r="J279" s="179">
        <f t="shared" si="730"/>
        <v>0</v>
      </c>
      <c r="K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9">
        <f t="shared" si="731"/>
        <v>0</v>
      </c>
      <c r="AF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9">
        <f t="shared" si="732"/>
        <v>0</v>
      </c>
      <c r="AJ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9">
        <f t="shared" si="733"/>
        <v>0</v>
      </c>
      <c r="AN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9">
        <f t="shared" si="734"/>
        <v>0</v>
      </c>
      <c r="AR279" s="179">
        <f t="shared" si="735"/>
        <v>0</v>
      </c>
    </row>
    <row r="280" spans="2:44" x14ac:dyDescent="0.25">
      <c r="B280" s="177" t="s">
        <v>876</v>
      </c>
      <c r="C280" s="178" t="s">
        <v>877</v>
      </c>
      <c r="D2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9">
        <f t="shared" si="728"/>
        <v>0</v>
      </c>
      <c r="G280" s="179"/>
      <c r="H280" s="179">
        <f t="shared" si="729"/>
        <v>0</v>
      </c>
      <c r="I280" s="179"/>
      <c r="J280" s="179">
        <f t="shared" si="730"/>
        <v>0</v>
      </c>
      <c r="K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9">
        <f t="shared" si="731"/>
        <v>0</v>
      </c>
      <c r="AF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9">
        <f t="shared" si="732"/>
        <v>0</v>
      </c>
      <c r="AJ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9">
        <f t="shared" si="733"/>
        <v>0</v>
      </c>
      <c r="AN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9">
        <f t="shared" si="734"/>
        <v>0</v>
      </c>
      <c r="AR280" s="179">
        <f t="shared" si="735"/>
        <v>0</v>
      </c>
    </row>
    <row r="281" spans="2:44" x14ac:dyDescent="0.25">
      <c r="B281" s="177" t="s">
        <v>878</v>
      </c>
      <c r="C281" s="178" t="s">
        <v>879</v>
      </c>
      <c r="D2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9">
        <f t="shared" si="728"/>
        <v>0</v>
      </c>
      <c r="G281" s="179"/>
      <c r="H281" s="179">
        <f t="shared" si="729"/>
        <v>0</v>
      </c>
      <c r="I281" s="179"/>
      <c r="J281" s="179">
        <f t="shared" si="730"/>
        <v>0</v>
      </c>
      <c r="K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9">
        <f t="shared" si="731"/>
        <v>0</v>
      </c>
      <c r="AF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9">
        <f t="shared" si="732"/>
        <v>0</v>
      </c>
      <c r="AJ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9">
        <f t="shared" si="733"/>
        <v>0</v>
      </c>
      <c r="AN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9">
        <f t="shared" si="734"/>
        <v>0</v>
      </c>
      <c r="AR281" s="179">
        <f t="shared" si="735"/>
        <v>0</v>
      </c>
    </row>
    <row r="282" spans="2:44" x14ac:dyDescent="0.25">
      <c r="B282" s="177" t="s">
        <v>880</v>
      </c>
      <c r="C282" s="178" t="s">
        <v>881</v>
      </c>
      <c r="D2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9">
        <f t="shared" si="728"/>
        <v>0</v>
      </c>
      <c r="G282" s="179"/>
      <c r="H282" s="179">
        <f t="shared" si="729"/>
        <v>0</v>
      </c>
      <c r="I282" s="179"/>
      <c r="J282" s="179">
        <f t="shared" si="730"/>
        <v>0</v>
      </c>
      <c r="K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9">
        <f t="shared" si="731"/>
        <v>0</v>
      </c>
      <c r="AF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9">
        <f t="shared" si="732"/>
        <v>0</v>
      </c>
      <c r="AJ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9">
        <f t="shared" si="733"/>
        <v>0</v>
      </c>
      <c r="AN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9">
        <f t="shared" si="734"/>
        <v>0</v>
      </c>
      <c r="AR282" s="179">
        <f t="shared" si="735"/>
        <v>0</v>
      </c>
    </row>
    <row r="283" spans="2:44" x14ac:dyDescent="0.25">
      <c r="B283" s="177" t="s">
        <v>882</v>
      </c>
      <c r="C283" s="178" t="s">
        <v>883</v>
      </c>
      <c r="D2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9">
        <f t="shared" si="728"/>
        <v>0</v>
      </c>
      <c r="G283" s="179"/>
      <c r="H283" s="179">
        <f t="shared" si="729"/>
        <v>0</v>
      </c>
      <c r="I283" s="179"/>
      <c r="J283" s="179">
        <f t="shared" si="730"/>
        <v>0</v>
      </c>
      <c r="K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9">
        <f t="shared" si="731"/>
        <v>0</v>
      </c>
      <c r="AF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9">
        <f t="shared" si="732"/>
        <v>0</v>
      </c>
      <c r="AJ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9">
        <f t="shared" si="733"/>
        <v>0</v>
      </c>
      <c r="AN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9">
        <f t="shared" si="734"/>
        <v>0</v>
      </c>
      <c r="AR283" s="179">
        <f t="shared" si="735"/>
        <v>0</v>
      </c>
    </row>
    <row r="284" spans="2:44" x14ac:dyDescent="0.25">
      <c r="B284" s="177" t="s">
        <v>884</v>
      </c>
      <c r="C284" s="178" t="s">
        <v>885</v>
      </c>
      <c r="D2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9">
        <f t="shared" si="728"/>
        <v>0</v>
      </c>
      <c r="G284" s="179"/>
      <c r="H284" s="179">
        <f t="shared" si="729"/>
        <v>0</v>
      </c>
      <c r="I284" s="179"/>
      <c r="J284" s="179">
        <f t="shared" si="730"/>
        <v>0</v>
      </c>
      <c r="K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9">
        <f t="shared" si="731"/>
        <v>0</v>
      </c>
      <c r="AF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9">
        <f t="shared" si="732"/>
        <v>0</v>
      </c>
      <c r="AJ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9">
        <f t="shared" si="733"/>
        <v>0</v>
      </c>
      <c r="AN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9">
        <f t="shared" si="734"/>
        <v>0</v>
      </c>
      <c r="AR284" s="179">
        <f t="shared" si="735"/>
        <v>0</v>
      </c>
    </row>
    <row r="285" spans="2:44" x14ac:dyDescent="0.25">
      <c r="B285" s="177" t="s">
        <v>324</v>
      </c>
      <c r="C285" s="178" t="s">
        <v>886</v>
      </c>
      <c r="D2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9">
        <f t="shared" si="728"/>
        <v>0</v>
      </c>
      <c r="G285" s="179"/>
      <c r="H285" s="179">
        <f t="shared" si="729"/>
        <v>0</v>
      </c>
      <c r="I285" s="179"/>
      <c r="J285" s="179">
        <f t="shared" si="730"/>
        <v>0</v>
      </c>
      <c r="K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9">
        <f t="shared" si="731"/>
        <v>0</v>
      </c>
      <c r="AF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9">
        <f t="shared" si="732"/>
        <v>0</v>
      </c>
      <c r="AJ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9">
        <f t="shared" si="733"/>
        <v>0</v>
      </c>
      <c r="AN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9">
        <f t="shared" si="734"/>
        <v>0</v>
      </c>
      <c r="AR285" s="179">
        <f t="shared" si="735"/>
        <v>0</v>
      </c>
    </row>
    <row r="286" spans="2:44" x14ac:dyDescent="0.25">
      <c r="B286" s="177" t="s">
        <v>887</v>
      </c>
      <c r="C286" s="178" t="s">
        <v>888</v>
      </c>
      <c r="D2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9">
        <f t="shared" si="728"/>
        <v>0</v>
      </c>
      <c r="G286" s="179"/>
      <c r="H286" s="179">
        <f t="shared" si="729"/>
        <v>0</v>
      </c>
      <c r="I286" s="179"/>
      <c r="J286" s="179">
        <f t="shared" si="730"/>
        <v>0</v>
      </c>
      <c r="K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9">
        <f t="shared" si="731"/>
        <v>0</v>
      </c>
      <c r="AF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9">
        <f t="shared" si="732"/>
        <v>0</v>
      </c>
      <c r="AJ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9">
        <f t="shared" si="733"/>
        <v>0</v>
      </c>
      <c r="AN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9">
        <f t="shared" si="734"/>
        <v>0</v>
      </c>
      <c r="AR286" s="179">
        <f t="shared" si="735"/>
        <v>0</v>
      </c>
    </row>
    <row r="287" spans="2:44" x14ac:dyDescent="0.25">
      <c r="B287" s="177" t="s">
        <v>889</v>
      </c>
      <c r="C287" s="178" t="s">
        <v>890</v>
      </c>
      <c r="D2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9">
        <f t="shared" si="728"/>
        <v>0</v>
      </c>
      <c r="G287" s="179"/>
      <c r="H287" s="179">
        <f t="shared" si="729"/>
        <v>0</v>
      </c>
      <c r="I287" s="179"/>
      <c r="J287" s="179">
        <f t="shared" si="730"/>
        <v>0</v>
      </c>
      <c r="K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9">
        <f t="shared" si="731"/>
        <v>0</v>
      </c>
      <c r="AF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9">
        <f t="shared" si="732"/>
        <v>0</v>
      </c>
      <c r="AJ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9">
        <f t="shared" si="733"/>
        <v>0</v>
      </c>
      <c r="AN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9">
        <f t="shared" si="734"/>
        <v>0</v>
      </c>
      <c r="AR287" s="179">
        <f t="shared" si="735"/>
        <v>0</v>
      </c>
    </row>
    <row r="288" spans="2:44" x14ac:dyDescent="0.25">
      <c r="B288" s="177" t="s">
        <v>891</v>
      </c>
      <c r="C288" s="178" t="s">
        <v>892</v>
      </c>
      <c r="D2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9">
        <f t="shared" si="728"/>
        <v>0</v>
      </c>
      <c r="G288" s="179"/>
      <c r="H288" s="179">
        <f t="shared" si="729"/>
        <v>0</v>
      </c>
      <c r="I288" s="179"/>
      <c r="J288" s="179">
        <f t="shared" si="730"/>
        <v>0</v>
      </c>
      <c r="K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9">
        <f t="shared" si="731"/>
        <v>0</v>
      </c>
      <c r="AF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9">
        <f t="shared" si="732"/>
        <v>0</v>
      </c>
      <c r="AJ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9">
        <f t="shared" si="733"/>
        <v>0</v>
      </c>
      <c r="AN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9">
        <f t="shared" si="734"/>
        <v>0</v>
      </c>
      <c r="AR288" s="179">
        <f t="shared" si="735"/>
        <v>0</v>
      </c>
    </row>
    <row r="289" spans="2:44" x14ac:dyDescent="0.25">
      <c r="B289" s="177" t="s">
        <v>893</v>
      </c>
      <c r="C289" s="178" t="s">
        <v>886</v>
      </c>
      <c r="D2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9">
        <f t="shared" si="728"/>
        <v>0</v>
      </c>
      <c r="G289" s="179"/>
      <c r="H289" s="179">
        <f t="shared" si="729"/>
        <v>0</v>
      </c>
      <c r="I289" s="179"/>
      <c r="J289" s="179">
        <f t="shared" si="730"/>
        <v>0</v>
      </c>
      <c r="K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9">
        <f t="shared" si="731"/>
        <v>0</v>
      </c>
      <c r="AF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9">
        <f t="shared" si="732"/>
        <v>0</v>
      </c>
      <c r="AJ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9">
        <f t="shared" si="733"/>
        <v>0</v>
      </c>
      <c r="AN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9">
        <f t="shared" si="734"/>
        <v>0</v>
      </c>
      <c r="AR289" s="179">
        <f t="shared" si="735"/>
        <v>0</v>
      </c>
    </row>
    <row r="290" spans="2:44" x14ac:dyDescent="0.25">
      <c r="B290" s="177" t="s">
        <v>894</v>
      </c>
      <c r="C290" s="178" t="s">
        <v>895</v>
      </c>
      <c r="D2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9">
        <f t="shared" si="728"/>
        <v>0</v>
      </c>
      <c r="G290" s="179"/>
      <c r="H290" s="179">
        <f t="shared" si="729"/>
        <v>0</v>
      </c>
      <c r="I290" s="179"/>
      <c r="J290" s="179">
        <f t="shared" si="730"/>
        <v>0</v>
      </c>
      <c r="K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9">
        <f t="shared" si="731"/>
        <v>0</v>
      </c>
      <c r="AF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9">
        <f t="shared" si="732"/>
        <v>0</v>
      </c>
      <c r="AJ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9">
        <f t="shared" si="733"/>
        <v>0</v>
      </c>
      <c r="AN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9">
        <f t="shared" si="734"/>
        <v>0</v>
      </c>
      <c r="AR290" s="179">
        <f t="shared" si="735"/>
        <v>0</v>
      </c>
    </row>
    <row r="291" spans="2:44" x14ac:dyDescent="0.25">
      <c r="B291" s="177" t="s">
        <v>896</v>
      </c>
      <c r="C291" s="178" t="s">
        <v>897</v>
      </c>
      <c r="D2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9">
        <f t="shared" si="728"/>
        <v>0</v>
      </c>
      <c r="G291" s="179"/>
      <c r="H291" s="179">
        <f t="shared" si="729"/>
        <v>0</v>
      </c>
      <c r="I291" s="179"/>
      <c r="J291" s="179">
        <f t="shared" si="730"/>
        <v>0</v>
      </c>
      <c r="K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9">
        <f t="shared" si="731"/>
        <v>0</v>
      </c>
      <c r="AF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9">
        <f t="shared" si="732"/>
        <v>0</v>
      </c>
      <c r="AJ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9">
        <f t="shared" si="733"/>
        <v>0</v>
      </c>
      <c r="AN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9">
        <f t="shared" si="734"/>
        <v>0</v>
      </c>
      <c r="AR291" s="179">
        <f t="shared" si="735"/>
        <v>0</v>
      </c>
    </row>
    <row r="292" spans="2:44" x14ac:dyDescent="0.25">
      <c r="B292" s="177" t="s">
        <v>898</v>
      </c>
      <c r="C292" s="178" t="s">
        <v>899</v>
      </c>
      <c r="D2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9">
        <f t="shared" si="728"/>
        <v>0</v>
      </c>
      <c r="G292" s="179"/>
      <c r="H292" s="179">
        <f t="shared" si="729"/>
        <v>0</v>
      </c>
      <c r="I292" s="179"/>
      <c r="J292" s="179">
        <f t="shared" si="730"/>
        <v>0</v>
      </c>
      <c r="K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9">
        <f t="shared" si="731"/>
        <v>0</v>
      </c>
      <c r="AF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9">
        <f t="shared" si="732"/>
        <v>0</v>
      </c>
      <c r="AJ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9">
        <f t="shared" si="733"/>
        <v>0</v>
      </c>
      <c r="AN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9">
        <f t="shared" si="734"/>
        <v>0</v>
      </c>
      <c r="AR292" s="179">
        <f t="shared" si="735"/>
        <v>0</v>
      </c>
    </row>
    <row r="293" spans="2:44" x14ac:dyDescent="0.25">
      <c r="B293" s="177" t="s">
        <v>900</v>
      </c>
      <c r="C293" s="178" t="s">
        <v>901</v>
      </c>
      <c r="D2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9">
        <f t="shared" si="728"/>
        <v>0</v>
      </c>
      <c r="G293" s="179"/>
      <c r="H293" s="179">
        <f t="shared" si="729"/>
        <v>0</v>
      </c>
      <c r="I293" s="179"/>
      <c r="J293" s="179">
        <f t="shared" si="730"/>
        <v>0</v>
      </c>
      <c r="K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9">
        <f t="shared" si="731"/>
        <v>0</v>
      </c>
      <c r="AF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9">
        <f t="shared" si="732"/>
        <v>0</v>
      </c>
      <c r="AJ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9">
        <f t="shared" si="733"/>
        <v>0</v>
      </c>
      <c r="AN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9">
        <f t="shared" si="734"/>
        <v>0</v>
      </c>
      <c r="AR293" s="179">
        <f t="shared" si="735"/>
        <v>0</v>
      </c>
    </row>
    <row r="294" spans="2:44" x14ac:dyDescent="0.25">
      <c r="B294" s="177" t="s">
        <v>902</v>
      </c>
      <c r="C294" s="178" t="s">
        <v>903</v>
      </c>
      <c r="D2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9">
        <f t="shared" si="728"/>
        <v>0</v>
      </c>
      <c r="G294" s="179"/>
      <c r="H294" s="179">
        <f t="shared" si="729"/>
        <v>0</v>
      </c>
      <c r="I294" s="179"/>
      <c r="J294" s="179">
        <f t="shared" si="730"/>
        <v>0</v>
      </c>
      <c r="K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9">
        <f t="shared" si="731"/>
        <v>0</v>
      </c>
      <c r="AF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9">
        <f t="shared" si="732"/>
        <v>0</v>
      </c>
      <c r="AJ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9">
        <f t="shared" si="733"/>
        <v>0</v>
      </c>
      <c r="AN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9">
        <f t="shared" si="734"/>
        <v>0</v>
      </c>
      <c r="AR294" s="179">
        <f t="shared" si="735"/>
        <v>0</v>
      </c>
    </row>
    <row r="295" spans="2:44" x14ac:dyDescent="0.25">
      <c r="B295" s="177" t="s">
        <v>904</v>
      </c>
      <c r="C295" s="178" t="s">
        <v>905</v>
      </c>
      <c r="D2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9">
        <f t="shared" si="728"/>
        <v>0</v>
      </c>
      <c r="G295" s="179"/>
      <c r="H295" s="179">
        <f t="shared" si="729"/>
        <v>0</v>
      </c>
      <c r="I295" s="179"/>
      <c r="J295" s="179">
        <f t="shared" si="730"/>
        <v>0</v>
      </c>
      <c r="K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9">
        <f t="shared" si="731"/>
        <v>0</v>
      </c>
      <c r="AF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9">
        <f t="shared" si="732"/>
        <v>0</v>
      </c>
      <c r="AJ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9">
        <f t="shared" si="733"/>
        <v>0</v>
      </c>
      <c r="AN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9">
        <f t="shared" si="734"/>
        <v>0</v>
      </c>
      <c r="AR295" s="179">
        <f t="shared" si="735"/>
        <v>0</v>
      </c>
    </row>
    <row r="296" spans="2:44" x14ac:dyDescent="0.25">
      <c r="B296" s="177" t="s">
        <v>906</v>
      </c>
      <c r="C296" s="178" t="s">
        <v>907</v>
      </c>
      <c r="D2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9">
        <f t="shared" si="728"/>
        <v>0</v>
      </c>
      <c r="G296" s="179"/>
      <c r="H296" s="179">
        <f t="shared" si="729"/>
        <v>0</v>
      </c>
      <c r="I296" s="179"/>
      <c r="J296" s="179">
        <f t="shared" si="730"/>
        <v>0</v>
      </c>
      <c r="K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9">
        <f t="shared" si="731"/>
        <v>0</v>
      </c>
      <c r="AF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9">
        <f t="shared" si="732"/>
        <v>0</v>
      </c>
      <c r="AJ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9">
        <f t="shared" si="733"/>
        <v>0</v>
      </c>
      <c r="AN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9">
        <f t="shared" si="734"/>
        <v>0</v>
      </c>
      <c r="AR296" s="179">
        <f t="shared" si="735"/>
        <v>0</v>
      </c>
    </row>
    <row r="297" spans="2:44" x14ac:dyDescent="0.25">
      <c r="B297" s="177" t="s">
        <v>908</v>
      </c>
      <c r="C297" s="178" t="s">
        <v>909</v>
      </c>
      <c r="D2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9">
        <f t="shared" si="728"/>
        <v>0</v>
      </c>
      <c r="G297" s="179"/>
      <c r="H297" s="179">
        <f t="shared" si="729"/>
        <v>0</v>
      </c>
      <c r="I297" s="179"/>
      <c r="J297" s="179">
        <f t="shared" si="730"/>
        <v>0</v>
      </c>
      <c r="K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9">
        <f t="shared" si="731"/>
        <v>0</v>
      </c>
      <c r="AF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9">
        <f t="shared" si="732"/>
        <v>0</v>
      </c>
      <c r="AJ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9">
        <f t="shared" si="733"/>
        <v>0</v>
      </c>
      <c r="AN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9">
        <f t="shared" si="734"/>
        <v>0</v>
      </c>
      <c r="AR297" s="179">
        <f t="shared" si="735"/>
        <v>0</v>
      </c>
    </row>
    <row r="298" spans="2:44" x14ac:dyDescent="0.25">
      <c r="B298" s="177" t="s">
        <v>910</v>
      </c>
      <c r="C298" s="178" t="s">
        <v>911</v>
      </c>
      <c r="D2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9">
        <f t="shared" si="728"/>
        <v>0</v>
      </c>
      <c r="G298" s="179"/>
      <c r="H298" s="179">
        <f t="shared" si="729"/>
        <v>0</v>
      </c>
      <c r="I298" s="179"/>
      <c r="J298" s="179">
        <f t="shared" si="730"/>
        <v>0</v>
      </c>
      <c r="K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9">
        <f t="shared" si="731"/>
        <v>0</v>
      </c>
      <c r="AF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9">
        <f t="shared" si="732"/>
        <v>0</v>
      </c>
      <c r="AJ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9">
        <f t="shared" si="733"/>
        <v>0</v>
      </c>
      <c r="AN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9">
        <f t="shared" si="734"/>
        <v>0</v>
      </c>
      <c r="AR298" s="179">
        <f t="shared" si="735"/>
        <v>0</v>
      </c>
    </row>
    <row r="299" spans="2:44" x14ac:dyDescent="0.25">
      <c r="B299" s="177" t="s">
        <v>912</v>
      </c>
      <c r="C299" s="178" t="s">
        <v>913</v>
      </c>
      <c r="D2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9">
        <f t="shared" si="728"/>
        <v>0</v>
      </c>
      <c r="G299" s="179"/>
      <c r="H299" s="179">
        <f t="shared" si="729"/>
        <v>0</v>
      </c>
      <c r="I299" s="179"/>
      <c r="J299" s="179">
        <f t="shared" si="730"/>
        <v>0</v>
      </c>
      <c r="K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9">
        <f t="shared" si="731"/>
        <v>0</v>
      </c>
      <c r="AF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9">
        <f t="shared" si="732"/>
        <v>0</v>
      </c>
      <c r="AJ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9">
        <f t="shared" si="733"/>
        <v>0</v>
      </c>
      <c r="AN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9">
        <f t="shared" si="734"/>
        <v>0</v>
      </c>
      <c r="AR299" s="179">
        <f t="shared" si="735"/>
        <v>0</v>
      </c>
    </row>
    <row r="300" spans="2:44" x14ac:dyDescent="0.25">
      <c r="B300" s="177" t="s">
        <v>914</v>
      </c>
      <c r="C300" s="178" t="s">
        <v>915</v>
      </c>
      <c r="D3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9">
        <f t="shared" si="728"/>
        <v>0</v>
      </c>
      <c r="G300" s="179"/>
      <c r="H300" s="179">
        <f t="shared" si="729"/>
        <v>0</v>
      </c>
      <c r="I300" s="179"/>
      <c r="J300" s="179">
        <f t="shared" si="730"/>
        <v>0</v>
      </c>
      <c r="K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9">
        <f t="shared" si="731"/>
        <v>0</v>
      </c>
      <c r="AF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9">
        <f t="shared" si="732"/>
        <v>0</v>
      </c>
      <c r="AJ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9">
        <f t="shared" si="733"/>
        <v>0</v>
      </c>
      <c r="AN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9">
        <f t="shared" si="734"/>
        <v>0</v>
      </c>
      <c r="AR300" s="179">
        <f t="shared" si="735"/>
        <v>0</v>
      </c>
    </row>
    <row r="301" spans="2:44" x14ac:dyDescent="0.25">
      <c r="B301" s="177" t="s">
        <v>916</v>
      </c>
      <c r="C301" s="178" t="s">
        <v>917</v>
      </c>
      <c r="D3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9">
        <f t="shared" si="622"/>
        <v>0</v>
      </c>
      <c r="G301" s="179"/>
      <c r="H301" s="179">
        <f t="shared" si="623"/>
        <v>0</v>
      </c>
      <c r="I301" s="179"/>
      <c r="J301" s="179">
        <f t="shared" si="624"/>
        <v>0</v>
      </c>
      <c r="K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9">
        <f t="shared" si="628"/>
        <v>0</v>
      </c>
      <c r="AF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9">
        <f t="shared" si="629"/>
        <v>0</v>
      </c>
      <c r="AJ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9">
        <f t="shared" si="630"/>
        <v>0</v>
      </c>
      <c r="AN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9">
        <f t="shared" si="631"/>
        <v>0</v>
      </c>
      <c r="AR301" s="179">
        <f t="shared" si="632"/>
        <v>0</v>
      </c>
    </row>
    <row r="302" spans="2:44" x14ac:dyDescent="0.25">
      <c r="B302" s="177" t="s">
        <v>918</v>
      </c>
      <c r="C302" s="178" t="s">
        <v>919</v>
      </c>
      <c r="D3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9">
        <f t="shared" si="622"/>
        <v>0</v>
      </c>
      <c r="G302" s="179"/>
      <c r="H302" s="179">
        <f t="shared" si="623"/>
        <v>0</v>
      </c>
      <c r="I302" s="179"/>
      <c r="J302" s="179">
        <f t="shared" si="624"/>
        <v>0</v>
      </c>
      <c r="K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9">
        <f t="shared" si="628"/>
        <v>0</v>
      </c>
      <c r="AF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9">
        <f t="shared" si="629"/>
        <v>0</v>
      </c>
      <c r="AJ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9">
        <f t="shared" si="630"/>
        <v>0</v>
      </c>
      <c r="AN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9">
        <f t="shared" si="631"/>
        <v>0</v>
      </c>
      <c r="AR302" s="179">
        <f t="shared" si="632"/>
        <v>0</v>
      </c>
    </row>
    <row r="303" spans="2:44" x14ac:dyDescent="0.25">
      <c r="B303" s="177" t="s">
        <v>920</v>
      </c>
      <c r="C303" s="178" t="s">
        <v>921</v>
      </c>
      <c r="D3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9">
        <f t="shared" si="622"/>
        <v>0</v>
      </c>
      <c r="G303" s="179"/>
      <c r="H303" s="179">
        <f t="shared" si="623"/>
        <v>0</v>
      </c>
      <c r="I303" s="179"/>
      <c r="J303" s="179">
        <f t="shared" si="624"/>
        <v>0</v>
      </c>
      <c r="K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9">
        <f t="shared" si="628"/>
        <v>0</v>
      </c>
      <c r="AF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9">
        <f t="shared" si="629"/>
        <v>0</v>
      </c>
      <c r="AJ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9">
        <f t="shared" si="630"/>
        <v>0</v>
      </c>
      <c r="AN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9">
        <f t="shared" si="631"/>
        <v>0</v>
      </c>
      <c r="AR303" s="179">
        <f t="shared" si="632"/>
        <v>0</v>
      </c>
    </row>
    <row r="304" spans="2:44" x14ac:dyDescent="0.25">
      <c r="B304" s="177" t="s">
        <v>922</v>
      </c>
      <c r="C304" s="178" t="s">
        <v>923</v>
      </c>
      <c r="D3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9">
        <f t="shared" si="622"/>
        <v>0</v>
      </c>
      <c r="G304" s="179"/>
      <c r="H304" s="179">
        <f t="shared" si="623"/>
        <v>0</v>
      </c>
      <c r="I304" s="179"/>
      <c r="J304" s="179">
        <f t="shared" si="624"/>
        <v>0</v>
      </c>
      <c r="K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9">
        <f t="shared" si="628"/>
        <v>0</v>
      </c>
      <c r="AF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9">
        <f t="shared" si="629"/>
        <v>0</v>
      </c>
      <c r="AJ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9">
        <f t="shared" si="630"/>
        <v>0</v>
      </c>
      <c r="AN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9">
        <f t="shared" si="631"/>
        <v>0</v>
      </c>
      <c r="AR304" s="179">
        <f t="shared" si="632"/>
        <v>0</v>
      </c>
    </row>
    <row r="305" spans="2:44" x14ac:dyDescent="0.25">
      <c r="B305" s="177" t="s">
        <v>924</v>
      </c>
      <c r="C305" s="178" t="s">
        <v>925</v>
      </c>
      <c r="D3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9">
        <f t="shared" si="622"/>
        <v>0</v>
      </c>
      <c r="G305" s="179"/>
      <c r="H305" s="179">
        <f t="shared" si="623"/>
        <v>0</v>
      </c>
      <c r="I305" s="179"/>
      <c r="J305" s="179">
        <f t="shared" si="624"/>
        <v>0</v>
      </c>
      <c r="K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9">
        <f t="shared" si="628"/>
        <v>0</v>
      </c>
      <c r="AF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9">
        <f t="shared" si="629"/>
        <v>0</v>
      </c>
      <c r="AJ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9">
        <f t="shared" si="630"/>
        <v>0</v>
      </c>
      <c r="AN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9">
        <f t="shared" si="631"/>
        <v>0</v>
      </c>
      <c r="AR305" s="179">
        <f t="shared" si="632"/>
        <v>0</v>
      </c>
    </row>
    <row r="306" spans="2:44" x14ac:dyDescent="0.25">
      <c r="B306" s="177" t="s">
        <v>926</v>
      </c>
      <c r="C306" s="178" t="s">
        <v>927</v>
      </c>
      <c r="D3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9">
        <f t="shared" si="622"/>
        <v>0</v>
      </c>
      <c r="G306" s="179"/>
      <c r="H306" s="179">
        <f t="shared" si="623"/>
        <v>0</v>
      </c>
      <c r="I306" s="179"/>
      <c r="J306" s="179">
        <f t="shared" si="624"/>
        <v>0</v>
      </c>
      <c r="K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9">
        <f t="shared" si="628"/>
        <v>0</v>
      </c>
      <c r="AF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9">
        <f t="shared" si="629"/>
        <v>0</v>
      </c>
      <c r="AJ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9">
        <f t="shared" si="630"/>
        <v>0</v>
      </c>
      <c r="AN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9">
        <f t="shared" si="631"/>
        <v>0</v>
      </c>
      <c r="AR306" s="179">
        <f t="shared" si="632"/>
        <v>0</v>
      </c>
    </row>
    <row r="307" spans="2:44" x14ac:dyDescent="0.25">
      <c r="B307" s="177" t="s">
        <v>928</v>
      </c>
      <c r="C307" s="178" t="s">
        <v>929</v>
      </c>
      <c r="D3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9">
        <f t="shared" si="622"/>
        <v>0</v>
      </c>
      <c r="G307" s="179"/>
      <c r="H307" s="179">
        <f t="shared" si="623"/>
        <v>0</v>
      </c>
      <c r="I307" s="179"/>
      <c r="J307" s="179">
        <f t="shared" si="624"/>
        <v>0</v>
      </c>
      <c r="K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9">
        <f t="shared" si="628"/>
        <v>0</v>
      </c>
      <c r="AF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9">
        <f t="shared" si="629"/>
        <v>0</v>
      </c>
      <c r="AJ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9">
        <f t="shared" si="630"/>
        <v>0</v>
      </c>
      <c r="AN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9">
        <f t="shared" si="631"/>
        <v>0</v>
      </c>
      <c r="AR307" s="179">
        <f t="shared" si="632"/>
        <v>0</v>
      </c>
    </row>
    <row r="308" spans="2:44" x14ac:dyDescent="0.25">
      <c r="B308" s="177" t="s">
        <v>930</v>
      </c>
      <c r="C308" s="178" t="s">
        <v>931</v>
      </c>
      <c r="D3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9">
        <f t="shared" si="622"/>
        <v>0</v>
      </c>
      <c r="G308" s="179"/>
      <c r="H308" s="179">
        <f t="shared" si="623"/>
        <v>0</v>
      </c>
      <c r="I308" s="179"/>
      <c r="J308" s="179">
        <f t="shared" si="624"/>
        <v>0</v>
      </c>
      <c r="K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9">
        <f t="shared" si="628"/>
        <v>0</v>
      </c>
      <c r="AF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9">
        <f t="shared" si="629"/>
        <v>0</v>
      </c>
      <c r="AJ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9">
        <f t="shared" si="630"/>
        <v>0</v>
      </c>
      <c r="AN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9">
        <f t="shared" si="631"/>
        <v>0</v>
      </c>
      <c r="AR308" s="179">
        <f t="shared" si="632"/>
        <v>0</v>
      </c>
    </row>
    <row r="309" spans="2:44" x14ac:dyDescent="0.25">
      <c r="B309" s="177" t="s">
        <v>932</v>
      </c>
      <c r="C309" s="178" t="s">
        <v>933</v>
      </c>
      <c r="D3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9">
        <f t="shared" ref="F309:F311" si="736">D309+E309</f>
        <v>0</v>
      </c>
      <c r="G309" s="179"/>
      <c r="H309" s="179">
        <f t="shared" ref="H309:H311" si="737">F309-G309</f>
        <v>0</v>
      </c>
      <c r="I309" s="179"/>
      <c r="J309" s="179">
        <f t="shared" ref="J309:J311" si="738">F309-I309</f>
        <v>0</v>
      </c>
      <c r="K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9">
        <f t="shared" ref="AE309:AE311" si="739">AB309+AC309+AD309</f>
        <v>0</v>
      </c>
      <c r="AF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9">
        <f t="shared" ref="AI309:AI311" si="740">AF309+AG309+AH309</f>
        <v>0</v>
      </c>
      <c r="AJ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9">
        <f t="shared" ref="AM309:AM311" si="741">AJ309+AK309+AL309</f>
        <v>0</v>
      </c>
      <c r="AN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9">
        <f t="shared" ref="AQ309:AQ311" si="742">AN309+AO309+AP309</f>
        <v>0</v>
      </c>
      <c r="AR309" s="179">
        <f t="shared" ref="AR309:AR311" si="743">AE309+AI309+AM309+AQ309</f>
        <v>0</v>
      </c>
    </row>
    <row r="310" spans="2:44" x14ac:dyDescent="0.25">
      <c r="B310" s="177" t="s">
        <v>934</v>
      </c>
      <c r="C310" s="178" t="s">
        <v>935</v>
      </c>
      <c r="D3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9">
        <f t="shared" si="736"/>
        <v>0</v>
      </c>
      <c r="G310" s="179"/>
      <c r="H310" s="179">
        <f t="shared" si="737"/>
        <v>0</v>
      </c>
      <c r="I310" s="179"/>
      <c r="J310" s="179">
        <f t="shared" si="738"/>
        <v>0</v>
      </c>
      <c r="K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9">
        <f t="shared" si="739"/>
        <v>0</v>
      </c>
      <c r="AF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9">
        <f t="shared" si="740"/>
        <v>0</v>
      </c>
      <c r="AJ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9">
        <f t="shared" si="741"/>
        <v>0</v>
      </c>
      <c r="AN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9">
        <f t="shared" si="742"/>
        <v>0</v>
      </c>
      <c r="AR310" s="179">
        <f t="shared" si="743"/>
        <v>0</v>
      </c>
    </row>
    <row r="311" spans="2:44" x14ac:dyDescent="0.25">
      <c r="B311" s="177" t="s">
        <v>936</v>
      </c>
      <c r="C311" s="178" t="s">
        <v>937</v>
      </c>
      <c r="D3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9">
        <f t="shared" si="736"/>
        <v>0</v>
      </c>
      <c r="G311" s="179"/>
      <c r="H311" s="179">
        <f t="shared" si="737"/>
        <v>0</v>
      </c>
      <c r="I311" s="179"/>
      <c r="J311" s="179">
        <f t="shared" si="738"/>
        <v>0</v>
      </c>
      <c r="K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9">
        <f t="shared" si="739"/>
        <v>0</v>
      </c>
      <c r="AF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9">
        <f t="shared" si="740"/>
        <v>0</v>
      </c>
      <c r="AJ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9">
        <f t="shared" si="741"/>
        <v>0</v>
      </c>
      <c r="AN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9">
        <f t="shared" si="742"/>
        <v>0</v>
      </c>
      <c r="AR311" s="179">
        <f t="shared" si="743"/>
        <v>0</v>
      </c>
    </row>
    <row r="312" spans="2:44" x14ac:dyDescent="0.25">
      <c r="B312" s="186" t="s">
        <v>325</v>
      </c>
      <c r="C312" s="187" t="s">
        <v>199</v>
      </c>
      <c r="D312" s="188">
        <f>SUM(D313:D326)</f>
        <v>7500</v>
      </c>
      <c r="E312" s="188">
        <f>SUM(E313:E326)</f>
        <v>0</v>
      </c>
      <c r="F312" s="188">
        <f t="shared" si="622"/>
        <v>7500</v>
      </c>
      <c r="G312" s="188">
        <f>SUM(G313:G326)</f>
        <v>0</v>
      </c>
      <c r="H312" s="188">
        <f t="shared" si="623"/>
        <v>7500</v>
      </c>
      <c r="I312" s="188">
        <f>SUM(I313:I326)</f>
        <v>0</v>
      </c>
      <c r="J312" s="188">
        <f t="shared" si="624"/>
        <v>7500</v>
      </c>
      <c r="K312" s="188">
        <f t="shared" ref="K312:AD312" si="744">SUM(K313:K326)</f>
        <v>7500</v>
      </c>
      <c r="L312" s="188">
        <f t="shared" si="744"/>
        <v>0</v>
      </c>
      <c r="M312" s="188">
        <f t="shared" si="744"/>
        <v>0</v>
      </c>
      <c r="N312" s="188">
        <f t="shared" si="744"/>
        <v>0</v>
      </c>
      <c r="O312" s="188">
        <f t="shared" si="744"/>
        <v>0</v>
      </c>
      <c r="P312" s="188">
        <f t="shared" ref="P312:Q312" si="745">SUM(P313:P326)</f>
        <v>0</v>
      </c>
      <c r="Q312" s="188">
        <f t="shared" si="745"/>
        <v>0</v>
      </c>
      <c r="R312" s="188">
        <f t="shared" si="744"/>
        <v>0</v>
      </c>
      <c r="S312" s="188">
        <f t="shared" si="744"/>
        <v>0</v>
      </c>
      <c r="T312" s="188">
        <f t="shared" ref="T312" si="746">SUM(T313:T326)</f>
        <v>0</v>
      </c>
      <c r="U312" s="188">
        <f t="shared" si="744"/>
        <v>0</v>
      </c>
      <c r="V312" s="188">
        <f t="shared" si="744"/>
        <v>0</v>
      </c>
      <c r="W312" s="188">
        <f t="shared" ref="W312" si="747">SUM(W313:W326)</f>
        <v>0</v>
      </c>
      <c r="X312" s="188">
        <f t="shared" si="744"/>
        <v>0</v>
      </c>
      <c r="Y312" s="188">
        <f t="shared" ref="Y312:Z312" si="748">SUM(Y313:Y326)</f>
        <v>0</v>
      </c>
      <c r="Z312" s="188">
        <f t="shared" si="748"/>
        <v>0</v>
      </c>
      <c r="AA312" s="188">
        <f t="shared" si="744"/>
        <v>0</v>
      </c>
      <c r="AB312" s="188">
        <f t="shared" si="744"/>
        <v>0</v>
      </c>
      <c r="AC312" s="188">
        <f t="shared" si="744"/>
        <v>0</v>
      </c>
      <c r="AD312" s="188">
        <f t="shared" si="744"/>
        <v>0</v>
      </c>
      <c r="AE312" s="188">
        <f t="shared" si="628"/>
        <v>0</v>
      </c>
      <c r="AF312" s="188">
        <f>SUM(AF313:AF326)</f>
        <v>0</v>
      </c>
      <c r="AG312" s="188">
        <f>SUM(AG313:AG326)</f>
        <v>0</v>
      </c>
      <c r="AH312" s="188">
        <f>SUM(AH313:AH326)</f>
        <v>0</v>
      </c>
      <c r="AI312" s="188">
        <f t="shared" si="629"/>
        <v>0</v>
      </c>
      <c r="AJ312" s="188">
        <f>SUM(AJ313:AJ326)</f>
        <v>0</v>
      </c>
      <c r="AK312" s="188">
        <f>SUM(AK313:AK326)</f>
        <v>0</v>
      </c>
      <c r="AL312" s="188">
        <f>SUM(AL313:AL326)</f>
        <v>0</v>
      </c>
      <c r="AM312" s="188">
        <f t="shared" si="630"/>
        <v>0</v>
      </c>
      <c r="AN312" s="188">
        <f>SUM(AN313:AN326)</f>
        <v>7500</v>
      </c>
      <c r="AO312" s="188">
        <f>SUM(AO313:AO326)</f>
        <v>0</v>
      </c>
      <c r="AP312" s="188">
        <f>SUM(AP313:AP326)</f>
        <v>0</v>
      </c>
      <c r="AQ312" s="188">
        <f t="shared" si="631"/>
        <v>7500</v>
      </c>
      <c r="AR312" s="188">
        <f t="shared" si="632"/>
        <v>7500</v>
      </c>
    </row>
    <row r="313" spans="2:44" x14ac:dyDescent="0.25">
      <c r="B313" s="177" t="s">
        <v>938</v>
      </c>
      <c r="C313" s="178" t="s">
        <v>939</v>
      </c>
      <c r="D3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9">
        <f t="shared" si="622"/>
        <v>0</v>
      </c>
      <c r="G313" s="179"/>
      <c r="H313" s="179">
        <f t="shared" si="623"/>
        <v>0</v>
      </c>
      <c r="I313" s="179"/>
      <c r="J313" s="179">
        <f t="shared" si="624"/>
        <v>0</v>
      </c>
      <c r="K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9">
        <f t="shared" si="628"/>
        <v>0</v>
      </c>
      <c r="AF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9">
        <f t="shared" si="629"/>
        <v>0</v>
      </c>
      <c r="AJ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9">
        <f t="shared" si="630"/>
        <v>0</v>
      </c>
      <c r="AN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9">
        <f t="shared" si="631"/>
        <v>0</v>
      </c>
      <c r="AR313" s="179">
        <f t="shared" si="632"/>
        <v>0</v>
      </c>
    </row>
    <row r="314" spans="2:44" x14ac:dyDescent="0.25">
      <c r="B314" s="177" t="s">
        <v>326</v>
      </c>
      <c r="C314" s="178" t="s">
        <v>940</v>
      </c>
      <c r="D3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9">
        <f t="shared" si="622"/>
        <v>0</v>
      </c>
      <c r="G314" s="179"/>
      <c r="H314" s="179">
        <f t="shared" si="623"/>
        <v>0</v>
      </c>
      <c r="I314" s="179"/>
      <c r="J314" s="179">
        <f t="shared" si="624"/>
        <v>0</v>
      </c>
      <c r="K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9">
        <f t="shared" si="628"/>
        <v>0</v>
      </c>
      <c r="AF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9">
        <f t="shared" si="629"/>
        <v>0</v>
      </c>
      <c r="AJ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9">
        <f t="shared" si="630"/>
        <v>0</v>
      </c>
      <c r="AN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9">
        <f t="shared" si="631"/>
        <v>0</v>
      </c>
      <c r="AR314" s="179">
        <f t="shared" si="632"/>
        <v>0</v>
      </c>
    </row>
    <row r="315" spans="2:44" x14ac:dyDescent="0.25">
      <c r="B315" s="177" t="s">
        <v>941</v>
      </c>
      <c r="C315" s="178" t="s">
        <v>942</v>
      </c>
      <c r="D3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9">
        <f t="shared" si="622"/>
        <v>0</v>
      </c>
      <c r="G315" s="179"/>
      <c r="H315" s="179">
        <f t="shared" si="623"/>
        <v>0</v>
      </c>
      <c r="I315" s="179"/>
      <c r="J315" s="179">
        <f t="shared" si="624"/>
        <v>0</v>
      </c>
      <c r="K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9">
        <f t="shared" si="628"/>
        <v>0</v>
      </c>
      <c r="AF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9">
        <f t="shared" si="629"/>
        <v>0</v>
      </c>
      <c r="AJ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9">
        <f t="shared" si="630"/>
        <v>0</v>
      </c>
      <c r="AN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9">
        <f t="shared" si="631"/>
        <v>0</v>
      </c>
      <c r="AR315" s="179">
        <f t="shared" si="632"/>
        <v>0</v>
      </c>
    </row>
    <row r="316" spans="2:44" x14ac:dyDescent="0.25">
      <c r="B316" s="177" t="s">
        <v>943</v>
      </c>
      <c r="C316" s="178" t="s">
        <v>944</v>
      </c>
      <c r="D3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9">
        <f t="shared" si="622"/>
        <v>0</v>
      </c>
      <c r="G316" s="179"/>
      <c r="H316" s="179">
        <f t="shared" si="623"/>
        <v>0</v>
      </c>
      <c r="I316" s="179"/>
      <c r="J316" s="179">
        <f t="shared" si="624"/>
        <v>0</v>
      </c>
      <c r="K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9">
        <f t="shared" si="628"/>
        <v>0</v>
      </c>
      <c r="AF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9">
        <f t="shared" si="629"/>
        <v>0</v>
      </c>
      <c r="AJ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9">
        <f t="shared" si="630"/>
        <v>0</v>
      </c>
      <c r="AN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9">
        <f t="shared" si="631"/>
        <v>0</v>
      </c>
      <c r="AR316" s="179">
        <f t="shared" si="632"/>
        <v>0</v>
      </c>
    </row>
    <row r="317" spans="2:44" x14ac:dyDescent="0.25">
      <c r="B317" s="177" t="s">
        <v>945</v>
      </c>
      <c r="C317" s="178" t="s">
        <v>946</v>
      </c>
      <c r="D3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9">
        <f t="shared" si="622"/>
        <v>0</v>
      </c>
      <c r="G317" s="179"/>
      <c r="H317" s="179">
        <f t="shared" si="623"/>
        <v>0</v>
      </c>
      <c r="I317" s="179"/>
      <c r="J317" s="179">
        <f t="shared" si="624"/>
        <v>0</v>
      </c>
      <c r="K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9">
        <f t="shared" si="628"/>
        <v>0</v>
      </c>
      <c r="AF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9">
        <f t="shared" si="629"/>
        <v>0</v>
      </c>
      <c r="AJ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9">
        <f t="shared" si="630"/>
        <v>0</v>
      </c>
      <c r="AN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9">
        <f t="shared" si="631"/>
        <v>0</v>
      </c>
      <c r="AR317" s="179">
        <f t="shared" si="632"/>
        <v>0</v>
      </c>
    </row>
    <row r="318" spans="2:44" x14ac:dyDescent="0.25">
      <c r="B318" s="177" t="s">
        <v>947</v>
      </c>
      <c r="C318" s="178" t="s">
        <v>948</v>
      </c>
      <c r="D3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9">
        <f t="shared" ref="F318:F319" si="749">D318+E318</f>
        <v>0</v>
      </c>
      <c r="G318" s="179"/>
      <c r="H318" s="179">
        <f t="shared" ref="H318:H319" si="750">F318-G318</f>
        <v>0</v>
      </c>
      <c r="I318" s="179"/>
      <c r="J318" s="179">
        <f t="shared" ref="J318:J319" si="751">F318-I318</f>
        <v>0</v>
      </c>
      <c r="K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9">
        <f t="shared" ref="AE318:AE319" si="752">AB318+AC318+AD318</f>
        <v>0</v>
      </c>
      <c r="AF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9">
        <f t="shared" ref="AI318:AI319" si="753">AF318+AG318+AH318</f>
        <v>0</v>
      </c>
      <c r="AJ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9">
        <f t="shared" ref="AM318:AM319" si="754">AJ318+AK318+AL318</f>
        <v>0</v>
      </c>
      <c r="AN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9">
        <f t="shared" ref="AQ318:AQ319" si="755">AN318+AO318+AP318</f>
        <v>0</v>
      </c>
      <c r="AR318" s="179">
        <f t="shared" ref="AR318:AR319" si="756">AE318+AI318+AM318+AQ318</f>
        <v>0</v>
      </c>
    </row>
    <row r="319" spans="2:44" x14ac:dyDescent="0.25">
      <c r="B319" s="177" t="s">
        <v>327</v>
      </c>
      <c r="C319" s="178" t="s">
        <v>949</v>
      </c>
      <c r="D3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9">
        <f t="shared" si="749"/>
        <v>0</v>
      </c>
      <c r="G319" s="179"/>
      <c r="H319" s="179">
        <f t="shared" si="750"/>
        <v>0</v>
      </c>
      <c r="I319" s="179"/>
      <c r="J319" s="179">
        <f t="shared" si="751"/>
        <v>0</v>
      </c>
      <c r="K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9">
        <f t="shared" si="752"/>
        <v>0</v>
      </c>
      <c r="AF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9">
        <f t="shared" si="753"/>
        <v>0</v>
      </c>
      <c r="AJ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9">
        <f t="shared" si="754"/>
        <v>0</v>
      </c>
      <c r="AN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9">
        <f t="shared" si="755"/>
        <v>0</v>
      </c>
      <c r="AR319" s="179">
        <f t="shared" si="756"/>
        <v>0</v>
      </c>
    </row>
    <row r="320" spans="2:44" x14ac:dyDescent="0.25">
      <c r="B320" s="177" t="s">
        <v>950</v>
      </c>
      <c r="C320" s="178" t="s">
        <v>951</v>
      </c>
      <c r="D3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9">
        <f t="shared" ref="F320:F323" si="757">D320+E320</f>
        <v>0</v>
      </c>
      <c r="G320" s="179"/>
      <c r="H320" s="179">
        <f t="shared" ref="H320:H323" si="758">F320-G320</f>
        <v>0</v>
      </c>
      <c r="I320" s="179"/>
      <c r="J320" s="179">
        <f t="shared" ref="J320:J323" si="759">F320-I320</f>
        <v>0</v>
      </c>
      <c r="K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9">
        <f t="shared" ref="AE320:AE323" si="760">AB320+AC320+AD320</f>
        <v>0</v>
      </c>
      <c r="AF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9">
        <f t="shared" ref="AI320:AI323" si="761">AF320+AG320+AH320</f>
        <v>0</v>
      </c>
      <c r="AJ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9">
        <f t="shared" ref="AM320:AM323" si="762">AJ320+AK320+AL320</f>
        <v>0</v>
      </c>
      <c r="AN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9">
        <f t="shared" ref="AQ320:AQ323" si="763">AN320+AO320+AP320</f>
        <v>0</v>
      </c>
      <c r="AR320" s="179">
        <f t="shared" ref="AR320:AR323" si="764">AE320+AI320+AM320+AQ320</f>
        <v>0</v>
      </c>
    </row>
    <row r="321" spans="2:44" x14ac:dyDescent="0.25">
      <c r="B321" s="177" t="s">
        <v>952</v>
      </c>
      <c r="C321" s="178" t="s">
        <v>953</v>
      </c>
      <c r="D3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9">
        <f t="shared" si="757"/>
        <v>0</v>
      </c>
      <c r="G321" s="179"/>
      <c r="H321" s="179">
        <f t="shared" si="758"/>
        <v>0</v>
      </c>
      <c r="I321" s="179"/>
      <c r="J321" s="179">
        <f t="shared" si="759"/>
        <v>0</v>
      </c>
      <c r="K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9">
        <f t="shared" si="760"/>
        <v>0</v>
      </c>
      <c r="AF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9">
        <f t="shared" si="761"/>
        <v>0</v>
      </c>
      <c r="AJ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9">
        <f t="shared" si="762"/>
        <v>0</v>
      </c>
      <c r="AN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9">
        <f t="shared" si="763"/>
        <v>0</v>
      </c>
      <c r="AR321" s="179">
        <f t="shared" si="764"/>
        <v>0</v>
      </c>
    </row>
    <row r="322" spans="2:44" x14ac:dyDescent="0.25">
      <c r="B322" s="177" t="s">
        <v>954</v>
      </c>
      <c r="C322" s="178" t="s">
        <v>955</v>
      </c>
      <c r="D3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3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9">
        <f t="shared" si="757"/>
        <v>7500</v>
      </c>
      <c r="G322" s="179"/>
      <c r="H322" s="179">
        <f t="shared" si="758"/>
        <v>7500</v>
      </c>
      <c r="I322" s="179"/>
      <c r="J322" s="179">
        <f t="shared" si="759"/>
        <v>7500</v>
      </c>
      <c r="K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L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9">
        <f t="shared" si="760"/>
        <v>0</v>
      </c>
      <c r="AF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9">
        <f t="shared" si="761"/>
        <v>0</v>
      </c>
      <c r="AJ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9">
        <f t="shared" si="762"/>
        <v>0</v>
      </c>
      <c r="AN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O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9">
        <f t="shared" si="763"/>
        <v>7500</v>
      </c>
      <c r="AR322" s="179">
        <f t="shared" si="764"/>
        <v>7500</v>
      </c>
    </row>
    <row r="323" spans="2:44" x14ac:dyDescent="0.25">
      <c r="B323" s="177" t="s">
        <v>956</v>
      </c>
      <c r="C323" s="178" t="s">
        <v>957</v>
      </c>
      <c r="D3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9">
        <f t="shared" si="757"/>
        <v>0</v>
      </c>
      <c r="G323" s="179"/>
      <c r="H323" s="179">
        <f t="shared" si="758"/>
        <v>0</v>
      </c>
      <c r="I323" s="179"/>
      <c r="J323" s="179">
        <f t="shared" si="759"/>
        <v>0</v>
      </c>
      <c r="K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9">
        <f t="shared" si="760"/>
        <v>0</v>
      </c>
      <c r="AF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9">
        <f t="shared" si="761"/>
        <v>0</v>
      </c>
      <c r="AJ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9">
        <f t="shared" si="762"/>
        <v>0</v>
      </c>
      <c r="AN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9">
        <f t="shared" si="763"/>
        <v>0</v>
      </c>
      <c r="AR323" s="179">
        <f t="shared" si="764"/>
        <v>0</v>
      </c>
    </row>
    <row r="324" spans="2:44" x14ac:dyDescent="0.25">
      <c r="B324" s="177" t="s">
        <v>958</v>
      </c>
      <c r="C324" s="178" t="s">
        <v>959</v>
      </c>
      <c r="D3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9">
        <f t="shared" si="622"/>
        <v>0</v>
      </c>
      <c r="G324" s="179"/>
      <c r="H324" s="179">
        <f t="shared" si="623"/>
        <v>0</v>
      </c>
      <c r="I324" s="179"/>
      <c r="J324" s="179">
        <f t="shared" si="624"/>
        <v>0</v>
      </c>
      <c r="K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9">
        <f t="shared" si="628"/>
        <v>0</v>
      </c>
      <c r="AF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9">
        <f t="shared" si="629"/>
        <v>0</v>
      </c>
      <c r="AJ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9">
        <f t="shared" si="630"/>
        <v>0</v>
      </c>
      <c r="AN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9">
        <f t="shared" si="631"/>
        <v>0</v>
      </c>
      <c r="AR324" s="179">
        <f t="shared" si="632"/>
        <v>0</v>
      </c>
    </row>
    <row r="325" spans="2:44" x14ac:dyDescent="0.25">
      <c r="B325" s="177" t="s">
        <v>960</v>
      </c>
      <c r="C325" s="178" t="s">
        <v>961</v>
      </c>
      <c r="D3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9">
        <f t="shared" ref="F325" si="765">D325+E325</f>
        <v>0</v>
      </c>
      <c r="G325" s="179"/>
      <c r="H325" s="179">
        <f t="shared" ref="H325" si="766">F325-G325</f>
        <v>0</v>
      </c>
      <c r="I325" s="179"/>
      <c r="J325" s="179">
        <f t="shared" ref="J325" si="767">F325-I325</f>
        <v>0</v>
      </c>
      <c r="K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9">
        <f t="shared" ref="AE325" si="768">AB325+AC325+AD325</f>
        <v>0</v>
      </c>
      <c r="AF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9">
        <f t="shared" ref="AI325" si="769">AF325+AG325+AH325</f>
        <v>0</v>
      </c>
      <c r="AJ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9">
        <f t="shared" ref="AM325" si="770">AJ325+AK325+AL325</f>
        <v>0</v>
      </c>
      <c r="AN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9">
        <f t="shared" ref="AQ325" si="771">AN325+AO325+AP325</f>
        <v>0</v>
      </c>
      <c r="AR325" s="179">
        <f t="shared" ref="AR325" si="772">AE325+AI325+AM325+AQ325</f>
        <v>0</v>
      </c>
    </row>
    <row r="326" spans="2:44" x14ac:dyDescent="0.25">
      <c r="B326" s="177" t="s">
        <v>962</v>
      </c>
      <c r="C326" s="178" t="s">
        <v>963</v>
      </c>
      <c r="D3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9">
        <f t="shared" ref="F326" si="773">D326+E326</f>
        <v>0</v>
      </c>
      <c r="G326" s="179"/>
      <c r="H326" s="179">
        <f t="shared" ref="H326" si="774">F326-G326</f>
        <v>0</v>
      </c>
      <c r="I326" s="179"/>
      <c r="J326" s="179">
        <f t="shared" ref="J326" si="775">F326-I326</f>
        <v>0</v>
      </c>
      <c r="K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9">
        <f t="shared" ref="AE326" si="776">AB326+AC326+AD326</f>
        <v>0</v>
      </c>
      <c r="AF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9">
        <f t="shared" ref="AI326" si="777">AF326+AG326+AH326</f>
        <v>0</v>
      </c>
      <c r="AJ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9">
        <f t="shared" ref="AM326" si="778">AJ326+AK326+AL326</f>
        <v>0</v>
      </c>
      <c r="AN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9">
        <f t="shared" ref="AQ326" si="779">AN326+AO326+AP326</f>
        <v>0</v>
      </c>
      <c r="AR326" s="179">
        <f t="shared" ref="AR326" si="780">AE326+AI326+AM326+AQ326</f>
        <v>0</v>
      </c>
    </row>
    <row r="327" spans="2:44" x14ac:dyDescent="0.25">
      <c r="B327" s="174" t="s">
        <v>329</v>
      </c>
      <c r="C327" s="175" t="s">
        <v>201</v>
      </c>
      <c r="D327" s="176">
        <f>D328+D345+D383+D389</f>
        <v>0</v>
      </c>
      <c r="E327" s="176">
        <f>E328+E345+E383+E389</f>
        <v>0</v>
      </c>
      <c r="F327" s="176">
        <f t="shared" si="622"/>
        <v>0</v>
      </c>
      <c r="G327" s="176">
        <f>G328+G345+G383+G389</f>
        <v>0</v>
      </c>
      <c r="H327" s="176">
        <f t="shared" si="623"/>
        <v>0</v>
      </c>
      <c r="I327" s="176">
        <f>I328+I345+I383+I389</f>
        <v>0</v>
      </c>
      <c r="J327" s="176">
        <f t="shared" si="624"/>
        <v>0</v>
      </c>
      <c r="K327" s="176">
        <f t="shared" ref="K327:AD327" si="781">K328+K345+K383+K389</f>
        <v>0</v>
      </c>
      <c r="L327" s="176">
        <f t="shared" si="781"/>
        <v>0</v>
      </c>
      <c r="M327" s="176">
        <f t="shared" si="781"/>
        <v>0</v>
      </c>
      <c r="N327" s="176">
        <f t="shared" si="781"/>
        <v>0</v>
      </c>
      <c r="O327" s="176">
        <f t="shared" si="781"/>
        <v>0</v>
      </c>
      <c r="P327" s="176">
        <f t="shared" si="781"/>
        <v>0</v>
      </c>
      <c r="Q327" s="176">
        <f t="shared" si="781"/>
        <v>0</v>
      </c>
      <c r="R327" s="176">
        <f t="shared" si="781"/>
        <v>0</v>
      </c>
      <c r="S327" s="176">
        <f t="shared" si="781"/>
        <v>0</v>
      </c>
      <c r="T327" s="176">
        <f t="shared" ref="T327" si="782">T328+T345+T383+T389</f>
        <v>0</v>
      </c>
      <c r="U327" s="176">
        <f t="shared" si="781"/>
        <v>0</v>
      </c>
      <c r="V327" s="176">
        <f t="shared" si="781"/>
        <v>0</v>
      </c>
      <c r="W327" s="176">
        <f t="shared" si="781"/>
        <v>0</v>
      </c>
      <c r="X327" s="176">
        <f t="shared" si="781"/>
        <v>0</v>
      </c>
      <c r="Y327" s="176">
        <f t="shared" ref="Y327:Z327" si="783">Y328+Y345+Y383+Y389</f>
        <v>0</v>
      </c>
      <c r="Z327" s="176">
        <f t="shared" si="783"/>
        <v>0</v>
      </c>
      <c r="AA327" s="176">
        <f t="shared" si="781"/>
        <v>0</v>
      </c>
      <c r="AB327" s="176">
        <f t="shared" si="781"/>
        <v>0</v>
      </c>
      <c r="AC327" s="176">
        <f t="shared" si="781"/>
        <v>0</v>
      </c>
      <c r="AD327" s="176">
        <f t="shared" si="781"/>
        <v>0</v>
      </c>
      <c r="AE327" s="176">
        <f t="shared" si="628"/>
        <v>0</v>
      </c>
      <c r="AF327" s="176">
        <f>AF328+AF345+AF383+AF389</f>
        <v>0</v>
      </c>
      <c r="AG327" s="176">
        <f>AG328+AG345+AG383+AG389</f>
        <v>0</v>
      </c>
      <c r="AH327" s="176">
        <f>AH328+AH345+AH383+AH389</f>
        <v>0</v>
      </c>
      <c r="AI327" s="176">
        <f t="shared" si="629"/>
        <v>0</v>
      </c>
      <c r="AJ327" s="176">
        <f>AJ328+AJ345+AJ383+AJ389</f>
        <v>0</v>
      </c>
      <c r="AK327" s="176">
        <f>AK328+AK345+AK383+AK389</f>
        <v>0</v>
      </c>
      <c r="AL327" s="176">
        <f>AL328+AL345+AL383+AL389</f>
        <v>0</v>
      </c>
      <c r="AM327" s="176">
        <f t="shared" si="630"/>
        <v>0</v>
      </c>
      <c r="AN327" s="176">
        <f>AN328+AN345+AN383+AN389</f>
        <v>0</v>
      </c>
      <c r="AO327" s="176">
        <f>AO328+AO345+AO383+AO389</f>
        <v>0</v>
      </c>
      <c r="AP327" s="176">
        <f>AP328+AP345+AP383+AP389</f>
        <v>0</v>
      </c>
      <c r="AQ327" s="176">
        <f t="shared" si="631"/>
        <v>0</v>
      </c>
      <c r="AR327" s="176">
        <f t="shared" si="632"/>
        <v>0</v>
      </c>
    </row>
    <row r="328" spans="2:44" x14ac:dyDescent="0.25">
      <c r="B328" s="186" t="s">
        <v>330</v>
      </c>
      <c r="C328" s="187" t="s">
        <v>202</v>
      </c>
      <c r="D328" s="188">
        <f>SUM(D329:D344)</f>
        <v>0</v>
      </c>
      <c r="E328" s="188">
        <f>SUM(E329:E344)</f>
        <v>0</v>
      </c>
      <c r="F328" s="188">
        <f t="shared" si="622"/>
        <v>0</v>
      </c>
      <c r="G328" s="188">
        <f>SUM(G329:G344)</f>
        <v>0</v>
      </c>
      <c r="H328" s="188">
        <f t="shared" si="623"/>
        <v>0</v>
      </c>
      <c r="I328" s="188">
        <f>SUM(I329:I344)</f>
        <v>0</v>
      </c>
      <c r="J328" s="188">
        <f t="shared" si="624"/>
        <v>0</v>
      </c>
      <c r="K328" s="188">
        <f t="shared" ref="K328:AD328" si="784">SUM(K329:K344)</f>
        <v>0</v>
      </c>
      <c r="L328" s="188">
        <f t="shared" si="784"/>
        <v>0</v>
      </c>
      <c r="M328" s="188">
        <f t="shared" si="784"/>
        <v>0</v>
      </c>
      <c r="N328" s="188">
        <f t="shared" si="784"/>
        <v>0</v>
      </c>
      <c r="O328" s="188">
        <f t="shared" si="784"/>
        <v>0</v>
      </c>
      <c r="P328" s="188">
        <f t="shared" si="784"/>
        <v>0</v>
      </c>
      <c r="Q328" s="188">
        <f t="shared" si="784"/>
        <v>0</v>
      </c>
      <c r="R328" s="188">
        <f t="shared" si="784"/>
        <v>0</v>
      </c>
      <c r="S328" s="188">
        <f t="shared" si="784"/>
        <v>0</v>
      </c>
      <c r="T328" s="188">
        <f t="shared" ref="T328" si="785">SUM(T329:T344)</f>
        <v>0</v>
      </c>
      <c r="U328" s="188">
        <f t="shared" si="784"/>
        <v>0</v>
      </c>
      <c r="V328" s="188">
        <f t="shared" si="784"/>
        <v>0</v>
      </c>
      <c r="W328" s="188">
        <f t="shared" si="784"/>
        <v>0</v>
      </c>
      <c r="X328" s="188">
        <f t="shared" si="784"/>
        <v>0</v>
      </c>
      <c r="Y328" s="188">
        <f t="shared" ref="Y328:Z328" si="786">SUM(Y329:Y344)</f>
        <v>0</v>
      </c>
      <c r="Z328" s="188">
        <f t="shared" si="786"/>
        <v>0</v>
      </c>
      <c r="AA328" s="188">
        <f t="shared" si="784"/>
        <v>0</v>
      </c>
      <c r="AB328" s="188">
        <f t="shared" si="784"/>
        <v>0</v>
      </c>
      <c r="AC328" s="188">
        <f t="shared" si="784"/>
        <v>0</v>
      </c>
      <c r="AD328" s="188">
        <f t="shared" si="784"/>
        <v>0</v>
      </c>
      <c r="AE328" s="188">
        <f t="shared" si="628"/>
        <v>0</v>
      </c>
      <c r="AF328" s="188">
        <f>SUM(AF329:AF344)</f>
        <v>0</v>
      </c>
      <c r="AG328" s="188">
        <f>SUM(AG329:AG344)</f>
        <v>0</v>
      </c>
      <c r="AH328" s="188">
        <f>SUM(AH329:AH344)</f>
        <v>0</v>
      </c>
      <c r="AI328" s="188">
        <f t="shared" si="629"/>
        <v>0</v>
      </c>
      <c r="AJ328" s="188">
        <f>SUM(AJ329:AJ344)</f>
        <v>0</v>
      </c>
      <c r="AK328" s="188">
        <f>SUM(AK329:AK344)</f>
        <v>0</v>
      </c>
      <c r="AL328" s="188">
        <f>SUM(AL329:AL344)</f>
        <v>0</v>
      </c>
      <c r="AM328" s="188">
        <f t="shared" si="630"/>
        <v>0</v>
      </c>
      <c r="AN328" s="188">
        <f>SUM(AN329:AN344)</f>
        <v>0</v>
      </c>
      <c r="AO328" s="188">
        <f>SUM(AO329:AO344)</f>
        <v>0</v>
      </c>
      <c r="AP328" s="188">
        <f>SUM(AP329:AP344)</f>
        <v>0</v>
      </c>
      <c r="AQ328" s="188">
        <f t="shared" si="631"/>
        <v>0</v>
      </c>
      <c r="AR328" s="188">
        <f t="shared" si="632"/>
        <v>0</v>
      </c>
    </row>
    <row r="329" spans="2:44" x14ac:dyDescent="0.25">
      <c r="B329" s="177" t="s">
        <v>331</v>
      </c>
      <c r="C329" s="178" t="s">
        <v>203</v>
      </c>
      <c r="D3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9">
        <f t="shared" si="622"/>
        <v>0</v>
      </c>
      <c r="G329" s="179"/>
      <c r="H329" s="179">
        <f t="shared" si="623"/>
        <v>0</v>
      </c>
      <c r="I329" s="179"/>
      <c r="J329" s="179">
        <f t="shared" si="624"/>
        <v>0</v>
      </c>
      <c r="K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9">
        <f t="shared" si="628"/>
        <v>0</v>
      </c>
      <c r="AF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9">
        <f t="shared" si="629"/>
        <v>0</v>
      </c>
      <c r="AJ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9">
        <f t="shared" si="630"/>
        <v>0</v>
      </c>
      <c r="AN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9">
        <f t="shared" si="631"/>
        <v>0</v>
      </c>
      <c r="AR329" s="179">
        <f t="shared" si="632"/>
        <v>0</v>
      </c>
    </row>
    <row r="330" spans="2:44" x14ac:dyDescent="0.25">
      <c r="B330" s="177" t="s">
        <v>345</v>
      </c>
      <c r="C330" s="178" t="s">
        <v>213</v>
      </c>
      <c r="D3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9">
        <f>D330+E330</f>
        <v>0</v>
      </c>
      <c r="G330" s="179"/>
      <c r="H330" s="179">
        <f>F330-G330</f>
        <v>0</v>
      </c>
      <c r="I330" s="179"/>
      <c r="J330" s="179">
        <f>F330-I330</f>
        <v>0</v>
      </c>
      <c r="K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9">
        <f>AB330+AC330+AD330</f>
        <v>0</v>
      </c>
      <c r="AF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9">
        <f>AF330+AG330+AH330</f>
        <v>0</v>
      </c>
      <c r="AJ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9">
        <f>AJ330+AK330+AL330</f>
        <v>0</v>
      </c>
      <c r="AN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9">
        <f>AN330+AO330+AP330</f>
        <v>0</v>
      </c>
      <c r="AR330" s="179">
        <f>AE330+AI330+AM330+AQ330</f>
        <v>0</v>
      </c>
    </row>
    <row r="331" spans="2:44" x14ac:dyDescent="0.25">
      <c r="B331" s="177" t="s">
        <v>964</v>
      </c>
      <c r="C331" s="178" t="s">
        <v>965</v>
      </c>
      <c r="D3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9">
        <f>D331+E331</f>
        <v>0</v>
      </c>
      <c r="G331" s="179"/>
      <c r="H331" s="179">
        <f>F331-G331</f>
        <v>0</v>
      </c>
      <c r="I331" s="179"/>
      <c r="J331" s="179">
        <f>F331-I331</f>
        <v>0</v>
      </c>
      <c r="K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9">
        <f>AB331+AC331+AD331</f>
        <v>0</v>
      </c>
      <c r="AF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9">
        <f>AF331+AG331+AH331</f>
        <v>0</v>
      </c>
      <c r="AJ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9">
        <f>AJ331+AK331+AL331</f>
        <v>0</v>
      </c>
      <c r="AN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9">
        <f>AN331+AO331+AP331</f>
        <v>0</v>
      </c>
      <c r="AR331" s="179">
        <f>AE331+AI331+AM331+AQ331</f>
        <v>0</v>
      </c>
    </row>
    <row r="332" spans="2:44" x14ac:dyDescent="0.25">
      <c r="B332" s="177" t="s">
        <v>966</v>
      </c>
      <c r="C332" s="178" t="s">
        <v>967</v>
      </c>
      <c r="D3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9">
        <f t="shared" ref="F332:F334" si="787">D332+E332</f>
        <v>0</v>
      </c>
      <c r="G332" s="179"/>
      <c r="H332" s="179">
        <f t="shared" ref="H332:H334" si="788">F332-G332</f>
        <v>0</v>
      </c>
      <c r="I332" s="179"/>
      <c r="J332" s="179">
        <f t="shared" ref="J332:J334" si="789">F332-I332</f>
        <v>0</v>
      </c>
      <c r="K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9">
        <f t="shared" ref="AE332:AE334" si="790">AB332+AC332+AD332</f>
        <v>0</v>
      </c>
      <c r="AF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9">
        <f t="shared" ref="AI332:AI334" si="791">AF332+AG332+AH332</f>
        <v>0</v>
      </c>
      <c r="AJ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9">
        <f t="shared" ref="AM332:AM334" si="792">AJ332+AK332+AL332</f>
        <v>0</v>
      </c>
      <c r="AN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9">
        <f t="shared" ref="AQ332:AQ334" si="793">AN332+AO332+AP332</f>
        <v>0</v>
      </c>
      <c r="AR332" s="179">
        <f t="shared" ref="AR332:AR334" si="794">AE332+AI332+AM332+AQ332</f>
        <v>0</v>
      </c>
    </row>
    <row r="333" spans="2:44" x14ac:dyDescent="0.25">
      <c r="B333" s="177" t="s">
        <v>968</v>
      </c>
      <c r="C333" s="178" t="s">
        <v>969</v>
      </c>
      <c r="D3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9">
        <f t="shared" si="787"/>
        <v>0</v>
      </c>
      <c r="G333" s="179"/>
      <c r="H333" s="179">
        <f t="shared" si="788"/>
        <v>0</v>
      </c>
      <c r="I333" s="179"/>
      <c r="J333" s="179">
        <f t="shared" si="789"/>
        <v>0</v>
      </c>
      <c r="K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9">
        <f t="shared" si="790"/>
        <v>0</v>
      </c>
      <c r="AF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9">
        <f t="shared" si="791"/>
        <v>0</v>
      </c>
      <c r="AJ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9">
        <f t="shared" si="792"/>
        <v>0</v>
      </c>
      <c r="AN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9">
        <f t="shared" si="793"/>
        <v>0</v>
      </c>
      <c r="AR333" s="179">
        <f t="shared" si="794"/>
        <v>0</v>
      </c>
    </row>
    <row r="334" spans="2:44" x14ac:dyDescent="0.25">
      <c r="B334" s="177" t="s">
        <v>970</v>
      </c>
      <c r="C334" s="178" t="s">
        <v>971</v>
      </c>
      <c r="D3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9">
        <f t="shared" si="787"/>
        <v>0</v>
      </c>
      <c r="G334" s="179"/>
      <c r="H334" s="179">
        <f t="shared" si="788"/>
        <v>0</v>
      </c>
      <c r="I334" s="179"/>
      <c r="J334" s="179">
        <f t="shared" si="789"/>
        <v>0</v>
      </c>
      <c r="K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9">
        <f t="shared" si="790"/>
        <v>0</v>
      </c>
      <c r="AF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9">
        <f t="shared" si="791"/>
        <v>0</v>
      </c>
      <c r="AJ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9">
        <f t="shared" si="792"/>
        <v>0</v>
      </c>
      <c r="AN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9">
        <f t="shared" si="793"/>
        <v>0</v>
      </c>
      <c r="AR334" s="179">
        <f t="shared" si="794"/>
        <v>0</v>
      </c>
    </row>
    <row r="335" spans="2:44" x14ac:dyDescent="0.25">
      <c r="B335" s="177" t="s">
        <v>346</v>
      </c>
      <c r="C335" s="178" t="s">
        <v>214</v>
      </c>
      <c r="D3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9">
        <f>D335+E335</f>
        <v>0</v>
      </c>
      <c r="G335" s="179"/>
      <c r="H335" s="179">
        <f>F335-G335</f>
        <v>0</v>
      </c>
      <c r="I335" s="179"/>
      <c r="J335" s="179">
        <f>F335-I335</f>
        <v>0</v>
      </c>
      <c r="K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9">
        <f>AB335+AC335+AD335</f>
        <v>0</v>
      </c>
      <c r="AF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9">
        <f>AF335+AG335+AH335</f>
        <v>0</v>
      </c>
      <c r="AJ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9">
        <f>AJ335+AK335+AL335</f>
        <v>0</v>
      </c>
      <c r="AN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9">
        <f>AN335+AO335+AP335</f>
        <v>0</v>
      </c>
      <c r="AR335" s="179">
        <f>AE335+AI335+AM335+AQ335</f>
        <v>0</v>
      </c>
    </row>
    <row r="336" spans="2:44" x14ac:dyDescent="0.25">
      <c r="B336" s="177" t="s">
        <v>972</v>
      </c>
      <c r="C336" s="178" t="s">
        <v>973</v>
      </c>
      <c r="D3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9">
        <f t="shared" ref="F336:F337" si="795">D336+E336</f>
        <v>0</v>
      </c>
      <c r="G336" s="179"/>
      <c r="H336" s="179">
        <f t="shared" ref="H336:H337" si="796">F336-G336</f>
        <v>0</v>
      </c>
      <c r="I336" s="179"/>
      <c r="J336" s="179">
        <f t="shared" ref="J336:J337" si="797">F336-I336</f>
        <v>0</v>
      </c>
      <c r="K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9">
        <f t="shared" ref="AE336:AE337" si="798">AB336+AC336+AD336</f>
        <v>0</v>
      </c>
      <c r="AF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9">
        <f t="shared" ref="AI336:AI337" si="799">AF336+AG336+AH336</f>
        <v>0</v>
      </c>
      <c r="AJ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9">
        <f t="shared" ref="AM336:AM337" si="800">AJ336+AK336+AL336</f>
        <v>0</v>
      </c>
      <c r="AN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9">
        <f t="shared" ref="AQ336:AQ337" si="801">AN336+AO336+AP336</f>
        <v>0</v>
      </c>
      <c r="AR336" s="179">
        <f t="shared" ref="AR336:AR337" si="802">AE336+AI336+AM336+AQ336</f>
        <v>0</v>
      </c>
    </row>
    <row r="337" spans="2:44" x14ac:dyDescent="0.25">
      <c r="B337" s="177" t="s">
        <v>347</v>
      </c>
      <c r="C337" s="178" t="s">
        <v>215</v>
      </c>
      <c r="D3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9">
        <f t="shared" si="795"/>
        <v>0</v>
      </c>
      <c r="G337" s="179"/>
      <c r="H337" s="179">
        <f t="shared" si="796"/>
        <v>0</v>
      </c>
      <c r="I337" s="179"/>
      <c r="J337" s="179">
        <f t="shared" si="797"/>
        <v>0</v>
      </c>
      <c r="K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9">
        <f t="shared" si="798"/>
        <v>0</v>
      </c>
      <c r="AF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9">
        <f t="shared" si="799"/>
        <v>0</v>
      </c>
      <c r="AJ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9">
        <f t="shared" si="800"/>
        <v>0</v>
      </c>
      <c r="AN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9">
        <f t="shared" si="801"/>
        <v>0</v>
      </c>
      <c r="AR337" s="179">
        <f t="shared" si="802"/>
        <v>0</v>
      </c>
    </row>
    <row r="338" spans="2:44" x14ac:dyDescent="0.25">
      <c r="B338" s="177" t="s">
        <v>974</v>
      </c>
      <c r="C338" s="178" t="s">
        <v>975</v>
      </c>
      <c r="D3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9">
        <f>D338+E338</f>
        <v>0</v>
      </c>
      <c r="G338" s="179"/>
      <c r="H338" s="179">
        <f>F338-G338</f>
        <v>0</v>
      </c>
      <c r="I338" s="179"/>
      <c r="J338" s="179">
        <f>F338-I338</f>
        <v>0</v>
      </c>
      <c r="K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9">
        <f>AB338+AC338+AD338</f>
        <v>0</v>
      </c>
      <c r="AF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9">
        <f>AF338+AG338+AH338</f>
        <v>0</v>
      </c>
      <c r="AJ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9">
        <f>AJ338+AK338+AL338</f>
        <v>0</v>
      </c>
      <c r="AN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9">
        <f>AN338+AO338+AP338</f>
        <v>0</v>
      </c>
      <c r="AR338" s="179">
        <f>AE338+AI338+AM338+AQ338</f>
        <v>0</v>
      </c>
    </row>
    <row r="339" spans="2:44" x14ac:dyDescent="0.25">
      <c r="B339" s="177" t="s">
        <v>332</v>
      </c>
      <c r="C339" s="178" t="s">
        <v>204</v>
      </c>
      <c r="D3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9">
        <f>D339+E339</f>
        <v>0</v>
      </c>
      <c r="G339" s="179"/>
      <c r="H339" s="179">
        <f>F339-G339</f>
        <v>0</v>
      </c>
      <c r="I339" s="179"/>
      <c r="J339" s="179">
        <f>F339-I339</f>
        <v>0</v>
      </c>
      <c r="K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9">
        <f>AB339+AC339+AD339</f>
        <v>0</v>
      </c>
      <c r="AF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9">
        <f>AF339+AG339+AH339</f>
        <v>0</v>
      </c>
      <c r="AJ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9">
        <f>AJ339+AK339+AL339</f>
        <v>0</v>
      </c>
      <c r="AN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9">
        <f>AN339+AO339+AP339</f>
        <v>0</v>
      </c>
      <c r="AR339" s="179">
        <f>AE339+AI339+AM339+AQ339</f>
        <v>0</v>
      </c>
    </row>
    <row r="340" spans="2:44" x14ac:dyDescent="0.25">
      <c r="B340" s="177" t="s">
        <v>976</v>
      </c>
      <c r="C340" s="178" t="s">
        <v>977</v>
      </c>
      <c r="D3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9">
        <f t="shared" ref="F340" si="803">D340+E340</f>
        <v>0</v>
      </c>
      <c r="G340" s="179"/>
      <c r="H340" s="179">
        <f t="shared" ref="H340" si="804">F340-G340</f>
        <v>0</v>
      </c>
      <c r="I340" s="179"/>
      <c r="J340" s="179">
        <f t="shared" ref="J340" si="805">F340-I340</f>
        <v>0</v>
      </c>
      <c r="K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9">
        <f t="shared" ref="AE340" si="806">AB340+AC340+AD340</f>
        <v>0</v>
      </c>
      <c r="AF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9">
        <f t="shared" ref="AI340" si="807">AF340+AG340+AH340</f>
        <v>0</v>
      </c>
      <c r="AJ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9">
        <f t="shared" ref="AM340" si="808">AJ340+AK340+AL340</f>
        <v>0</v>
      </c>
      <c r="AN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9">
        <f t="shared" ref="AQ340" si="809">AN340+AO340+AP340</f>
        <v>0</v>
      </c>
      <c r="AR340" s="179">
        <f t="shared" ref="AR340" si="810">AE340+AI340+AM340+AQ340</f>
        <v>0</v>
      </c>
    </row>
    <row r="341" spans="2:44" x14ac:dyDescent="0.25">
      <c r="B341" s="177" t="s">
        <v>348</v>
      </c>
      <c r="C341" s="178" t="s">
        <v>216</v>
      </c>
      <c r="D3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9">
        <f>D341+E341</f>
        <v>0</v>
      </c>
      <c r="G341" s="179"/>
      <c r="H341" s="179">
        <f>F341-G341</f>
        <v>0</v>
      </c>
      <c r="I341" s="179"/>
      <c r="J341" s="179">
        <f>F341-I341</f>
        <v>0</v>
      </c>
      <c r="K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9">
        <f>AB341+AC341+AD341</f>
        <v>0</v>
      </c>
      <c r="AF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9">
        <f>AF341+AG341+AH341</f>
        <v>0</v>
      </c>
      <c r="AJ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9">
        <f>AJ341+AK341+AL341</f>
        <v>0</v>
      </c>
      <c r="AN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9">
        <f>AN341+AO341+AP341</f>
        <v>0</v>
      </c>
      <c r="AR341" s="179">
        <f>AE341+AI341+AM341+AQ341</f>
        <v>0</v>
      </c>
    </row>
    <row r="342" spans="2:44" x14ac:dyDescent="0.25">
      <c r="B342" s="177" t="s">
        <v>978</v>
      </c>
      <c r="C342" s="178" t="s">
        <v>979</v>
      </c>
      <c r="D3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9">
        <f>D342+E342</f>
        <v>0</v>
      </c>
      <c r="G342" s="179"/>
      <c r="H342" s="179">
        <f>F342-G342</f>
        <v>0</v>
      </c>
      <c r="I342" s="179"/>
      <c r="J342" s="179">
        <f>F342-I342</f>
        <v>0</v>
      </c>
      <c r="K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9">
        <f>AB342+AC342+AD342</f>
        <v>0</v>
      </c>
      <c r="AF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9">
        <f>AF342+AG342+AH342</f>
        <v>0</v>
      </c>
      <c r="AJ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9">
        <f>AJ342+AK342+AL342</f>
        <v>0</v>
      </c>
      <c r="AN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9">
        <f>AN342+AO342+AP342</f>
        <v>0</v>
      </c>
      <c r="AR342" s="179">
        <f>AE342+AI342+AM342+AQ342</f>
        <v>0</v>
      </c>
    </row>
    <row r="343" spans="2:44" x14ac:dyDescent="0.25">
      <c r="B343" s="177" t="s">
        <v>980</v>
      </c>
      <c r="C343" s="178" t="s">
        <v>981</v>
      </c>
      <c r="D3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9">
        <f t="shared" ref="F343" si="811">D343+E343</f>
        <v>0</v>
      </c>
      <c r="G343" s="179"/>
      <c r="H343" s="179">
        <f t="shared" ref="H343" si="812">F343-G343</f>
        <v>0</v>
      </c>
      <c r="I343" s="179"/>
      <c r="J343" s="179">
        <f t="shared" ref="J343" si="813">F343-I343</f>
        <v>0</v>
      </c>
      <c r="K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9">
        <f t="shared" ref="AE343" si="814">AB343+AC343+AD343</f>
        <v>0</v>
      </c>
      <c r="AF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9">
        <f t="shared" ref="AI343" si="815">AF343+AG343+AH343</f>
        <v>0</v>
      </c>
      <c r="AJ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9">
        <f t="shared" ref="AM343" si="816">AJ343+AK343+AL343</f>
        <v>0</v>
      </c>
      <c r="AN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9">
        <f t="shared" ref="AQ343" si="817">AN343+AO343+AP343</f>
        <v>0</v>
      </c>
      <c r="AR343" s="179">
        <f t="shared" ref="AR343" si="818">AE343+AI343+AM343+AQ343</f>
        <v>0</v>
      </c>
    </row>
    <row r="344" spans="2:44" x14ac:dyDescent="0.25">
      <c r="B344" s="177" t="s">
        <v>349</v>
      </c>
      <c r="C344" s="178" t="s">
        <v>217</v>
      </c>
      <c r="D3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9">
        <f>D344+E344</f>
        <v>0</v>
      </c>
      <c r="G344" s="179"/>
      <c r="H344" s="179">
        <f>F344-G344</f>
        <v>0</v>
      </c>
      <c r="I344" s="179"/>
      <c r="J344" s="179">
        <f>F344-I344</f>
        <v>0</v>
      </c>
      <c r="K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9">
        <f>AB344+AC344+AD344</f>
        <v>0</v>
      </c>
      <c r="AF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9">
        <f>AF344+AG344+AH344</f>
        <v>0</v>
      </c>
      <c r="AJ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9">
        <f>AJ344+AK344+AL344</f>
        <v>0</v>
      </c>
      <c r="AN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9">
        <f>AN344+AO344+AP344</f>
        <v>0</v>
      </c>
      <c r="AR344" s="179">
        <f>AE344+AI344+AM344+AQ344</f>
        <v>0</v>
      </c>
    </row>
    <row r="345" spans="2:44" x14ac:dyDescent="0.25">
      <c r="B345" s="186" t="s">
        <v>333</v>
      </c>
      <c r="C345" s="187" t="s">
        <v>205</v>
      </c>
      <c r="D345" s="188">
        <f>SUM(D346:D382)</f>
        <v>0</v>
      </c>
      <c r="E345" s="188">
        <f>SUM(E346:E382)</f>
        <v>0</v>
      </c>
      <c r="F345" s="188">
        <f t="shared" si="622"/>
        <v>0</v>
      </c>
      <c r="G345" s="188">
        <f>SUM(G346:G382)</f>
        <v>0</v>
      </c>
      <c r="H345" s="188">
        <f t="shared" si="623"/>
        <v>0</v>
      </c>
      <c r="I345" s="188">
        <f>SUM(I346:I382)</f>
        <v>0</v>
      </c>
      <c r="J345" s="188">
        <f t="shared" si="624"/>
        <v>0</v>
      </c>
      <c r="K345" s="188">
        <f t="shared" ref="K345:AD345" si="819">SUM(K346:K382)</f>
        <v>0</v>
      </c>
      <c r="L345" s="188">
        <f t="shared" si="819"/>
        <v>0</v>
      </c>
      <c r="M345" s="188">
        <f t="shared" si="819"/>
        <v>0</v>
      </c>
      <c r="N345" s="188">
        <f t="shared" si="819"/>
        <v>0</v>
      </c>
      <c r="O345" s="188">
        <f t="shared" si="819"/>
        <v>0</v>
      </c>
      <c r="P345" s="188">
        <f t="shared" si="819"/>
        <v>0</v>
      </c>
      <c r="Q345" s="188">
        <f t="shared" si="819"/>
        <v>0</v>
      </c>
      <c r="R345" s="188">
        <f t="shared" si="819"/>
        <v>0</v>
      </c>
      <c r="S345" s="188">
        <f t="shared" si="819"/>
        <v>0</v>
      </c>
      <c r="T345" s="188">
        <f t="shared" ref="T345" si="820">SUM(T346:T382)</f>
        <v>0</v>
      </c>
      <c r="U345" s="188">
        <f t="shared" si="819"/>
        <v>0</v>
      </c>
      <c r="V345" s="188">
        <f t="shared" si="819"/>
        <v>0</v>
      </c>
      <c r="W345" s="188">
        <f t="shared" si="819"/>
        <v>0</v>
      </c>
      <c r="X345" s="188">
        <f t="shared" si="819"/>
        <v>0</v>
      </c>
      <c r="Y345" s="188">
        <f t="shared" ref="Y345:Z345" si="821">SUM(Y346:Y382)</f>
        <v>0</v>
      </c>
      <c r="Z345" s="188">
        <f t="shared" si="821"/>
        <v>0</v>
      </c>
      <c r="AA345" s="188">
        <f t="shared" si="819"/>
        <v>0</v>
      </c>
      <c r="AB345" s="188">
        <f t="shared" si="819"/>
        <v>0</v>
      </c>
      <c r="AC345" s="188">
        <f t="shared" si="819"/>
        <v>0</v>
      </c>
      <c r="AD345" s="188">
        <f t="shared" si="819"/>
        <v>0</v>
      </c>
      <c r="AE345" s="188">
        <f t="shared" si="628"/>
        <v>0</v>
      </c>
      <c r="AF345" s="188">
        <f>SUM(AF346:AF382)</f>
        <v>0</v>
      </c>
      <c r="AG345" s="188">
        <f>SUM(AG346:AG382)</f>
        <v>0</v>
      </c>
      <c r="AH345" s="188">
        <f>SUM(AH346:AH382)</f>
        <v>0</v>
      </c>
      <c r="AI345" s="188">
        <f t="shared" si="629"/>
        <v>0</v>
      </c>
      <c r="AJ345" s="188">
        <f>SUM(AJ346:AJ382)</f>
        <v>0</v>
      </c>
      <c r="AK345" s="188">
        <f>SUM(AK346:AK382)</f>
        <v>0</v>
      </c>
      <c r="AL345" s="188">
        <f>SUM(AL346:AL382)</f>
        <v>0</v>
      </c>
      <c r="AM345" s="188">
        <f t="shared" si="630"/>
        <v>0</v>
      </c>
      <c r="AN345" s="188">
        <f>SUM(AN346:AN382)</f>
        <v>0</v>
      </c>
      <c r="AO345" s="188">
        <f>SUM(AO346:AO382)</f>
        <v>0</v>
      </c>
      <c r="AP345" s="188">
        <f>SUM(AP346:AP382)</f>
        <v>0</v>
      </c>
      <c r="AQ345" s="188">
        <f t="shared" si="631"/>
        <v>0</v>
      </c>
      <c r="AR345" s="188">
        <f t="shared" si="632"/>
        <v>0</v>
      </c>
    </row>
    <row r="346" spans="2:44" x14ac:dyDescent="0.25">
      <c r="B346" s="177" t="s">
        <v>334</v>
      </c>
      <c r="C346" s="178" t="s">
        <v>206</v>
      </c>
      <c r="D3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9">
        <f t="shared" si="622"/>
        <v>0</v>
      </c>
      <c r="G346" s="179"/>
      <c r="H346" s="179">
        <f t="shared" si="623"/>
        <v>0</v>
      </c>
      <c r="I346" s="179"/>
      <c r="J346" s="179">
        <f t="shared" si="624"/>
        <v>0</v>
      </c>
      <c r="K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9">
        <f t="shared" si="628"/>
        <v>0</v>
      </c>
      <c r="AF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9">
        <f t="shared" si="629"/>
        <v>0</v>
      </c>
      <c r="AJ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9">
        <f t="shared" si="630"/>
        <v>0</v>
      </c>
      <c r="AN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9">
        <f t="shared" si="631"/>
        <v>0</v>
      </c>
      <c r="AR346" s="179">
        <f t="shared" si="632"/>
        <v>0</v>
      </c>
    </row>
    <row r="347" spans="2:44" x14ac:dyDescent="0.25">
      <c r="B347" s="177" t="s">
        <v>982</v>
      </c>
      <c r="C347" s="178" t="s">
        <v>983</v>
      </c>
      <c r="D3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9">
        <f t="shared" si="622"/>
        <v>0</v>
      </c>
      <c r="G347" s="179"/>
      <c r="H347" s="179">
        <f t="shared" si="623"/>
        <v>0</v>
      </c>
      <c r="I347" s="179"/>
      <c r="J347" s="179">
        <f t="shared" si="624"/>
        <v>0</v>
      </c>
      <c r="K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9">
        <f t="shared" si="628"/>
        <v>0</v>
      </c>
      <c r="AF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9">
        <f t="shared" si="629"/>
        <v>0</v>
      </c>
      <c r="AJ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9">
        <f t="shared" si="630"/>
        <v>0</v>
      </c>
      <c r="AN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9">
        <f t="shared" si="631"/>
        <v>0</v>
      </c>
      <c r="AR347" s="179">
        <f t="shared" si="632"/>
        <v>0</v>
      </c>
    </row>
    <row r="348" spans="2:44" x14ac:dyDescent="0.25">
      <c r="B348" s="177" t="s">
        <v>984</v>
      </c>
      <c r="C348" s="178" t="s">
        <v>983</v>
      </c>
      <c r="D3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9">
        <f t="shared" si="622"/>
        <v>0</v>
      </c>
      <c r="G348" s="179"/>
      <c r="H348" s="179">
        <f t="shared" si="623"/>
        <v>0</v>
      </c>
      <c r="I348" s="179"/>
      <c r="J348" s="179">
        <f t="shared" si="624"/>
        <v>0</v>
      </c>
      <c r="K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9">
        <f t="shared" si="628"/>
        <v>0</v>
      </c>
      <c r="AF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9">
        <f t="shared" si="629"/>
        <v>0</v>
      </c>
      <c r="AJ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9">
        <f t="shared" si="630"/>
        <v>0</v>
      </c>
      <c r="AN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9">
        <f t="shared" si="631"/>
        <v>0</v>
      </c>
      <c r="AR348" s="179">
        <f t="shared" si="632"/>
        <v>0</v>
      </c>
    </row>
    <row r="349" spans="2:44" x14ac:dyDescent="0.25">
      <c r="B349" s="177" t="s">
        <v>985</v>
      </c>
      <c r="C349" s="178" t="s">
        <v>986</v>
      </c>
      <c r="D3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9">
        <f t="shared" si="622"/>
        <v>0</v>
      </c>
      <c r="G349" s="179"/>
      <c r="H349" s="179">
        <f t="shared" si="623"/>
        <v>0</v>
      </c>
      <c r="I349" s="179"/>
      <c r="J349" s="179">
        <f t="shared" si="624"/>
        <v>0</v>
      </c>
      <c r="K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9">
        <f t="shared" si="628"/>
        <v>0</v>
      </c>
      <c r="AF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9">
        <f t="shared" si="629"/>
        <v>0</v>
      </c>
      <c r="AJ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9">
        <f t="shared" si="630"/>
        <v>0</v>
      </c>
      <c r="AN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9">
        <f t="shared" si="631"/>
        <v>0</v>
      </c>
      <c r="AR349" s="179">
        <f t="shared" si="632"/>
        <v>0</v>
      </c>
    </row>
    <row r="350" spans="2:44" x14ac:dyDescent="0.25">
      <c r="B350" s="177" t="s">
        <v>987</v>
      </c>
      <c r="C350" s="178" t="s">
        <v>986</v>
      </c>
      <c r="D3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9">
        <f t="shared" si="622"/>
        <v>0</v>
      </c>
      <c r="G350" s="179"/>
      <c r="H350" s="179">
        <f t="shared" si="623"/>
        <v>0</v>
      </c>
      <c r="I350" s="179"/>
      <c r="J350" s="179">
        <f t="shared" si="624"/>
        <v>0</v>
      </c>
      <c r="K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9">
        <f t="shared" si="628"/>
        <v>0</v>
      </c>
      <c r="AF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9">
        <f t="shared" si="629"/>
        <v>0</v>
      </c>
      <c r="AJ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9">
        <f t="shared" si="630"/>
        <v>0</v>
      </c>
      <c r="AN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9">
        <f t="shared" si="631"/>
        <v>0</v>
      </c>
      <c r="AR350" s="179">
        <f t="shared" si="632"/>
        <v>0</v>
      </c>
    </row>
    <row r="351" spans="2:44" x14ac:dyDescent="0.25">
      <c r="B351" s="177" t="s">
        <v>988</v>
      </c>
      <c r="C351" s="178" t="s">
        <v>989</v>
      </c>
      <c r="D3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9">
        <f t="shared" si="622"/>
        <v>0</v>
      </c>
      <c r="G351" s="179"/>
      <c r="H351" s="179">
        <f t="shared" si="623"/>
        <v>0</v>
      </c>
      <c r="I351" s="179"/>
      <c r="J351" s="179">
        <f t="shared" si="624"/>
        <v>0</v>
      </c>
      <c r="K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9">
        <f t="shared" si="628"/>
        <v>0</v>
      </c>
      <c r="AF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9">
        <f t="shared" si="629"/>
        <v>0</v>
      </c>
      <c r="AJ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9">
        <f t="shared" si="630"/>
        <v>0</v>
      </c>
      <c r="AN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9">
        <f t="shared" si="631"/>
        <v>0</v>
      </c>
      <c r="AR351" s="179">
        <f t="shared" si="632"/>
        <v>0</v>
      </c>
    </row>
    <row r="352" spans="2:44" x14ac:dyDescent="0.25">
      <c r="B352" s="177" t="s">
        <v>990</v>
      </c>
      <c r="C352" s="178" t="s">
        <v>991</v>
      </c>
      <c r="D3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9">
        <f t="shared" si="622"/>
        <v>0</v>
      </c>
      <c r="G352" s="179"/>
      <c r="H352" s="179">
        <f t="shared" si="623"/>
        <v>0</v>
      </c>
      <c r="I352" s="179"/>
      <c r="J352" s="179">
        <f t="shared" si="624"/>
        <v>0</v>
      </c>
      <c r="K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9">
        <f t="shared" si="628"/>
        <v>0</v>
      </c>
      <c r="AF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9">
        <f t="shared" si="629"/>
        <v>0</v>
      </c>
      <c r="AJ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9">
        <f t="shared" si="630"/>
        <v>0</v>
      </c>
      <c r="AN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9">
        <f t="shared" si="631"/>
        <v>0</v>
      </c>
      <c r="AR352" s="179">
        <f t="shared" si="632"/>
        <v>0</v>
      </c>
    </row>
    <row r="353" spans="2:44" x14ac:dyDescent="0.25">
      <c r="B353" s="177" t="s">
        <v>992</v>
      </c>
      <c r="C353" s="178" t="s">
        <v>993</v>
      </c>
      <c r="D3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9">
        <f t="shared" si="622"/>
        <v>0</v>
      </c>
      <c r="G353" s="179"/>
      <c r="H353" s="179">
        <f t="shared" si="623"/>
        <v>0</v>
      </c>
      <c r="I353" s="179"/>
      <c r="J353" s="179">
        <f t="shared" si="624"/>
        <v>0</v>
      </c>
      <c r="K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9">
        <f t="shared" si="628"/>
        <v>0</v>
      </c>
      <c r="AF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9">
        <f t="shared" si="629"/>
        <v>0</v>
      </c>
      <c r="AJ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9">
        <f t="shared" si="630"/>
        <v>0</v>
      </c>
      <c r="AN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9">
        <f t="shared" si="631"/>
        <v>0</v>
      </c>
      <c r="AR353" s="179">
        <f t="shared" si="632"/>
        <v>0</v>
      </c>
    </row>
    <row r="354" spans="2:44" x14ac:dyDescent="0.25">
      <c r="B354" s="177" t="s">
        <v>994</v>
      </c>
      <c r="C354" s="178" t="s">
        <v>995</v>
      </c>
      <c r="D3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9">
        <f t="shared" si="622"/>
        <v>0</v>
      </c>
      <c r="G354" s="179"/>
      <c r="H354" s="179">
        <f t="shared" si="623"/>
        <v>0</v>
      </c>
      <c r="I354" s="179"/>
      <c r="J354" s="179">
        <f t="shared" si="624"/>
        <v>0</v>
      </c>
      <c r="K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9">
        <f t="shared" si="628"/>
        <v>0</v>
      </c>
      <c r="AF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9">
        <f t="shared" si="629"/>
        <v>0</v>
      </c>
      <c r="AJ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9">
        <f t="shared" si="630"/>
        <v>0</v>
      </c>
      <c r="AN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9">
        <f t="shared" si="631"/>
        <v>0</v>
      </c>
      <c r="AR354" s="179">
        <f t="shared" si="632"/>
        <v>0</v>
      </c>
    </row>
    <row r="355" spans="2:44" x14ac:dyDescent="0.25">
      <c r="B355" s="177" t="s">
        <v>996</v>
      </c>
      <c r="C355" s="178" t="s">
        <v>997</v>
      </c>
      <c r="D3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9">
        <f t="shared" si="622"/>
        <v>0</v>
      </c>
      <c r="G355" s="179"/>
      <c r="H355" s="179">
        <f t="shared" si="623"/>
        <v>0</v>
      </c>
      <c r="I355" s="179"/>
      <c r="J355" s="179">
        <f t="shared" si="624"/>
        <v>0</v>
      </c>
      <c r="K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9">
        <f t="shared" si="628"/>
        <v>0</v>
      </c>
      <c r="AF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9">
        <f t="shared" si="629"/>
        <v>0</v>
      </c>
      <c r="AJ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9">
        <f t="shared" si="630"/>
        <v>0</v>
      </c>
      <c r="AN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9">
        <f t="shared" si="631"/>
        <v>0</v>
      </c>
      <c r="AR355" s="179">
        <f t="shared" si="632"/>
        <v>0</v>
      </c>
    </row>
    <row r="356" spans="2:44" x14ac:dyDescent="0.25">
      <c r="B356" s="177" t="s">
        <v>335</v>
      </c>
      <c r="C356" s="178" t="s">
        <v>998</v>
      </c>
      <c r="D3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9">
        <f t="shared" si="622"/>
        <v>0</v>
      </c>
      <c r="G356" s="179"/>
      <c r="H356" s="179">
        <f t="shared" si="623"/>
        <v>0</v>
      </c>
      <c r="I356" s="179"/>
      <c r="J356" s="179">
        <f t="shared" si="624"/>
        <v>0</v>
      </c>
      <c r="K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9">
        <f t="shared" si="628"/>
        <v>0</v>
      </c>
      <c r="AF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9">
        <f t="shared" si="629"/>
        <v>0</v>
      </c>
      <c r="AJ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9">
        <f t="shared" si="630"/>
        <v>0</v>
      </c>
      <c r="AN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9">
        <f t="shared" si="631"/>
        <v>0</v>
      </c>
      <c r="AR356" s="179">
        <f t="shared" si="632"/>
        <v>0</v>
      </c>
    </row>
    <row r="357" spans="2:44" x14ac:dyDescent="0.25">
      <c r="B357" s="177" t="s">
        <v>999</v>
      </c>
      <c r="C357" s="178" t="s">
        <v>998</v>
      </c>
      <c r="D3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9">
        <f t="shared" si="622"/>
        <v>0</v>
      </c>
      <c r="G357" s="179"/>
      <c r="H357" s="179">
        <f t="shared" si="623"/>
        <v>0</v>
      </c>
      <c r="I357" s="179"/>
      <c r="J357" s="179">
        <f t="shared" si="624"/>
        <v>0</v>
      </c>
      <c r="K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9">
        <f t="shared" si="628"/>
        <v>0</v>
      </c>
      <c r="AF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9">
        <f t="shared" si="629"/>
        <v>0</v>
      </c>
      <c r="AJ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9">
        <f t="shared" si="630"/>
        <v>0</v>
      </c>
      <c r="AN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9">
        <f t="shared" si="631"/>
        <v>0</v>
      </c>
      <c r="AR357" s="179">
        <f t="shared" si="632"/>
        <v>0</v>
      </c>
    </row>
    <row r="358" spans="2:44" x14ac:dyDescent="0.25">
      <c r="B358" s="177" t="s">
        <v>1000</v>
      </c>
      <c r="C358" s="178" t="s">
        <v>1001</v>
      </c>
      <c r="D3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9">
        <f t="shared" si="622"/>
        <v>0</v>
      </c>
      <c r="G358" s="179"/>
      <c r="H358" s="179">
        <f t="shared" si="623"/>
        <v>0</v>
      </c>
      <c r="I358" s="179"/>
      <c r="J358" s="179">
        <f t="shared" si="624"/>
        <v>0</v>
      </c>
      <c r="K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9">
        <f t="shared" si="628"/>
        <v>0</v>
      </c>
      <c r="AF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9">
        <f t="shared" si="629"/>
        <v>0</v>
      </c>
      <c r="AJ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9">
        <f t="shared" si="630"/>
        <v>0</v>
      </c>
      <c r="AN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9">
        <f t="shared" si="631"/>
        <v>0</v>
      </c>
      <c r="AR358" s="179">
        <f t="shared" si="632"/>
        <v>0</v>
      </c>
    </row>
    <row r="359" spans="2:44" x14ac:dyDescent="0.25">
      <c r="B359" s="177" t="s">
        <v>1002</v>
      </c>
      <c r="C359" s="178" t="s">
        <v>1003</v>
      </c>
      <c r="D3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9">
        <f t="shared" si="622"/>
        <v>0</v>
      </c>
      <c r="G359" s="179"/>
      <c r="H359" s="179">
        <f t="shared" si="623"/>
        <v>0</v>
      </c>
      <c r="I359" s="179"/>
      <c r="J359" s="179">
        <f t="shared" si="624"/>
        <v>0</v>
      </c>
      <c r="K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9">
        <f t="shared" si="628"/>
        <v>0</v>
      </c>
      <c r="AF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9">
        <f t="shared" si="629"/>
        <v>0</v>
      </c>
      <c r="AJ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9">
        <f t="shared" si="630"/>
        <v>0</v>
      </c>
      <c r="AN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9">
        <f t="shared" si="631"/>
        <v>0</v>
      </c>
      <c r="AR359" s="179">
        <f t="shared" si="632"/>
        <v>0</v>
      </c>
    </row>
    <row r="360" spans="2:44" x14ac:dyDescent="0.25">
      <c r="B360" s="177" t="s">
        <v>336</v>
      </c>
      <c r="C360" s="178" t="s">
        <v>1004</v>
      </c>
      <c r="D3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9">
        <f t="shared" si="622"/>
        <v>0</v>
      </c>
      <c r="G360" s="179"/>
      <c r="H360" s="179">
        <f t="shared" si="623"/>
        <v>0</v>
      </c>
      <c r="I360" s="179"/>
      <c r="J360" s="179">
        <f t="shared" si="624"/>
        <v>0</v>
      </c>
      <c r="K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9">
        <f t="shared" si="628"/>
        <v>0</v>
      </c>
      <c r="AF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9">
        <f t="shared" si="629"/>
        <v>0</v>
      </c>
      <c r="AJ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9">
        <f t="shared" si="630"/>
        <v>0</v>
      </c>
      <c r="AN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9">
        <f t="shared" si="631"/>
        <v>0</v>
      </c>
      <c r="AR360" s="179">
        <f t="shared" si="632"/>
        <v>0</v>
      </c>
    </row>
    <row r="361" spans="2:44" x14ac:dyDescent="0.25">
      <c r="B361" s="177" t="s">
        <v>1005</v>
      </c>
      <c r="C361" s="178" t="s">
        <v>1004</v>
      </c>
      <c r="D3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9">
        <f t="shared" si="622"/>
        <v>0</v>
      </c>
      <c r="G361" s="179"/>
      <c r="H361" s="179">
        <f t="shared" si="623"/>
        <v>0</v>
      </c>
      <c r="I361" s="179"/>
      <c r="J361" s="179">
        <f t="shared" si="624"/>
        <v>0</v>
      </c>
      <c r="K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9">
        <f t="shared" si="628"/>
        <v>0</v>
      </c>
      <c r="AF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9">
        <f t="shared" si="629"/>
        <v>0</v>
      </c>
      <c r="AJ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9">
        <f t="shared" si="630"/>
        <v>0</v>
      </c>
      <c r="AN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9">
        <f t="shared" si="631"/>
        <v>0</v>
      </c>
      <c r="AR361" s="179">
        <f t="shared" si="632"/>
        <v>0</v>
      </c>
    </row>
    <row r="362" spans="2:44" x14ac:dyDescent="0.25">
      <c r="B362" s="177" t="s">
        <v>1006</v>
      </c>
      <c r="C362" s="178" t="s">
        <v>1007</v>
      </c>
      <c r="D3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9">
        <f t="shared" si="622"/>
        <v>0</v>
      </c>
      <c r="G362" s="179"/>
      <c r="H362" s="179">
        <f t="shared" si="623"/>
        <v>0</v>
      </c>
      <c r="I362" s="179"/>
      <c r="J362" s="179">
        <f t="shared" si="624"/>
        <v>0</v>
      </c>
      <c r="K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9">
        <f t="shared" si="628"/>
        <v>0</v>
      </c>
      <c r="AF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9">
        <f t="shared" si="629"/>
        <v>0</v>
      </c>
      <c r="AJ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9">
        <f t="shared" si="630"/>
        <v>0</v>
      </c>
      <c r="AN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9">
        <f t="shared" si="631"/>
        <v>0</v>
      </c>
      <c r="AR362" s="179">
        <f t="shared" si="632"/>
        <v>0</v>
      </c>
    </row>
    <row r="363" spans="2:44" x14ac:dyDescent="0.25">
      <c r="B363" s="177" t="s">
        <v>1008</v>
      </c>
      <c r="C363" s="178" t="s">
        <v>1009</v>
      </c>
      <c r="D3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9">
        <f t="shared" ref="F363:F378" si="822">D363+E363</f>
        <v>0</v>
      </c>
      <c r="G363" s="179"/>
      <c r="H363" s="179">
        <f t="shared" ref="H363:H378" si="823">F363-G363</f>
        <v>0</v>
      </c>
      <c r="I363" s="179"/>
      <c r="J363" s="179">
        <f t="shared" ref="J363:J378" si="824">F363-I363</f>
        <v>0</v>
      </c>
      <c r="K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9">
        <f t="shared" ref="AE363:AE378" si="825">AB363+AC363+AD363</f>
        <v>0</v>
      </c>
      <c r="AF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9">
        <f t="shared" ref="AI363:AI378" si="826">AF363+AG363+AH363</f>
        <v>0</v>
      </c>
      <c r="AJ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9">
        <f t="shared" ref="AM363:AM378" si="827">AJ363+AK363+AL363</f>
        <v>0</v>
      </c>
      <c r="AN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9">
        <f t="shared" ref="AQ363:AQ378" si="828">AN363+AO363+AP363</f>
        <v>0</v>
      </c>
      <c r="AR363" s="179">
        <f t="shared" ref="AR363:AR378" si="829">AE363+AI363+AM363+AQ363</f>
        <v>0</v>
      </c>
    </row>
    <row r="364" spans="2:44" x14ac:dyDescent="0.25">
      <c r="B364" s="177" t="s">
        <v>1010</v>
      </c>
      <c r="C364" s="178" t="s">
        <v>1011</v>
      </c>
      <c r="D3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9">
        <f t="shared" si="822"/>
        <v>0</v>
      </c>
      <c r="G364" s="179"/>
      <c r="H364" s="179">
        <f t="shared" si="823"/>
        <v>0</v>
      </c>
      <c r="I364" s="179"/>
      <c r="J364" s="179">
        <f t="shared" si="824"/>
        <v>0</v>
      </c>
      <c r="K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9">
        <f t="shared" si="825"/>
        <v>0</v>
      </c>
      <c r="AF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9">
        <f t="shared" si="826"/>
        <v>0</v>
      </c>
      <c r="AJ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9">
        <f t="shared" si="827"/>
        <v>0</v>
      </c>
      <c r="AN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9">
        <f t="shared" si="828"/>
        <v>0</v>
      </c>
      <c r="AR364" s="179">
        <f t="shared" si="829"/>
        <v>0</v>
      </c>
    </row>
    <row r="365" spans="2:44" x14ac:dyDescent="0.25">
      <c r="B365" s="177" t="s">
        <v>337</v>
      </c>
      <c r="C365" s="178" t="s">
        <v>1012</v>
      </c>
      <c r="D3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9">
        <f t="shared" si="822"/>
        <v>0</v>
      </c>
      <c r="G365" s="179"/>
      <c r="H365" s="179">
        <f t="shared" si="823"/>
        <v>0</v>
      </c>
      <c r="I365" s="179"/>
      <c r="J365" s="179">
        <f t="shared" si="824"/>
        <v>0</v>
      </c>
      <c r="K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9">
        <f t="shared" si="825"/>
        <v>0</v>
      </c>
      <c r="AF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9">
        <f t="shared" si="826"/>
        <v>0</v>
      </c>
      <c r="AJ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9">
        <f t="shared" si="827"/>
        <v>0</v>
      </c>
      <c r="AN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9">
        <f t="shared" si="828"/>
        <v>0</v>
      </c>
      <c r="AR365" s="179">
        <f t="shared" si="829"/>
        <v>0</v>
      </c>
    </row>
    <row r="366" spans="2:44" x14ac:dyDescent="0.25">
      <c r="B366" s="177" t="s">
        <v>1013</v>
      </c>
      <c r="C366" s="178" t="s">
        <v>1014</v>
      </c>
      <c r="D3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9">
        <f t="shared" si="822"/>
        <v>0</v>
      </c>
      <c r="G366" s="179"/>
      <c r="H366" s="179">
        <f t="shared" si="823"/>
        <v>0</v>
      </c>
      <c r="I366" s="179"/>
      <c r="J366" s="179">
        <f t="shared" si="824"/>
        <v>0</v>
      </c>
      <c r="K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79">
        <f t="shared" si="825"/>
        <v>0</v>
      </c>
      <c r="AF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9">
        <f t="shared" si="826"/>
        <v>0</v>
      </c>
      <c r="AJ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9">
        <f t="shared" si="827"/>
        <v>0</v>
      </c>
      <c r="AN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9">
        <f t="shared" si="828"/>
        <v>0</v>
      </c>
      <c r="AR366" s="179">
        <f t="shared" si="829"/>
        <v>0</v>
      </c>
    </row>
    <row r="367" spans="2:44" x14ac:dyDescent="0.25">
      <c r="B367" s="177" t="s">
        <v>1015</v>
      </c>
      <c r="C367" s="178" t="s">
        <v>1016</v>
      </c>
      <c r="D3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9">
        <f t="shared" si="822"/>
        <v>0</v>
      </c>
      <c r="G367" s="179"/>
      <c r="H367" s="179">
        <f t="shared" si="823"/>
        <v>0</v>
      </c>
      <c r="I367" s="179"/>
      <c r="J367" s="179">
        <f t="shared" si="824"/>
        <v>0</v>
      </c>
      <c r="K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9">
        <f t="shared" si="825"/>
        <v>0</v>
      </c>
      <c r="AF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9">
        <f t="shared" si="826"/>
        <v>0</v>
      </c>
      <c r="AJ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9">
        <f t="shared" si="827"/>
        <v>0</v>
      </c>
      <c r="AN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9">
        <f t="shared" si="828"/>
        <v>0</v>
      </c>
      <c r="AR367" s="179">
        <f t="shared" si="829"/>
        <v>0</v>
      </c>
    </row>
    <row r="368" spans="2:44" x14ac:dyDescent="0.25">
      <c r="B368" s="177" t="s">
        <v>1017</v>
      </c>
      <c r="C368" s="178" t="s">
        <v>1018</v>
      </c>
      <c r="D3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9">
        <f t="shared" si="822"/>
        <v>0</v>
      </c>
      <c r="G368" s="179"/>
      <c r="H368" s="179">
        <f t="shared" si="823"/>
        <v>0</v>
      </c>
      <c r="I368" s="179"/>
      <c r="J368" s="179">
        <f t="shared" si="824"/>
        <v>0</v>
      </c>
      <c r="K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9">
        <f t="shared" si="825"/>
        <v>0</v>
      </c>
      <c r="AF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9">
        <f t="shared" si="826"/>
        <v>0</v>
      </c>
      <c r="AJ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9">
        <f t="shared" si="827"/>
        <v>0</v>
      </c>
      <c r="AN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9">
        <f t="shared" si="828"/>
        <v>0</v>
      </c>
      <c r="AR368" s="179">
        <f t="shared" si="829"/>
        <v>0</v>
      </c>
    </row>
    <row r="369" spans="2:44" x14ac:dyDescent="0.25">
      <c r="B369" s="177" t="s">
        <v>1019</v>
      </c>
      <c r="C369" s="178" t="s">
        <v>1020</v>
      </c>
      <c r="D3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9">
        <f t="shared" si="822"/>
        <v>0</v>
      </c>
      <c r="G369" s="179"/>
      <c r="H369" s="179">
        <f t="shared" si="823"/>
        <v>0</v>
      </c>
      <c r="I369" s="179"/>
      <c r="J369" s="179">
        <f t="shared" si="824"/>
        <v>0</v>
      </c>
      <c r="K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9">
        <f t="shared" si="825"/>
        <v>0</v>
      </c>
      <c r="AF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9">
        <f t="shared" si="826"/>
        <v>0</v>
      </c>
      <c r="AJ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9">
        <f t="shared" si="827"/>
        <v>0</v>
      </c>
      <c r="AN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9">
        <f t="shared" si="828"/>
        <v>0</v>
      </c>
      <c r="AR369" s="179">
        <f t="shared" si="829"/>
        <v>0</v>
      </c>
    </row>
    <row r="370" spans="2:44" x14ac:dyDescent="0.25">
      <c r="B370" s="177" t="s">
        <v>338</v>
      </c>
      <c r="C370" s="178" t="s">
        <v>1021</v>
      </c>
      <c r="D3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9">
        <f t="shared" si="822"/>
        <v>0</v>
      </c>
      <c r="G370" s="179"/>
      <c r="H370" s="179">
        <f t="shared" si="823"/>
        <v>0</v>
      </c>
      <c r="I370" s="179"/>
      <c r="J370" s="179">
        <f t="shared" si="824"/>
        <v>0</v>
      </c>
      <c r="K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9">
        <f t="shared" si="825"/>
        <v>0</v>
      </c>
      <c r="AF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9">
        <f t="shared" si="826"/>
        <v>0</v>
      </c>
      <c r="AJ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9">
        <f t="shared" si="827"/>
        <v>0</v>
      </c>
      <c r="AN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9">
        <f t="shared" si="828"/>
        <v>0</v>
      </c>
      <c r="AR370" s="179">
        <f t="shared" si="829"/>
        <v>0</v>
      </c>
    </row>
    <row r="371" spans="2:44" x14ac:dyDescent="0.25">
      <c r="B371" s="177" t="s">
        <v>1022</v>
      </c>
      <c r="C371" s="178" t="s">
        <v>1023</v>
      </c>
      <c r="D3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9">
        <f t="shared" si="822"/>
        <v>0</v>
      </c>
      <c r="G371" s="179"/>
      <c r="H371" s="179">
        <f t="shared" si="823"/>
        <v>0</v>
      </c>
      <c r="I371" s="179"/>
      <c r="J371" s="179">
        <f t="shared" si="824"/>
        <v>0</v>
      </c>
      <c r="K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9">
        <f t="shared" si="825"/>
        <v>0</v>
      </c>
      <c r="AF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9">
        <f t="shared" si="826"/>
        <v>0</v>
      </c>
      <c r="AJ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9">
        <f t="shared" si="827"/>
        <v>0</v>
      </c>
      <c r="AN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9">
        <f t="shared" si="828"/>
        <v>0</v>
      </c>
      <c r="AR371" s="179">
        <f t="shared" si="829"/>
        <v>0</v>
      </c>
    </row>
    <row r="372" spans="2:44" x14ac:dyDescent="0.25">
      <c r="B372" s="177" t="s">
        <v>1024</v>
      </c>
      <c r="C372" s="178" t="s">
        <v>1025</v>
      </c>
      <c r="D3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9">
        <f t="shared" si="822"/>
        <v>0</v>
      </c>
      <c r="G372" s="179"/>
      <c r="H372" s="179">
        <f t="shared" si="823"/>
        <v>0</v>
      </c>
      <c r="I372" s="179"/>
      <c r="J372" s="179">
        <f t="shared" si="824"/>
        <v>0</v>
      </c>
      <c r="K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9">
        <f t="shared" si="825"/>
        <v>0</v>
      </c>
      <c r="AF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9">
        <f t="shared" si="826"/>
        <v>0</v>
      </c>
      <c r="AJ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9">
        <f t="shared" si="827"/>
        <v>0</v>
      </c>
      <c r="AN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9">
        <f t="shared" si="828"/>
        <v>0</v>
      </c>
      <c r="AR372" s="179">
        <f t="shared" si="829"/>
        <v>0</v>
      </c>
    </row>
    <row r="373" spans="2:44" x14ac:dyDescent="0.25">
      <c r="B373" s="177" t="s">
        <v>1026</v>
      </c>
      <c r="C373" s="178" t="s">
        <v>1027</v>
      </c>
      <c r="D3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9">
        <f t="shared" si="822"/>
        <v>0</v>
      </c>
      <c r="G373" s="179"/>
      <c r="H373" s="179">
        <f t="shared" si="823"/>
        <v>0</v>
      </c>
      <c r="I373" s="179"/>
      <c r="J373" s="179">
        <f t="shared" si="824"/>
        <v>0</v>
      </c>
      <c r="K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9">
        <f t="shared" si="825"/>
        <v>0</v>
      </c>
      <c r="AF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9">
        <f t="shared" si="826"/>
        <v>0</v>
      </c>
      <c r="AJ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9">
        <f t="shared" si="827"/>
        <v>0</v>
      </c>
      <c r="AN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9">
        <f t="shared" si="828"/>
        <v>0</v>
      </c>
      <c r="AR373" s="179">
        <f t="shared" si="829"/>
        <v>0</v>
      </c>
    </row>
    <row r="374" spans="2:44" x14ac:dyDescent="0.25">
      <c r="B374" s="177" t="s">
        <v>1028</v>
      </c>
      <c r="C374" s="178" t="s">
        <v>1029</v>
      </c>
      <c r="D3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9">
        <f t="shared" si="822"/>
        <v>0</v>
      </c>
      <c r="G374" s="179"/>
      <c r="H374" s="179">
        <f t="shared" si="823"/>
        <v>0</v>
      </c>
      <c r="I374" s="179"/>
      <c r="J374" s="179">
        <f t="shared" si="824"/>
        <v>0</v>
      </c>
      <c r="K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9">
        <f t="shared" si="825"/>
        <v>0</v>
      </c>
      <c r="AF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9">
        <f t="shared" si="826"/>
        <v>0</v>
      </c>
      <c r="AJ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9">
        <f t="shared" si="827"/>
        <v>0</v>
      </c>
      <c r="AN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9">
        <f t="shared" si="828"/>
        <v>0</v>
      </c>
      <c r="AR374" s="179">
        <f t="shared" si="829"/>
        <v>0</v>
      </c>
    </row>
    <row r="375" spans="2:44" x14ac:dyDescent="0.25">
      <c r="B375" s="177" t="s">
        <v>1030</v>
      </c>
      <c r="C375" s="178" t="s">
        <v>1031</v>
      </c>
      <c r="D3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9">
        <f t="shared" si="822"/>
        <v>0</v>
      </c>
      <c r="G375" s="179"/>
      <c r="H375" s="179">
        <f t="shared" si="823"/>
        <v>0</v>
      </c>
      <c r="I375" s="179"/>
      <c r="J375" s="179">
        <f t="shared" si="824"/>
        <v>0</v>
      </c>
      <c r="K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9">
        <f t="shared" si="825"/>
        <v>0</v>
      </c>
      <c r="AF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9">
        <f t="shared" si="826"/>
        <v>0</v>
      </c>
      <c r="AJ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9">
        <f t="shared" si="827"/>
        <v>0</v>
      </c>
      <c r="AN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9">
        <f t="shared" si="828"/>
        <v>0</v>
      </c>
      <c r="AR375" s="179">
        <f t="shared" si="829"/>
        <v>0</v>
      </c>
    </row>
    <row r="376" spans="2:44" x14ac:dyDescent="0.25">
      <c r="B376" s="177" t="s">
        <v>1032</v>
      </c>
      <c r="C376" s="178" t="s">
        <v>1033</v>
      </c>
      <c r="D3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9">
        <f t="shared" si="822"/>
        <v>0</v>
      </c>
      <c r="G376" s="179"/>
      <c r="H376" s="179">
        <f t="shared" si="823"/>
        <v>0</v>
      </c>
      <c r="I376" s="179"/>
      <c r="J376" s="179">
        <f t="shared" si="824"/>
        <v>0</v>
      </c>
      <c r="K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9">
        <f t="shared" si="825"/>
        <v>0</v>
      </c>
      <c r="AF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9">
        <f t="shared" si="826"/>
        <v>0</v>
      </c>
      <c r="AJ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9">
        <f t="shared" si="827"/>
        <v>0</v>
      </c>
      <c r="AN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9">
        <f t="shared" si="828"/>
        <v>0</v>
      </c>
      <c r="AR376" s="179">
        <f t="shared" si="829"/>
        <v>0</v>
      </c>
    </row>
    <row r="377" spans="2:44" x14ac:dyDescent="0.25">
      <c r="B377" s="177" t="s">
        <v>1034</v>
      </c>
      <c r="C377" s="178" t="s">
        <v>1035</v>
      </c>
      <c r="D3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9">
        <f t="shared" si="822"/>
        <v>0</v>
      </c>
      <c r="G377" s="179"/>
      <c r="H377" s="179">
        <f t="shared" si="823"/>
        <v>0</v>
      </c>
      <c r="I377" s="179"/>
      <c r="J377" s="179">
        <f t="shared" si="824"/>
        <v>0</v>
      </c>
      <c r="K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9">
        <f t="shared" si="825"/>
        <v>0</v>
      </c>
      <c r="AF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9">
        <f t="shared" si="826"/>
        <v>0</v>
      </c>
      <c r="AJ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9">
        <f t="shared" si="827"/>
        <v>0</v>
      </c>
      <c r="AN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9">
        <f t="shared" si="828"/>
        <v>0</v>
      </c>
      <c r="AR377" s="179">
        <f t="shared" si="829"/>
        <v>0</v>
      </c>
    </row>
    <row r="378" spans="2:44" x14ac:dyDescent="0.25">
      <c r="B378" s="177" t="s">
        <v>1036</v>
      </c>
      <c r="C378" s="178" t="s">
        <v>1037</v>
      </c>
      <c r="D3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9">
        <f t="shared" si="822"/>
        <v>0</v>
      </c>
      <c r="G378" s="179"/>
      <c r="H378" s="179">
        <f t="shared" si="823"/>
        <v>0</v>
      </c>
      <c r="I378" s="179"/>
      <c r="J378" s="179">
        <f t="shared" si="824"/>
        <v>0</v>
      </c>
      <c r="K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9">
        <f t="shared" si="825"/>
        <v>0</v>
      </c>
      <c r="AF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9">
        <f t="shared" si="826"/>
        <v>0</v>
      </c>
      <c r="AJ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9">
        <f t="shared" si="827"/>
        <v>0</v>
      </c>
      <c r="AN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9">
        <f t="shared" si="828"/>
        <v>0</v>
      </c>
      <c r="AR378" s="179">
        <f t="shared" si="829"/>
        <v>0</v>
      </c>
    </row>
    <row r="379" spans="2:44" x14ac:dyDescent="0.25">
      <c r="B379" s="177" t="s">
        <v>1038</v>
      </c>
      <c r="C379" s="178" t="s">
        <v>1039</v>
      </c>
      <c r="D3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9">
        <f t="shared" si="622"/>
        <v>0</v>
      </c>
      <c r="G379" s="179"/>
      <c r="H379" s="179">
        <f t="shared" si="623"/>
        <v>0</v>
      </c>
      <c r="I379" s="179"/>
      <c r="J379" s="179">
        <f t="shared" si="624"/>
        <v>0</v>
      </c>
      <c r="K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9">
        <f t="shared" si="628"/>
        <v>0</v>
      </c>
      <c r="AF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9">
        <f t="shared" si="629"/>
        <v>0</v>
      </c>
      <c r="AJ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9">
        <f t="shared" si="630"/>
        <v>0</v>
      </c>
      <c r="AN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9">
        <f t="shared" si="631"/>
        <v>0</v>
      </c>
      <c r="AR379" s="179">
        <f t="shared" si="632"/>
        <v>0</v>
      </c>
    </row>
    <row r="380" spans="2:44" x14ac:dyDescent="0.25">
      <c r="B380" s="177" t="s">
        <v>1040</v>
      </c>
      <c r="C380" s="178" t="s">
        <v>1041</v>
      </c>
      <c r="D3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9">
        <f t="shared" si="622"/>
        <v>0</v>
      </c>
      <c r="G380" s="179"/>
      <c r="H380" s="179">
        <f t="shared" si="623"/>
        <v>0</v>
      </c>
      <c r="I380" s="179"/>
      <c r="J380" s="179">
        <f t="shared" si="624"/>
        <v>0</v>
      </c>
      <c r="K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9">
        <f t="shared" si="628"/>
        <v>0</v>
      </c>
      <c r="AF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9">
        <f t="shared" si="629"/>
        <v>0</v>
      </c>
      <c r="AJ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9">
        <f t="shared" si="630"/>
        <v>0</v>
      </c>
      <c r="AN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9">
        <f t="shared" si="631"/>
        <v>0</v>
      </c>
      <c r="AR380" s="179">
        <f t="shared" si="632"/>
        <v>0</v>
      </c>
    </row>
    <row r="381" spans="2:44" x14ac:dyDescent="0.25">
      <c r="B381" s="177" t="s">
        <v>1042</v>
      </c>
      <c r="C381" s="178" t="s">
        <v>1041</v>
      </c>
      <c r="D3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9">
        <f t="shared" si="622"/>
        <v>0</v>
      </c>
      <c r="G381" s="179"/>
      <c r="H381" s="179">
        <f t="shared" si="623"/>
        <v>0</v>
      </c>
      <c r="I381" s="179"/>
      <c r="J381" s="179">
        <f t="shared" si="624"/>
        <v>0</v>
      </c>
      <c r="K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9">
        <f t="shared" si="628"/>
        <v>0</v>
      </c>
      <c r="AF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9">
        <f t="shared" si="629"/>
        <v>0</v>
      </c>
      <c r="AJ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9">
        <f t="shared" si="630"/>
        <v>0</v>
      </c>
      <c r="AN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9">
        <f t="shared" si="631"/>
        <v>0</v>
      </c>
      <c r="AR381" s="179">
        <f t="shared" si="632"/>
        <v>0</v>
      </c>
    </row>
    <row r="382" spans="2:44" x14ac:dyDescent="0.25">
      <c r="B382" s="177" t="s">
        <v>1043</v>
      </c>
      <c r="C382" s="178" t="s">
        <v>1044</v>
      </c>
      <c r="D3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9">
        <f t="shared" si="622"/>
        <v>0</v>
      </c>
      <c r="G382" s="179"/>
      <c r="H382" s="179">
        <f t="shared" si="623"/>
        <v>0</v>
      </c>
      <c r="I382" s="179"/>
      <c r="J382" s="179">
        <f t="shared" si="624"/>
        <v>0</v>
      </c>
      <c r="K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9">
        <f t="shared" si="628"/>
        <v>0</v>
      </c>
      <c r="AF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9">
        <f t="shared" si="629"/>
        <v>0</v>
      </c>
      <c r="AJ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9">
        <f t="shared" si="630"/>
        <v>0</v>
      </c>
      <c r="AN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9">
        <f t="shared" si="631"/>
        <v>0</v>
      </c>
      <c r="AR382" s="179">
        <f t="shared" si="632"/>
        <v>0</v>
      </c>
    </row>
    <row r="383" spans="2:44" x14ac:dyDescent="0.25">
      <c r="B383" s="186" t="s">
        <v>339</v>
      </c>
      <c r="C383" s="187" t="s">
        <v>207</v>
      </c>
      <c r="D383" s="188">
        <f>SUM(D384:D388)</f>
        <v>0</v>
      </c>
      <c r="E383" s="188">
        <f>SUM(E384:E388)</f>
        <v>0</v>
      </c>
      <c r="F383" s="188">
        <f t="shared" ref="F383:F498" si="830">D383+E383</f>
        <v>0</v>
      </c>
      <c r="G383" s="188">
        <f>SUM(G384:G388)</f>
        <v>0</v>
      </c>
      <c r="H383" s="188">
        <f t="shared" si="623"/>
        <v>0</v>
      </c>
      <c r="I383" s="188">
        <f>SUM(I384:I388)</f>
        <v>0</v>
      </c>
      <c r="J383" s="188">
        <f t="shared" si="624"/>
        <v>0</v>
      </c>
      <c r="K383" s="188">
        <f t="shared" ref="K383:AD383" si="831">SUM(K384:K388)</f>
        <v>0</v>
      </c>
      <c r="L383" s="188">
        <f t="shared" si="831"/>
        <v>0</v>
      </c>
      <c r="M383" s="188">
        <f t="shared" si="831"/>
        <v>0</v>
      </c>
      <c r="N383" s="188">
        <f t="shared" si="831"/>
        <v>0</v>
      </c>
      <c r="O383" s="188">
        <f t="shared" si="831"/>
        <v>0</v>
      </c>
      <c r="P383" s="188">
        <f t="shared" ref="P383:Q383" si="832">SUM(P384:P388)</f>
        <v>0</v>
      </c>
      <c r="Q383" s="188">
        <f t="shared" si="832"/>
        <v>0</v>
      </c>
      <c r="R383" s="188">
        <f t="shared" si="831"/>
        <v>0</v>
      </c>
      <c r="S383" s="188">
        <f t="shared" si="831"/>
        <v>0</v>
      </c>
      <c r="T383" s="188">
        <f t="shared" ref="T383" si="833">SUM(T384:T388)</f>
        <v>0</v>
      </c>
      <c r="U383" s="188">
        <f t="shared" si="831"/>
        <v>0</v>
      </c>
      <c r="V383" s="188">
        <f t="shared" si="831"/>
        <v>0</v>
      </c>
      <c r="W383" s="188">
        <f t="shared" ref="W383" si="834">SUM(W384:W388)</f>
        <v>0</v>
      </c>
      <c r="X383" s="188">
        <f t="shared" si="831"/>
        <v>0</v>
      </c>
      <c r="Y383" s="188">
        <f t="shared" ref="Y383:Z383" si="835">SUM(Y384:Y388)</f>
        <v>0</v>
      </c>
      <c r="Z383" s="188">
        <f t="shared" si="835"/>
        <v>0</v>
      </c>
      <c r="AA383" s="188">
        <f t="shared" si="831"/>
        <v>0</v>
      </c>
      <c r="AB383" s="188">
        <f t="shared" si="831"/>
        <v>0</v>
      </c>
      <c r="AC383" s="188">
        <f t="shared" si="831"/>
        <v>0</v>
      </c>
      <c r="AD383" s="188">
        <f t="shared" si="831"/>
        <v>0</v>
      </c>
      <c r="AE383" s="188">
        <f t="shared" si="628"/>
        <v>0</v>
      </c>
      <c r="AF383" s="188">
        <f>SUM(AF384:AF388)</f>
        <v>0</v>
      </c>
      <c r="AG383" s="188">
        <f>SUM(AG384:AG388)</f>
        <v>0</v>
      </c>
      <c r="AH383" s="188">
        <f>SUM(AH384:AH388)</f>
        <v>0</v>
      </c>
      <c r="AI383" s="188">
        <f t="shared" si="629"/>
        <v>0</v>
      </c>
      <c r="AJ383" s="188">
        <f>SUM(AJ384:AJ388)</f>
        <v>0</v>
      </c>
      <c r="AK383" s="188">
        <f>SUM(AK384:AK388)</f>
        <v>0</v>
      </c>
      <c r="AL383" s="188">
        <f>SUM(AL384:AL388)</f>
        <v>0</v>
      </c>
      <c r="AM383" s="188">
        <f t="shared" si="630"/>
        <v>0</v>
      </c>
      <c r="AN383" s="188">
        <f>SUM(AN384:AN388)</f>
        <v>0</v>
      </c>
      <c r="AO383" s="188">
        <f>SUM(AO384:AO388)</f>
        <v>0</v>
      </c>
      <c r="AP383" s="188">
        <f>SUM(AP384:AP388)</f>
        <v>0</v>
      </c>
      <c r="AQ383" s="188">
        <f t="shared" si="631"/>
        <v>0</v>
      </c>
      <c r="AR383" s="188">
        <f t="shared" si="632"/>
        <v>0</v>
      </c>
    </row>
    <row r="384" spans="2:44" x14ac:dyDescent="0.25">
      <c r="B384" s="177" t="s">
        <v>340</v>
      </c>
      <c r="C384" s="178" t="s">
        <v>208</v>
      </c>
      <c r="D3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9">
        <f t="shared" si="830"/>
        <v>0</v>
      </c>
      <c r="G384" s="179"/>
      <c r="H384" s="179">
        <f t="shared" si="623"/>
        <v>0</v>
      </c>
      <c r="I384" s="179"/>
      <c r="J384" s="179">
        <f t="shared" si="624"/>
        <v>0</v>
      </c>
      <c r="K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9">
        <f t="shared" si="628"/>
        <v>0</v>
      </c>
      <c r="AF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9">
        <f t="shared" si="629"/>
        <v>0</v>
      </c>
      <c r="AJ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9">
        <f t="shared" si="630"/>
        <v>0</v>
      </c>
      <c r="AN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9">
        <f t="shared" si="631"/>
        <v>0</v>
      </c>
      <c r="AR384" s="179">
        <f t="shared" si="632"/>
        <v>0</v>
      </c>
    </row>
    <row r="385" spans="1:44" x14ac:dyDescent="0.25">
      <c r="B385" s="177" t="s">
        <v>1045</v>
      </c>
      <c r="C385" s="178" t="s">
        <v>1046</v>
      </c>
      <c r="D3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9">
        <f t="shared" si="830"/>
        <v>0</v>
      </c>
      <c r="G385" s="179"/>
      <c r="H385" s="179">
        <f t="shared" si="623"/>
        <v>0</v>
      </c>
      <c r="I385" s="179"/>
      <c r="J385" s="179">
        <f t="shared" si="624"/>
        <v>0</v>
      </c>
      <c r="K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9">
        <f t="shared" si="628"/>
        <v>0</v>
      </c>
      <c r="AF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9">
        <f t="shared" si="629"/>
        <v>0</v>
      </c>
      <c r="AJ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9">
        <f t="shared" si="630"/>
        <v>0</v>
      </c>
      <c r="AN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9">
        <f t="shared" si="631"/>
        <v>0</v>
      </c>
      <c r="AR385" s="179">
        <f t="shared" si="632"/>
        <v>0</v>
      </c>
    </row>
    <row r="386" spans="1:44" x14ac:dyDescent="0.25">
      <c r="B386" s="177" t="s">
        <v>1047</v>
      </c>
      <c r="C386" s="178" t="s">
        <v>1048</v>
      </c>
      <c r="D3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9">
        <f t="shared" ref="F386" si="836">D386+E386</f>
        <v>0</v>
      </c>
      <c r="G386" s="179"/>
      <c r="H386" s="179">
        <f t="shared" ref="H386" si="837">F386-G386</f>
        <v>0</v>
      </c>
      <c r="I386" s="179"/>
      <c r="J386" s="179">
        <f t="shared" ref="J386" si="838">F386-I386</f>
        <v>0</v>
      </c>
      <c r="K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9">
        <f t="shared" ref="AE386" si="839">AB386+AC386+AD386</f>
        <v>0</v>
      </c>
      <c r="AF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9">
        <f t="shared" ref="AI386" si="840">AF386+AG386+AH386</f>
        <v>0</v>
      </c>
      <c r="AJ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9">
        <f t="shared" ref="AM386" si="841">AJ386+AK386+AL386</f>
        <v>0</v>
      </c>
      <c r="AN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9">
        <f t="shared" ref="AQ386" si="842">AN386+AO386+AP386</f>
        <v>0</v>
      </c>
      <c r="AR386" s="179">
        <f t="shared" ref="AR386" si="843">AE386+AI386+AM386+AQ386</f>
        <v>0</v>
      </c>
    </row>
    <row r="387" spans="1:44" x14ac:dyDescent="0.25">
      <c r="A387" s="107"/>
      <c r="B387" s="177" t="s">
        <v>1049</v>
      </c>
      <c r="C387" s="178" t="s">
        <v>1371</v>
      </c>
      <c r="D3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9">
        <f t="shared" ref="F387" si="844">D387+E387</f>
        <v>0</v>
      </c>
      <c r="G387" s="179"/>
      <c r="H387" s="179">
        <f t="shared" ref="H387" si="845">F387-G387</f>
        <v>0</v>
      </c>
      <c r="I387" s="179"/>
      <c r="J387" s="179">
        <f t="shared" ref="J387" si="846">F387-I387</f>
        <v>0</v>
      </c>
      <c r="K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9">
        <f t="shared" ref="AE387" si="847">AB387+AC387+AD387</f>
        <v>0</v>
      </c>
      <c r="AF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9">
        <f t="shared" ref="AI387" si="848">AF387+AG387+AH387</f>
        <v>0</v>
      </c>
      <c r="AJ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9">
        <f t="shared" ref="AM387" si="849">AJ387+AK387+AL387</f>
        <v>0</v>
      </c>
      <c r="AN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9">
        <f t="shared" ref="AQ387" si="850">AN387+AO387+AP387</f>
        <v>0</v>
      </c>
      <c r="AR387" s="179">
        <f t="shared" ref="AR387" si="851">AE387+AI387+AM387+AQ387</f>
        <v>0</v>
      </c>
    </row>
    <row r="388" spans="1:44" x14ac:dyDescent="0.25">
      <c r="A388" s="107"/>
      <c r="B388" s="177" t="s">
        <v>1051</v>
      </c>
      <c r="C388" s="178" t="s">
        <v>1050</v>
      </c>
      <c r="D3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9">
        <f t="shared" si="830"/>
        <v>0</v>
      </c>
      <c r="G388" s="179"/>
      <c r="H388" s="179">
        <f t="shared" si="623"/>
        <v>0</v>
      </c>
      <c r="I388" s="179"/>
      <c r="J388" s="179">
        <f t="shared" si="624"/>
        <v>0</v>
      </c>
      <c r="K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9">
        <f t="shared" si="628"/>
        <v>0</v>
      </c>
      <c r="AF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9">
        <f t="shared" si="629"/>
        <v>0</v>
      </c>
      <c r="AJ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9">
        <f t="shared" si="630"/>
        <v>0</v>
      </c>
      <c r="AN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9">
        <f t="shared" si="631"/>
        <v>0</v>
      </c>
      <c r="AR388" s="179">
        <f t="shared" si="632"/>
        <v>0</v>
      </c>
    </row>
    <row r="389" spans="1:44" x14ac:dyDescent="0.25">
      <c r="B389" s="186" t="s">
        <v>341</v>
      </c>
      <c r="C389" s="187" t="s">
        <v>209</v>
      </c>
      <c r="D389" s="188">
        <f>SUM(D390:D396)</f>
        <v>0</v>
      </c>
      <c r="E389" s="188">
        <f>SUM(E390:E396)</f>
        <v>0</v>
      </c>
      <c r="F389" s="188">
        <f t="shared" si="830"/>
        <v>0</v>
      </c>
      <c r="G389" s="188">
        <f>SUM(G390:G396)</f>
        <v>0</v>
      </c>
      <c r="H389" s="188">
        <f t="shared" si="623"/>
        <v>0</v>
      </c>
      <c r="I389" s="188">
        <f>SUM(I390:I396)</f>
        <v>0</v>
      </c>
      <c r="J389" s="188">
        <f t="shared" si="624"/>
        <v>0</v>
      </c>
      <c r="K389" s="188">
        <f t="shared" ref="K389:AD389" si="852">SUM(K390:K396)</f>
        <v>0</v>
      </c>
      <c r="L389" s="188">
        <f t="shared" si="852"/>
        <v>0</v>
      </c>
      <c r="M389" s="188">
        <f t="shared" si="852"/>
        <v>0</v>
      </c>
      <c r="N389" s="188">
        <f t="shared" si="852"/>
        <v>0</v>
      </c>
      <c r="O389" s="188">
        <f t="shared" si="852"/>
        <v>0</v>
      </c>
      <c r="P389" s="188">
        <f t="shared" si="852"/>
        <v>0</v>
      </c>
      <c r="Q389" s="188">
        <f t="shared" si="852"/>
        <v>0</v>
      </c>
      <c r="R389" s="188">
        <f t="shared" si="852"/>
        <v>0</v>
      </c>
      <c r="S389" s="188">
        <f t="shared" si="852"/>
        <v>0</v>
      </c>
      <c r="T389" s="188">
        <f t="shared" ref="T389" si="853">SUM(T390:T396)</f>
        <v>0</v>
      </c>
      <c r="U389" s="188">
        <f t="shared" si="852"/>
        <v>0</v>
      </c>
      <c r="V389" s="188">
        <f t="shared" si="852"/>
        <v>0</v>
      </c>
      <c r="W389" s="188">
        <f t="shared" si="852"/>
        <v>0</v>
      </c>
      <c r="X389" s="188">
        <f t="shared" si="852"/>
        <v>0</v>
      </c>
      <c r="Y389" s="188">
        <f t="shared" ref="Y389:Z389" si="854">SUM(Y390:Y396)</f>
        <v>0</v>
      </c>
      <c r="Z389" s="188">
        <f t="shared" si="854"/>
        <v>0</v>
      </c>
      <c r="AA389" s="188">
        <f t="shared" si="852"/>
        <v>0</v>
      </c>
      <c r="AB389" s="188">
        <f t="shared" si="852"/>
        <v>0</v>
      </c>
      <c r="AC389" s="188">
        <f t="shared" si="852"/>
        <v>0</v>
      </c>
      <c r="AD389" s="188">
        <f t="shared" si="852"/>
        <v>0</v>
      </c>
      <c r="AE389" s="188">
        <f t="shared" si="628"/>
        <v>0</v>
      </c>
      <c r="AF389" s="188">
        <f>SUM(AF390:AF396)</f>
        <v>0</v>
      </c>
      <c r="AG389" s="188">
        <f>SUM(AG390:AG396)</f>
        <v>0</v>
      </c>
      <c r="AH389" s="188">
        <f>SUM(AH390:AH396)</f>
        <v>0</v>
      </c>
      <c r="AI389" s="188">
        <f t="shared" si="629"/>
        <v>0</v>
      </c>
      <c r="AJ389" s="188">
        <f>SUM(AJ390:AJ396)</f>
        <v>0</v>
      </c>
      <c r="AK389" s="188">
        <f>SUM(AK390:AK396)</f>
        <v>0</v>
      </c>
      <c r="AL389" s="188">
        <f>SUM(AL390:AL396)</f>
        <v>0</v>
      </c>
      <c r="AM389" s="188">
        <f t="shared" si="630"/>
        <v>0</v>
      </c>
      <c r="AN389" s="188">
        <f>SUM(AN390:AN396)</f>
        <v>0</v>
      </c>
      <c r="AO389" s="188">
        <f>SUM(AO390:AO396)</f>
        <v>0</v>
      </c>
      <c r="AP389" s="188">
        <f>SUM(AP390:AP396)</f>
        <v>0</v>
      </c>
      <c r="AQ389" s="188">
        <f t="shared" si="631"/>
        <v>0</v>
      </c>
      <c r="AR389" s="188">
        <f t="shared" si="632"/>
        <v>0</v>
      </c>
    </row>
    <row r="390" spans="1:44" x14ac:dyDescent="0.25">
      <c r="B390" s="177" t="s">
        <v>342</v>
      </c>
      <c r="C390" s="178" t="s">
        <v>210</v>
      </c>
      <c r="D3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9">
        <f t="shared" si="830"/>
        <v>0</v>
      </c>
      <c r="G390" s="179"/>
      <c r="H390" s="179">
        <f t="shared" si="623"/>
        <v>0</v>
      </c>
      <c r="I390" s="179"/>
      <c r="J390" s="179">
        <f t="shared" si="624"/>
        <v>0</v>
      </c>
      <c r="K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9">
        <f t="shared" si="628"/>
        <v>0</v>
      </c>
      <c r="AF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9">
        <f t="shared" si="629"/>
        <v>0</v>
      </c>
      <c r="AJ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9">
        <f t="shared" si="630"/>
        <v>0</v>
      </c>
      <c r="AN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9">
        <f t="shared" si="631"/>
        <v>0</v>
      </c>
      <c r="AR390" s="179">
        <f t="shared" si="632"/>
        <v>0</v>
      </c>
    </row>
    <row r="391" spans="1:44" x14ac:dyDescent="0.25">
      <c r="B391" s="177" t="s">
        <v>1052</v>
      </c>
      <c r="C391" s="178" t="s">
        <v>1053</v>
      </c>
      <c r="D3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9">
        <f t="shared" ref="F391:F394" si="855">D391+E391</f>
        <v>0</v>
      </c>
      <c r="G391" s="179"/>
      <c r="H391" s="179">
        <f t="shared" ref="H391:H394" si="856">F391-G391</f>
        <v>0</v>
      </c>
      <c r="I391" s="179"/>
      <c r="J391" s="179">
        <f t="shared" ref="J391:J394" si="857">F391-I391</f>
        <v>0</v>
      </c>
      <c r="K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9">
        <f t="shared" ref="AE391:AE394" si="858">AB391+AC391+AD391</f>
        <v>0</v>
      </c>
      <c r="AF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9">
        <f t="shared" ref="AI391:AI394" si="859">AF391+AG391+AH391</f>
        <v>0</v>
      </c>
      <c r="AJ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9">
        <f t="shared" ref="AM391:AM394" si="860">AJ391+AK391+AL391</f>
        <v>0</v>
      </c>
      <c r="AN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9">
        <f t="shared" ref="AQ391:AQ394" si="861">AN391+AO391+AP391</f>
        <v>0</v>
      </c>
      <c r="AR391" s="179">
        <f t="shared" ref="AR391:AR394" si="862">AE391+AI391+AM391+AQ391</f>
        <v>0</v>
      </c>
    </row>
    <row r="392" spans="1:44" x14ac:dyDescent="0.25">
      <c r="B392" s="177" t="s">
        <v>343</v>
      </c>
      <c r="C392" s="178" t="s">
        <v>211</v>
      </c>
      <c r="D3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9">
        <f t="shared" si="855"/>
        <v>0</v>
      </c>
      <c r="G392" s="179"/>
      <c r="H392" s="179">
        <f t="shared" si="856"/>
        <v>0</v>
      </c>
      <c r="I392" s="179"/>
      <c r="J392" s="179">
        <f t="shared" si="857"/>
        <v>0</v>
      </c>
      <c r="K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9">
        <f t="shared" si="858"/>
        <v>0</v>
      </c>
      <c r="AF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9">
        <f t="shared" si="859"/>
        <v>0</v>
      </c>
      <c r="AJ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9">
        <f t="shared" si="860"/>
        <v>0</v>
      </c>
      <c r="AN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9">
        <f t="shared" si="861"/>
        <v>0</v>
      </c>
      <c r="AR392" s="179">
        <f t="shared" si="862"/>
        <v>0</v>
      </c>
    </row>
    <row r="393" spans="1:44" x14ac:dyDescent="0.25">
      <c r="B393" s="177" t="s">
        <v>1054</v>
      </c>
      <c r="C393" s="178" t="s">
        <v>1055</v>
      </c>
      <c r="D3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9">
        <f t="shared" si="855"/>
        <v>0</v>
      </c>
      <c r="G393" s="179"/>
      <c r="H393" s="179">
        <f t="shared" si="856"/>
        <v>0</v>
      </c>
      <c r="I393" s="179"/>
      <c r="J393" s="179">
        <f t="shared" si="857"/>
        <v>0</v>
      </c>
      <c r="K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9">
        <f t="shared" si="858"/>
        <v>0</v>
      </c>
      <c r="AF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9">
        <f t="shared" si="859"/>
        <v>0</v>
      </c>
      <c r="AJ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9">
        <f t="shared" si="860"/>
        <v>0</v>
      </c>
      <c r="AN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9">
        <f t="shared" si="861"/>
        <v>0</v>
      </c>
      <c r="AR393" s="179">
        <f t="shared" si="862"/>
        <v>0</v>
      </c>
    </row>
    <row r="394" spans="1:44" x14ac:dyDescent="0.25">
      <c r="B394" s="177" t="s">
        <v>1056</v>
      </c>
      <c r="C394" s="178" t="s">
        <v>1057</v>
      </c>
      <c r="D3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9">
        <f t="shared" si="855"/>
        <v>0</v>
      </c>
      <c r="G394" s="179"/>
      <c r="H394" s="179">
        <f t="shared" si="856"/>
        <v>0</v>
      </c>
      <c r="I394" s="179"/>
      <c r="J394" s="179">
        <f t="shared" si="857"/>
        <v>0</v>
      </c>
      <c r="K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9">
        <f t="shared" si="858"/>
        <v>0</v>
      </c>
      <c r="AF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9">
        <f t="shared" si="859"/>
        <v>0</v>
      </c>
      <c r="AJ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9">
        <f t="shared" si="860"/>
        <v>0</v>
      </c>
      <c r="AN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9">
        <f t="shared" si="861"/>
        <v>0</v>
      </c>
      <c r="AR394" s="179">
        <f t="shared" si="862"/>
        <v>0</v>
      </c>
    </row>
    <row r="395" spans="1:44" x14ac:dyDescent="0.25">
      <c r="B395" s="177" t="s">
        <v>344</v>
      </c>
      <c r="C395" s="178" t="s">
        <v>212</v>
      </c>
      <c r="D3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9">
        <f t="shared" si="830"/>
        <v>0</v>
      </c>
      <c r="G395" s="179"/>
      <c r="H395" s="179">
        <f t="shared" si="623"/>
        <v>0</v>
      </c>
      <c r="I395" s="179"/>
      <c r="J395" s="179">
        <f t="shared" si="624"/>
        <v>0</v>
      </c>
      <c r="K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9">
        <f t="shared" si="628"/>
        <v>0</v>
      </c>
      <c r="AF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9">
        <f t="shared" si="629"/>
        <v>0</v>
      </c>
      <c r="AJ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9">
        <f t="shared" si="630"/>
        <v>0</v>
      </c>
      <c r="AN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9">
        <f t="shared" si="631"/>
        <v>0</v>
      </c>
      <c r="AR395" s="179">
        <f t="shared" si="632"/>
        <v>0</v>
      </c>
    </row>
    <row r="396" spans="1:44" x14ac:dyDescent="0.25">
      <c r="B396" s="177" t="s">
        <v>1058</v>
      </c>
      <c r="C396" s="178" t="s">
        <v>1059</v>
      </c>
      <c r="D3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9">
        <f t="shared" ref="F396" si="863">D396+E396</f>
        <v>0</v>
      </c>
      <c r="G396" s="179"/>
      <c r="H396" s="179">
        <f t="shared" ref="H396" si="864">F396-G396</f>
        <v>0</v>
      </c>
      <c r="I396" s="179"/>
      <c r="J396" s="179">
        <f t="shared" ref="J396" si="865">F396-I396</f>
        <v>0</v>
      </c>
      <c r="K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9">
        <f t="shared" ref="AE396" si="866">AB396+AC396+AD396</f>
        <v>0</v>
      </c>
      <c r="AF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9">
        <f t="shared" ref="AI396" si="867">AF396+AG396+AH396</f>
        <v>0</v>
      </c>
      <c r="AJ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9">
        <f t="shared" ref="AM396" si="868">AJ396+AK396+AL396</f>
        <v>0</v>
      </c>
      <c r="AN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9">
        <f t="shared" ref="AQ396" si="869">AN396+AO396+AP396</f>
        <v>0</v>
      </c>
      <c r="AR396" s="179">
        <f t="shared" ref="AR396" si="870">AE396+AI396+AM396+AQ396</f>
        <v>0</v>
      </c>
    </row>
    <row r="397" spans="1:44" x14ac:dyDescent="0.25">
      <c r="B397" s="174" t="s">
        <v>350</v>
      </c>
      <c r="C397" s="175" t="s">
        <v>218</v>
      </c>
      <c r="D397" s="176">
        <f>D398+D459+D467+D485+D489</f>
        <v>0</v>
      </c>
      <c r="E397" s="176">
        <f>E398+E459+E467+E485+E489</f>
        <v>0</v>
      </c>
      <c r="F397" s="176">
        <f t="shared" si="830"/>
        <v>0</v>
      </c>
      <c r="G397" s="176">
        <f>G398+G459+G467+G485+G489</f>
        <v>0</v>
      </c>
      <c r="H397" s="176">
        <f t="shared" si="623"/>
        <v>0</v>
      </c>
      <c r="I397" s="176">
        <f>I398+I459+I467+I485+I489</f>
        <v>0</v>
      </c>
      <c r="J397" s="176">
        <f t="shared" si="624"/>
        <v>0</v>
      </c>
      <c r="K397" s="176">
        <f t="shared" ref="K397:AD397" si="871">K398+K459+K467+K485+K489</f>
        <v>0</v>
      </c>
      <c r="L397" s="176">
        <f t="shared" si="871"/>
        <v>0</v>
      </c>
      <c r="M397" s="176">
        <f t="shared" si="871"/>
        <v>0</v>
      </c>
      <c r="N397" s="176">
        <f t="shared" si="871"/>
        <v>0</v>
      </c>
      <c r="O397" s="176">
        <f t="shared" si="871"/>
        <v>0</v>
      </c>
      <c r="P397" s="176">
        <f t="shared" si="871"/>
        <v>0</v>
      </c>
      <c r="Q397" s="176">
        <f t="shared" si="871"/>
        <v>0</v>
      </c>
      <c r="R397" s="176">
        <f t="shared" si="871"/>
        <v>0</v>
      </c>
      <c r="S397" s="176">
        <f t="shared" si="871"/>
        <v>0</v>
      </c>
      <c r="T397" s="176">
        <f t="shared" ref="T397" si="872">T398+T459+T467+T485+T489</f>
        <v>0</v>
      </c>
      <c r="U397" s="176">
        <f t="shared" si="871"/>
        <v>0</v>
      </c>
      <c r="V397" s="176">
        <f t="shared" si="871"/>
        <v>0</v>
      </c>
      <c r="W397" s="176">
        <f t="shared" si="871"/>
        <v>0</v>
      </c>
      <c r="X397" s="176">
        <f t="shared" si="871"/>
        <v>0</v>
      </c>
      <c r="Y397" s="176">
        <f t="shared" ref="Y397:Z397" si="873">Y398+Y459+Y467+Y485+Y489</f>
        <v>0</v>
      </c>
      <c r="Z397" s="176">
        <f t="shared" si="873"/>
        <v>0</v>
      </c>
      <c r="AA397" s="176">
        <f t="shared" si="871"/>
        <v>0</v>
      </c>
      <c r="AB397" s="176">
        <f t="shared" si="871"/>
        <v>0</v>
      </c>
      <c r="AC397" s="176">
        <f t="shared" si="871"/>
        <v>0</v>
      </c>
      <c r="AD397" s="176">
        <f t="shared" si="871"/>
        <v>0</v>
      </c>
      <c r="AE397" s="176">
        <f t="shared" si="628"/>
        <v>0</v>
      </c>
      <c r="AF397" s="176">
        <f>AF398+AF459+AF467+AF485+AF489</f>
        <v>0</v>
      </c>
      <c r="AG397" s="176">
        <f>AG398+AG459+AG467+AG485+AG489</f>
        <v>0</v>
      </c>
      <c r="AH397" s="176">
        <f>AH398+AH459+AH467+AH485+AH489</f>
        <v>0</v>
      </c>
      <c r="AI397" s="176">
        <f t="shared" si="629"/>
        <v>0</v>
      </c>
      <c r="AJ397" s="176">
        <f>AJ398+AJ459+AJ467+AJ485+AJ489</f>
        <v>0</v>
      </c>
      <c r="AK397" s="176">
        <f>AK398+AK459+AK467+AK485+AK489</f>
        <v>0</v>
      </c>
      <c r="AL397" s="176">
        <f>AL398+AL459+AL467+AL485+AL489</f>
        <v>0</v>
      </c>
      <c r="AM397" s="176">
        <f t="shared" si="630"/>
        <v>0</v>
      </c>
      <c r="AN397" s="176">
        <f>AN398+AN459+AN467+AN485+AN489</f>
        <v>0</v>
      </c>
      <c r="AO397" s="176">
        <f>AO398+AO459+AO467+AO485+AO489</f>
        <v>0</v>
      </c>
      <c r="AP397" s="176">
        <f>AP398+AP459+AP467+AP485+AP489</f>
        <v>0</v>
      </c>
      <c r="AQ397" s="176">
        <f t="shared" si="631"/>
        <v>0</v>
      </c>
      <c r="AR397" s="176">
        <f t="shared" si="632"/>
        <v>0</v>
      </c>
    </row>
    <row r="398" spans="1:44" x14ac:dyDescent="0.25">
      <c r="B398" s="186" t="s">
        <v>351</v>
      </c>
      <c r="C398" s="187" t="s">
        <v>219</v>
      </c>
      <c r="D398" s="188">
        <f>SUM(D399:D458)</f>
        <v>0</v>
      </c>
      <c r="E398" s="188">
        <f>SUM(E399:E458)</f>
        <v>0</v>
      </c>
      <c r="F398" s="188">
        <f t="shared" si="830"/>
        <v>0</v>
      </c>
      <c r="G398" s="188">
        <f t="shared" ref="G398:I398" si="874">SUM(G399:G458)</f>
        <v>0</v>
      </c>
      <c r="H398" s="188">
        <f t="shared" si="623"/>
        <v>0</v>
      </c>
      <c r="I398" s="188">
        <f t="shared" si="874"/>
        <v>0</v>
      </c>
      <c r="J398" s="188">
        <f t="shared" si="624"/>
        <v>0</v>
      </c>
      <c r="K398" s="188">
        <f t="shared" ref="K398:AP398" si="875">SUM(K399:K458)</f>
        <v>0</v>
      </c>
      <c r="L398" s="188">
        <f t="shared" si="875"/>
        <v>0</v>
      </c>
      <c r="M398" s="188">
        <f t="shared" si="875"/>
        <v>0</v>
      </c>
      <c r="N398" s="188">
        <f t="shared" si="875"/>
        <v>0</v>
      </c>
      <c r="O398" s="188">
        <f t="shared" si="875"/>
        <v>0</v>
      </c>
      <c r="P398" s="188">
        <f t="shared" ref="P398:Q398" si="876">SUM(P399:P458)</f>
        <v>0</v>
      </c>
      <c r="Q398" s="188">
        <f t="shared" si="876"/>
        <v>0</v>
      </c>
      <c r="R398" s="188">
        <f t="shared" si="875"/>
        <v>0</v>
      </c>
      <c r="S398" s="188">
        <f t="shared" si="875"/>
        <v>0</v>
      </c>
      <c r="T398" s="188">
        <f t="shared" ref="T398" si="877">SUM(T399:T458)</f>
        <v>0</v>
      </c>
      <c r="U398" s="188">
        <f t="shared" si="875"/>
        <v>0</v>
      </c>
      <c r="V398" s="188">
        <f t="shared" si="875"/>
        <v>0</v>
      </c>
      <c r="W398" s="188">
        <f t="shared" ref="W398" si="878">SUM(W399:W458)</f>
        <v>0</v>
      </c>
      <c r="X398" s="188">
        <f t="shared" si="875"/>
        <v>0</v>
      </c>
      <c r="Y398" s="188">
        <f t="shared" ref="Y398:Z398" si="879">SUM(Y399:Y458)</f>
        <v>0</v>
      </c>
      <c r="Z398" s="188">
        <f t="shared" si="879"/>
        <v>0</v>
      </c>
      <c r="AA398" s="188">
        <f t="shared" si="875"/>
        <v>0</v>
      </c>
      <c r="AB398" s="188">
        <f t="shared" si="875"/>
        <v>0</v>
      </c>
      <c r="AC398" s="188">
        <f t="shared" si="875"/>
        <v>0</v>
      </c>
      <c r="AD398" s="188">
        <f t="shared" si="875"/>
        <v>0</v>
      </c>
      <c r="AE398" s="188">
        <f t="shared" si="628"/>
        <v>0</v>
      </c>
      <c r="AF398" s="188">
        <f t="shared" si="875"/>
        <v>0</v>
      </c>
      <c r="AG398" s="188">
        <f t="shared" si="875"/>
        <v>0</v>
      </c>
      <c r="AH398" s="188">
        <f t="shared" si="875"/>
        <v>0</v>
      </c>
      <c r="AI398" s="188">
        <f t="shared" si="629"/>
        <v>0</v>
      </c>
      <c r="AJ398" s="188">
        <f t="shared" si="875"/>
        <v>0</v>
      </c>
      <c r="AK398" s="188">
        <f t="shared" si="875"/>
        <v>0</v>
      </c>
      <c r="AL398" s="188">
        <f t="shared" si="875"/>
        <v>0</v>
      </c>
      <c r="AM398" s="188">
        <f t="shared" si="630"/>
        <v>0</v>
      </c>
      <c r="AN398" s="188">
        <f t="shared" si="875"/>
        <v>0</v>
      </c>
      <c r="AO398" s="188">
        <f t="shared" si="875"/>
        <v>0</v>
      </c>
      <c r="AP398" s="188">
        <f t="shared" si="875"/>
        <v>0</v>
      </c>
      <c r="AQ398" s="188">
        <f t="shared" si="631"/>
        <v>0</v>
      </c>
      <c r="AR398" s="188">
        <f t="shared" si="632"/>
        <v>0</v>
      </c>
    </row>
    <row r="399" spans="1:44" x14ac:dyDescent="0.25">
      <c r="B399" s="177" t="s">
        <v>352</v>
      </c>
      <c r="C399" s="178" t="s">
        <v>220</v>
      </c>
      <c r="D3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9">
        <f t="shared" si="830"/>
        <v>0</v>
      </c>
      <c r="G399" s="179"/>
      <c r="H399" s="179">
        <f t="shared" si="623"/>
        <v>0</v>
      </c>
      <c r="I399" s="179"/>
      <c r="J399" s="179">
        <f t="shared" si="624"/>
        <v>0</v>
      </c>
      <c r="K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9">
        <f t="shared" si="628"/>
        <v>0</v>
      </c>
      <c r="AF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9">
        <f t="shared" si="629"/>
        <v>0</v>
      </c>
      <c r="AJ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9">
        <f t="shared" si="630"/>
        <v>0</v>
      </c>
      <c r="AN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9">
        <f t="shared" si="631"/>
        <v>0</v>
      </c>
      <c r="AR399" s="179">
        <f t="shared" si="632"/>
        <v>0</v>
      </c>
    </row>
    <row r="400" spans="1:44" x14ac:dyDescent="0.25">
      <c r="B400" s="177" t="s">
        <v>1061</v>
      </c>
      <c r="C400" s="178" t="s">
        <v>1062</v>
      </c>
      <c r="D4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9">
        <f t="shared" si="830"/>
        <v>0</v>
      </c>
      <c r="G400" s="179"/>
      <c r="H400" s="179">
        <f t="shared" si="623"/>
        <v>0</v>
      </c>
      <c r="I400" s="179"/>
      <c r="J400" s="179">
        <f t="shared" si="624"/>
        <v>0</v>
      </c>
      <c r="K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9">
        <f t="shared" si="628"/>
        <v>0</v>
      </c>
      <c r="AF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9">
        <f t="shared" si="629"/>
        <v>0</v>
      </c>
      <c r="AJ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9">
        <f t="shared" si="630"/>
        <v>0</v>
      </c>
      <c r="AN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9">
        <f t="shared" si="631"/>
        <v>0</v>
      </c>
      <c r="AR400" s="179">
        <f t="shared" si="632"/>
        <v>0</v>
      </c>
    </row>
    <row r="401" spans="2:44" x14ac:dyDescent="0.25">
      <c r="B401" s="177" t="s">
        <v>1063</v>
      </c>
      <c r="C401" s="178" t="s">
        <v>1064</v>
      </c>
      <c r="D4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9">
        <f t="shared" si="830"/>
        <v>0</v>
      </c>
      <c r="G401" s="179"/>
      <c r="H401" s="179">
        <f t="shared" si="623"/>
        <v>0</v>
      </c>
      <c r="I401" s="179"/>
      <c r="J401" s="179">
        <f t="shared" si="624"/>
        <v>0</v>
      </c>
      <c r="K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9">
        <f t="shared" si="628"/>
        <v>0</v>
      </c>
      <c r="AF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9">
        <f t="shared" si="629"/>
        <v>0</v>
      </c>
      <c r="AJ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9">
        <f t="shared" si="630"/>
        <v>0</v>
      </c>
      <c r="AN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9">
        <f t="shared" si="631"/>
        <v>0</v>
      </c>
      <c r="AR401" s="179">
        <f t="shared" si="632"/>
        <v>0</v>
      </c>
    </row>
    <row r="402" spans="2:44" x14ac:dyDescent="0.25">
      <c r="B402" s="177" t="s">
        <v>353</v>
      </c>
      <c r="C402" s="178" t="s">
        <v>221</v>
      </c>
      <c r="D4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9">
        <f t="shared" ref="F402:F453" si="880">D402+E402</f>
        <v>0</v>
      </c>
      <c r="G402" s="179"/>
      <c r="H402" s="179">
        <f t="shared" ref="H402:H453" si="881">F402-G402</f>
        <v>0</v>
      </c>
      <c r="I402" s="179"/>
      <c r="J402" s="179">
        <f t="shared" ref="J402:J453" si="882">F402-I402</f>
        <v>0</v>
      </c>
      <c r="K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9">
        <f t="shared" ref="AE402:AE453" si="883">AB402+AC402+AD402</f>
        <v>0</v>
      </c>
      <c r="AF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9">
        <f t="shared" ref="AI402:AI453" si="884">AF402+AG402+AH402</f>
        <v>0</v>
      </c>
      <c r="AJ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9">
        <f t="shared" ref="AM402:AM453" si="885">AJ402+AK402+AL402</f>
        <v>0</v>
      </c>
      <c r="AN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9">
        <f t="shared" ref="AQ402:AQ453" si="886">AN402+AO402+AP402</f>
        <v>0</v>
      </c>
      <c r="AR402" s="179">
        <f t="shared" ref="AR402:AR453" si="887">AE402+AI402+AM402+AQ402</f>
        <v>0</v>
      </c>
    </row>
    <row r="403" spans="2:44" x14ac:dyDescent="0.25">
      <c r="B403" s="177" t="s">
        <v>363</v>
      </c>
      <c r="C403" s="178" t="s">
        <v>230</v>
      </c>
      <c r="D4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9">
        <f t="shared" ref="F403:F419" si="888">D403+E403</f>
        <v>0</v>
      </c>
      <c r="G403" s="179"/>
      <c r="H403" s="179">
        <f t="shared" ref="H403:H419" si="889">F403-G403</f>
        <v>0</v>
      </c>
      <c r="I403" s="179"/>
      <c r="J403" s="179">
        <f t="shared" ref="J403:J419" si="890">F403-I403</f>
        <v>0</v>
      </c>
      <c r="K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9">
        <f t="shared" ref="AE403:AE419" si="891">AB403+AC403+AD403</f>
        <v>0</v>
      </c>
      <c r="AF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9">
        <f t="shared" ref="AI403:AI419" si="892">AF403+AG403+AH403</f>
        <v>0</v>
      </c>
      <c r="AJ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9">
        <f t="shared" ref="AM403:AM419" si="893">AJ403+AK403+AL403</f>
        <v>0</v>
      </c>
      <c r="AN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9">
        <f t="shared" ref="AQ403:AQ419" si="894">AN403+AO403+AP403</f>
        <v>0</v>
      </c>
      <c r="AR403" s="179">
        <f t="shared" ref="AR403:AR419" si="895">AE403+AI403+AM403+AQ403</f>
        <v>0</v>
      </c>
    </row>
    <row r="404" spans="2:44" x14ac:dyDescent="0.25">
      <c r="B404" s="177" t="s">
        <v>1065</v>
      </c>
      <c r="C404" s="178" t="s">
        <v>1066</v>
      </c>
      <c r="D4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9">
        <f t="shared" si="888"/>
        <v>0</v>
      </c>
      <c r="G404" s="179"/>
      <c r="H404" s="179">
        <f t="shared" si="889"/>
        <v>0</v>
      </c>
      <c r="I404" s="179"/>
      <c r="J404" s="179">
        <f t="shared" si="890"/>
        <v>0</v>
      </c>
      <c r="K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9">
        <f t="shared" si="891"/>
        <v>0</v>
      </c>
      <c r="AF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9">
        <f t="shared" si="892"/>
        <v>0</v>
      </c>
      <c r="AJ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9">
        <f t="shared" si="893"/>
        <v>0</v>
      </c>
      <c r="AN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9">
        <f t="shared" si="894"/>
        <v>0</v>
      </c>
      <c r="AR404" s="179">
        <f t="shared" si="895"/>
        <v>0</v>
      </c>
    </row>
    <row r="405" spans="2:44" x14ac:dyDescent="0.25">
      <c r="B405" s="177" t="s">
        <v>1067</v>
      </c>
      <c r="C405" s="178" t="s">
        <v>1068</v>
      </c>
      <c r="D4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9">
        <f t="shared" si="888"/>
        <v>0</v>
      </c>
      <c r="G405" s="179"/>
      <c r="H405" s="179">
        <f t="shared" si="889"/>
        <v>0</v>
      </c>
      <c r="I405" s="179"/>
      <c r="J405" s="179">
        <f t="shared" si="890"/>
        <v>0</v>
      </c>
      <c r="K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9">
        <f t="shared" si="891"/>
        <v>0</v>
      </c>
      <c r="AF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9">
        <f t="shared" si="892"/>
        <v>0</v>
      </c>
      <c r="AJ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9">
        <f t="shared" si="893"/>
        <v>0</v>
      </c>
      <c r="AN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9">
        <f t="shared" si="894"/>
        <v>0</v>
      </c>
      <c r="AR405" s="179">
        <f t="shared" si="895"/>
        <v>0</v>
      </c>
    </row>
    <row r="406" spans="2:44" x14ac:dyDescent="0.25">
      <c r="B406" s="177" t="s">
        <v>1069</v>
      </c>
      <c r="C406" s="178" t="s">
        <v>1070</v>
      </c>
      <c r="D4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9">
        <f t="shared" si="888"/>
        <v>0</v>
      </c>
      <c r="G406" s="179"/>
      <c r="H406" s="179">
        <f t="shared" si="889"/>
        <v>0</v>
      </c>
      <c r="I406" s="179"/>
      <c r="J406" s="179">
        <f t="shared" si="890"/>
        <v>0</v>
      </c>
      <c r="K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9">
        <f t="shared" si="891"/>
        <v>0</v>
      </c>
      <c r="AF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9">
        <f t="shared" si="892"/>
        <v>0</v>
      </c>
      <c r="AJ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9">
        <f t="shared" si="893"/>
        <v>0</v>
      </c>
      <c r="AN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9">
        <f t="shared" si="894"/>
        <v>0</v>
      </c>
      <c r="AR406" s="179">
        <f t="shared" si="895"/>
        <v>0</v>
      </c>
    </row>
    <row r="407" spans="2:44" x14ac:dyDescent="0.25">
      <c r="B407" s="177" t="s">
        <v>1071</v>
      </c>
      <c r="C407" s="178" t="s">
        <v>1072</v>
      </c>
      <c r="D4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9">
        <f t="shared" si="888"/>
        <v>0</v>
      </c>
      <c r="G407" s="179"/>
      <c r="H407" s="179">
        <f t="shared" si="889"/>
        <v>0</v>
      </c>
      <c r="I407" s="179"/>
      <c r="J407" s="179">
        <f t="shared" si="890"/>
        <v>0</v>
      </c>
      <c r="K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9">
        <f t="shared" si="891"/>
        <v>0</v>
      </c>
      <c r="AF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9">
        <f t="shared" si="892"/>
        <v>0</v>
      </c>
      <c r="AJ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9">
        <f t="shared" si="893"/>
        <v>0</v>
      </c>
      <c r="AN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9">
        <f t="shared" si="894"/>
        <v>0</v>
      </c>
      <c r="AR407" s="179">
        <f t="shared" si="895"/>
        <v>0</v>
      </c>
    </row>
    <row r="408" spans="2:44" x14ac:dyDescent="0.25">
      <c r="B408" s="177" t="s">
        <v>1073</v>
      </c>
      <c r="C408" s="178" t="s">
        <v>1074</v>
      </c>
      <c r="D4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9">
        <f t="shared" si="888"/>
        <v>0</v>
      </c>
      <c r="G408" s="179"/>
      <c r="H408" s="179">
        <f t="shared" si="889"/>
        <v>0</v>
      </c>
      <c r="I408" s="179"/>
      <c r="J408" s="179">
        <f t="shared" si="890"/>
        <v>0</v>
      </c>
      <c r="K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9">
        <f t="shared" si="891"/>
        <v>0</v>
      </c>
      <c r="AF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9">
        <f t="shared" si="892"/>
        <v>0</v>
      </c>
      <c r="AJ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9">
        <f t="shared" si="893"/>
        <v>0</v>
      </c>
      <c r="AN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9">
        <f t="shared" si="894"/>
        <v>0</v>
      </c>
      <c r="AR408" s="179">
        <f t="shared" si="895"/>
        <v>0</v>
      </c>
    </row>
    <row r="409" spans="2:44" x14ac:dyDescent="0.25">
      <c r="B409" s="177" t="s">
        <v>1075</v>
      </c>
      <c r="C409" s="178" t="s">
        <v>1076</v>
      </c>
      <c r="D4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9">
        <f t="shared" si="888"/>
        <v>0</v>
      </c>
      <c r="G409" s="179"/>
      <c r="H409" s="179">
        <f t="shared" si="889"/>
        <v>0</v>
      </c>
      <c r="I409" s="179"/>
      <c r="J409" s="179">
        <f t="shared" si="890"/>
        <v>0</v>
      </c>
      <c r="K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9">
        <f t="shared" si="891"/>
        <v>0</v>
      </c>
      <c r="AF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9">
        <f t="shared" si="892"/>
        <v>0</v>
      </c>
      <c r="AJ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9">
        <f t="shared" si="893"/>
        <v>0</v>
      </c>
      <c r="AN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9">
        <f t="shared" si="894"/>
        <v>0</v>
      </c>
      <c r="AR409" s="179">
        <f t="shared" si="895"/>
        <v>0</v>
      </c>
    </row>
    <row r="410" spans="2:44" x14ac:dyDescent="0.25">
      <c r="B410" s="177" t="s">
        <v>1077</v>
      </c>
      <c r="C410" s="178" t="s">
        <v>1078</v>
      </c>
      <c r="D4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9">
        <f t="shared" si="888"/>
        <v>0</v>
      </c>
      <c r="G410" s="179"/>
      <c r="H410" s="179">
        <f t="shared" si="889"/>
        <v>0</v>
      </c>
      <c r="I410" s="179"/>
      <c r="J410" s="179">
        <f t="shared" si="890"/>
        <v>0</v>
      </c>
      <c r="K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9">
        <f t="shared" si="891"/>
        <v>0</v>
      </c>
      <c r="AF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9">
        <f t="shared" si="892"/>
        <v>0</v>
      </c>
      <c r="AJ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9">
        <f t="shared" si="893"/>
        <v>0</v>
      </c>
      <c r="AN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9">
        <f t="shared" si="894"/>
        <v>0</v>
      </c>
      <c r="AR410" s="179">
        <f t="shared" si="895"/>
        <v>0</v>
      </c>
    </row>
    <row r="411" spans="2:44" x14ac:dyDescent="0.25">
      <c r="B411" s="177" t="s">
        <v>1079</v>
      </c>
      <c r="C411" s="178" t="s">
        <v>1080</v>
      </c>
      <c r="D4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9">
        <f t="shared" si="888"/>
        <v>0</v>
      </c>
      <c r="G411" s="179"/>
      <c r="H411" s="179">
        <f t="shared" si="889"/>
        <v>0</v>
      </c>
      <c r="I411" s="179"/>
      <c r="J411" s="179">
        <f t="shared" si="890"/>
        <v>0</v>
      </c>
      <c r="K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9">
        <f t="shared" si="891"/>
        <v>0</v>
      </c>
      <c r="AF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9">
        <f t="shared" si="892"/>
        <v>0</v>
      </c>
      <c r="AJ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9">
        <f t="shared" si="893"/>
        <v>0</v>
      </c>
      <c r="AN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9">
        <f t="shared" si="894"/>
        <v>0</v>
      </c>
      <c r="AR411" s="179">
        <f t="shared" si="895"/>
        <v>0</v>
      </c>
    </row>
    <row r="412" spans="2:44" x14ac:dyDescent="0.25">
      <c r="B412" s="177" t="s">
        <v>1081</v>
      </c>
      <c r="C412" s="178" t="s">
        <v>1082</v>
      </c>
      <c r="D4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9">
        <f t="shared" si="888"/>
        <v>0</v>
      </c>
      <c r="G412" s="179"/>
      <c r="H412" s="179">
        <f t="shared" si="889"/>
        <v>0</v>
      </c>
      <c r="I412" s="179"/>
      <c r="J412" s="179">
        <f t="shared" si="890"/>
        <v>0</v>
      </c>
      <c r="K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9">
        <f t="shared" si="891"/>
        <v>0</v>
      </c>
      <c r="AF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9">
        <f t="shared" si="892"/>
        <v>0</v>
      </c>
      <c r="AJ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9">
        <f t="shared" si="893"/>
        <v>0</v>
      </c>
      <c r="AN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9">
        <f t="shared" si="894"/>
        <v>0</v>
      </c>
      <c r="AR412" s="179">
        <f t="shared" si="895"/>
        <v>0</v>
      </c>
    </row>
    <row r="413" spans="2:44" x14ac:dyDescent="0.25">
      <c r="B413" s="177" t="s">
        <v>1083</v>
      </c>
      <c r="C413" s="178" t="s">
        <v>1084</v>
      </c>
      <c r="D4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9">
        <f t="shared" si="888"/>
        <v>0</v>
      </c>
      <c r="G413" s="179"/>
      <c r="H413" s="179">
        <f t="shared" si="889"/>
        <v>0</v>
      </c>
      <c r="I413" s="179"/>
      <c r="J413" s="179">
        <f t="shared" si="890"/>
        <v>0</v>
      </c>
      <c r="K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9">
        <f t="shared" si="891"/>
        <v>0</v>
      </c>
      <c r="AF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9">
        <f t="shared" si="892"/>
        <v>0</v>
      </c>
      <c r="AJ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9">
        <f t="shared" si="893"/>
        <v>0</v>
      </c>
      <c r="AN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9">
        <f t="shared" si="894"/>
        <v>0</v>
      </c>
      <c r="AR413" s="179">
        <f t="shared" si="895"/>
        <v>0</v>
      </c>
    </row>
    <row r="414" spans="2:44" x14ac:dyDescent="0.25">
      <c r="B414" s="177" t="s">
        <v>1085</v>
      </c>
      <c r="C414" s="178" t="s">
        <v>1086</v>
      </c>
      <c r="D4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9">
        <f t="shared" si="888"/>
        <v>0</v>
      </c>
      <c r="G414" s="179"/>
      <c r="H414" s="179">
        <f t="shared" si="889"/>
        <v>0</v>
      </c>
      <c r="I414" s="179"/>
      <c r="J414" s="179">
        <f t="shared" si="890"/>
        <v>0</v>
      </c>
      <c r="K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9">
        <f t="shared" si="891"/>
        <v>0</v>
      </c>
      <c r="AF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9">
        <f t="shared" si="892"/>
        <v>0</v>
      </c>
      <c r="AJ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9">
        <f t="shared" si="893"/>
        <v>0</v>
      </c>
      <c r="AN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9">
        <f t="shared" si="894"/>
        <v>0</v>
      </c>
      <c r="AR414" s="179">
        <f t="shared" si="895"/>
        <v>0</v>
      </c>
    </row>
    <row r="415" spans="2:44" x14ac:dyDescent="0.25">
      <c r="B415" s="177" t="s">
        <v>1087</v>
      </c>
      <c r="C415" s="178" t="s">
        <v>1088</v>
      </c>
      <c r="D4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9">
        <f t="shared" si="888"/>
        <v>0</v>
      </c>
      <c r="G415" s="179"/>
      <c r="H415" s="179">
        <f t="shared" si="889"/>
        <v>0</v>
      </c>
      <c r="I415" s="179"/>
      <c r="J415" s="179">
        <f t="shared" si="890"/>
        <v>0</v>
      </c>
      <c r="K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9">
        <f t="shared" si="891"/>
        <v>0</v>
      </c>
      <c r="AF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9">
        <f t="shared" si="892"/>
        <v>0</v>
      </c>
      <c r="AJ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9">
        <f t="shared" si="893"/>
        <v>0</v>
      </c>
      <c r="AN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9">
        <f t="shared" si="894"/>
        <v>0</v>
      </c>
      <c r="AR415" s="179">
        <f t="shared" si="895"/>
        <v>0</v>
      </c>
    </row>
    <row r="416" spans="2:44" x14ac:dyDescent="0.25">
      <c r="B416" s="177" t="s">
        <v>1089</v>
      </c>
      <c r="C416" s="178" t="s">
        <v>1090</v>
      </c>
      <c r="D4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9">
        <f t="shared" si="888"/>
        <v>0</v>
      </c>
      <c r="G416" s="179"/>
      <c r="H416" s="179">
        <f t="shared" si="889"/>
        <v>0</v>
      </c>
      <c r="I416" s="179"/>
      <c r="J416" s="179">
        <f t="shared" si="890"/>
        <v>0</v>
      </c>
      <c r="K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9">
        <f t="shared" si="891"/>
        <v>0</v>
      </c>
      <c r="AF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9">
        <f t="shared" si="892"/>
        <v>0</v>
      </c>
      <c r="AJ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9">
        <f t="shared" si="893"/>
        <v>0</v>
      </c>
      <c r="AN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9">
        <f t="shared" si="894"/>
        <v>0</v>
      </c>
      <c r="AR416" s="179">
        <f t="shared" si="895"/>
        <v>0</v>
      </c>
    </row>
    <row r="417" spans="2:44" x14ac:dyDescent="0.25">
      <c r="B417" s="177" t="s">
        <v>1091</v>
      </c>
      <c r="C417" s="178" t="s">
        <v>1092</v>
      </c>
      <c r="D4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9">
        <f t="shared" si="888"/>
        <v>0</v>
      </c>
      <c r="G417" s="179"/>
      <c r="H417" s="179">
        <f t="shared" si="889"/>
        <v>0</v>
      </c>
      <c r="I417" s="179"/>
      <c r="J417" s="179">
        <f t="shared" si="890"/>
        <v>0</v>
      </c>
      <c r="K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9">
        <f t="shared" si="891"/>
        <v>0</v>
      </c>
      <c r="AF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9">
        <f t="shared" si="892"/>
        <v>0</v>
      </c>
      <c r="AJ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9">
        <f t="shared" si="893"/>
        <v>0</v>
      </c>
      <c r="AN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9">
        <f t="shared" si="894"/>
        <v>0</v>
      </c>
      <c r="AR417" s="179">
        <f t="shared" si="895"/>
        <v>0</v>
      </c>
    </row>
    <row r="418" spans="2:44" x14ac:dyDescent="0.25">
      <c r="B418" s="177" t="s">
        <v>1093</v>
      </c>
      <c r="C418" s="178" t="s">
        <v>1094</v>
      </c>
      <c r="D4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9">
        <f t="shared" si="888"/>
        <v>0</v>
      </c>
      <c r="G418" s="179"/>
      <c r="H418" s="179">
        <f t="shared" si="889"/>
        <v>0</v>
      </c>
      <c r="I418" s="179"/>
      <c r="J418" s="179">
        <f t="shared" si="890"/>
        <v>0</v>
      </c>
      <c r="K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9">
        <f t="shared" si="891"/>
        <v>0</v>
      </c>
      <c r="AF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9">
        <f t="shared" si="892"/>
        <v>0</v>
      </c>
      <c r="AJ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9">
        <f t="shared" si="893"/>
        <v>0</v>
      </c>
      <c r="AN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9">
        <f t="shared" si="894"/>
        <v>0</v>
      </c>
      <c r="AR418" s="179">
        <f t="shared" si="895"/>
        <v>0</v>
      </c>
    </row>
    <row r="419" spans="2:44" x14ac:dyDescent="0.25">
      <c r="B419" s="177" t="s">
        <v>1095</v>
      </c>
      <c r="C419" s="178" t="s">
        <v>1096</v>
      </c>
      <c r="D4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9">
        <f t="shared" si="888"/>
        <v>0</v>
      </c>
      <c r="G419" s="179"/>
      <c r="H419" s="179">
        <f t="shared" si="889"/>
        <v>0</v>
      </c>
      <c r="I419" s="179"/>
      <c r="J419" s="179">
        <f t="shared" si="890"/>
        <v>0</v>
      </c>
      <c r="K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9">
        <f t="shared" si="891"/>
        <v>0</v>
      </c>
      <c r="AF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9">
        <f t="shared" si="892"/>
        <v>0</v>
      </c>
      <c r="AJ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9">
        <f t="shared" si="893"/>
        <v>0</v>
      </c>
      <c r="AN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9">
        <f t="shared" si="894"/>
        <v>0</v>
      </c>
      <c r="AR419" s="179">
        <f t="shared" si="895"/>
        <v>0</v>
      </c>
    </row>
    <row r="420" spans="2:44" x14ac:dyDescent="0.25">
      <c r="B420" s="177" t="s">
        <v>1097</v>
      </c>
      <c r="C420" s="178" t="s">
        <v>1098</v>
      </c>
      <c r="D4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9">
        <f t="shared" ref="F420:F428" si="896">D420+E420</f>
        <v>0</v>
      </c>
      <c r="G420" s="179"/>
      <c r="H420" s="179">
        <f t="shared" ref="H420:H428" si="897">F420-G420</f>
        <v>0</v>
      </c>
      <c r="I420" s="179"/>
      <c r="J420" s="179">
        <f t="shared" ref="J420:J428" si="898">F420-I420</f>
        <v>0</v>
      </c>
      <c r="K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9">
        <f t="shared" ref="AE420:AE428" si="899">AB420+AC420+AD420</f>
        <v>0</v>
      </c>
      <c r="AF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9">
        <f t="shared" ref="AI420:AI428" si="900">AF420+AG420+AH420</f>
        <v>0</v>
      </c>
      <c r="AJ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9">
        <f t="shared" ref="AM420:AM428" si="901">AJ420+AK420+AL420</f>
        <v>0</v>
      </c>
      <c r="AN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9">
        <f t="shared" ref="AQ420:AQ428" si="902">AN420+AO420+AP420</f>
        <v>0</v>
      </c>
      <c r="AR420" s="179">
        <f t="shared" ref="AR420:AR428" si="903">AE420+AI420+AM420+AQ420</f>
        <v>0</v>
      </c>
    </row>
    <row r="421" spans="2:44" x14ac:dyDescent="0.25">
      <c r="B421" s="177" t="s">
        <v>1099</v>
      </c>
      <c r="C421" s="178" t="s">
        <v>1100</v>
      </c>
      <c r="D4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9">
        <f t="shared" si="896"/>
        <v>0</v>
      </c>
      <c r="G421" s="179"/>
      <c r="H421" s="179">
        <f t="shared" si="897"/>
        <v>0</v>
      </c>
      <c r="I421" s="179"/>
      <c r="J421" s="179">
        <f t="shared" si="898"/>
        <v>0</v>
      </c>
      <c r="K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9">
        <f t="shared" si="899"/>
        <v>0</v>
      </c>
      <c r="AF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9">
        <f t="shared" si="900"/>
        <v>0</v>
      </c>
      <c r="AJ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9">
        <f t="shared" si="901"/>
        <v>0</v>
      </c>
      <c r="AN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9">
        <f t="shared" si="902"/>
        <v>0</v>
      </c>
      <c r="AR421" s="179">
        <f t="shared" si="903"/>
        <v>0</v>
      </c>
    </row>
    <row r="422" spans="2:44" x14ac:dyDescent="0.25">
      <c r="B422" s="177" t="s">
        <v>1101</v>
      </c>
      <c r="C422" s="178" t="s">
        <v>1102</v>
      </c>
      <c r="D4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9">
        <f t="shared" si="896"/>
        <v>0</v>
      </c>
      <c r="G422" s="179"/>
      <c r="H422" s="179">
        <f t="shared" si="897"/>
        <v>0</v>
      </c>
      <c r="I422" s="179"/>
      <c r="J422" s="179">
        <f t="shared" si="898"/>
        <v>0</v>
      </c>
      <c r="K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9">
        <f t="shared" si="899"/>
        <v>0</v>
      </c>
      <c r="AF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9">
        <f t="shared" si="900"/>
        <v>0</v>
      </c>
      <c r="AJ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9">
        <f t="shared" si="901"/>
        <v>0</v>
      </c>
      <c r="AN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9">
        <f t="shared" si="902"/>
        <v>0</v>
      </c>
      <c r="AR422" s="179">
        <f t="shared" si="903"/>
        <v>0</v>
      </c>
    </row>
    <row r="423" spans="2:44" x14ac:dyDescent="0.25">
      <c r="B423" s="177" t="s">
        <v>1103</v>
      </c>
      <c r="C423" s="178" t="s">
        <v>1104</v>
      </c>
      <c r="D4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9">
        <f t="shared" si="896"/>
        <v>0</v>
      </c>
      <c r="G423" s="179"/>
      <c r="H423" s="179">
        <f t="shared" si="897"/>
        <v>0</v>
      </c>
      <c r="I423" s="179"/>
      <c r="J423" s="179">
        <f t="shared" si="898"/>
        <v>0</v>
      </c>
      <c r="K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9">
        <f t="shared" si="899"/>
        <v>0</v>
      </c>
      <c r="AF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9">
        <f t="shared" si="900"/>
        <v>0</v>
      </c>
      <c r="AJ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9">
        <f t="shared" si="901"/>
        <v>0</v>
      </c>
      <c r="AN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9">
        <f t="shared" si="902"/>
        <v>0</v>
      </c>
      <c r="AR423" s="179">
        <f t="shared" si="903"/>
        <v>0</v>
      </c>
    </row>
    <row r="424" spans="2:44" x14ac:dyDescent="0.25">
      <c r="B424" s="177" t="s">
        <v>1105</v>
      </c>
      <c r="C424" s="178" t="s">
        <v>1106</v>
      </c>
      <c r="D4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9">
        <f t="shared" si="896"/>
        <v>0</v>
      </c>
      <c r="G424" s="179"/>
      <c r="H424" s="179">
        <f t="shared" si="897"/>
        <v>0</v>
      </c>
      <c r="I424" s="179"/>
      <c r="J424" s="179">
        <f t="shared" si="898"/>
        <v>0</v>
      </c>
      <c r="K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9">
        <f t="shared" si="899"/>
        <v>0</v>
      </c>
      <c r="AF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9">
        <f t="shared" si="900"/>
        <v>0</v>
      </c>
      <c r="AJ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9">
        <f t="shared" si="901"/>
        <v>0</v>
      </c>
      <c r="AN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9">
        <f t="shared" si="902"/>
        <v>0</v>
      </c>
      <c r="AR424" s="179">
        <f t="shared" si="903"/>
        <v>0</v>
      </c>
    </row>
    <row r="425" spans="2:44" x14ac:dyDescent="0.25">
      <c r="B425" s="177" t="s">
        <v>1107</v>
      </c>
      <c r="C425" s="178" t="s">
        <v>1108</v>
      </c>
      <c r="D4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9">
        <f t="shared" si="896"/>
        <v>0</v>
      </c>
      <c r="G425" s="179"/>
      <c r="H425" s="179">
        <f t="shared" si="897"/>
        <v>0</v>
      </c>
      <c r="I425" s="179"/>
      <c r="J425" s="179">
        <f t="shared" si="898"/>
        <v>0</v>
      </c>
      <c r="K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9">
        <f t="shared" si="899"/>
        <v>0</v>
      </c>
      <c r="AF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9">
        <f t="shared" si="900"/>
        <v>0</v>
      </c>
      <c r="AJ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9">
        <f t="shared" si="901"/>
        <v>0</v>
      </c>
      <c r="AN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9">
        <f t="shared" si="902"/>
        <v>0</v>
      </c>
      <c r="AR425" s="179">
        <f t="shared" si="903"/>
        <v>0</v>
      </c>
    </row>
    <row r="426" spans="2:44" x14ac:dyDescent="0.25">
      <c r="B426" s="177" t="s">
        <v>364</v>
      </c>
      <c r="C426" s="178" t="s">
        <v>1109</v>
      </c>
      <c r="D4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9">
        <f t="shared" si="896"/>
        <v>0</v>
      </c>
      <c r="G426" s="179"/>
      <c r="H426" s="179">
        <f t="shared" si="897"/>
        <v>0</v>
      </c>
      <c r="I426" s="179"/>
      <c r="J426" s="179">
        <f t="shared" si="898"/>
        <v>0</v>
      </c>
      <c r="K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9">
        <f t="shared" si="899"/>
        <v>0</v>
      </c>
      <c r="AF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9">
        <f t="shared" si="900"/>
        <v>0</v>
      </c>
      <c r="AJ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9">
        <f t="shared" si="901"/>
        <v>0</v>
      </c>
      <c r="AN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9">
        <f t="shared" si="902"/>
        <v>0</v>
      </c>
      <c r="AR426" s="179">
        <f t="shared" si="903"/>
        <v>0</v>
      </c>
    </row>
    <row r="427" spans="2:44" x14ac:dyDescent="0.25">
      <c r="B427" s="177" t="s">
        <v>1110</v>
      </c>
      <c r="C427" s="178" t="s">
        <v>1111</v>
      </c>
      <c r="D4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9">
        <f t="shared" si="896"/>
        <v>0</v>
      </c>
      <c r="G427" s="179"/>
      <c r="H427" s="179">
        <f t="shared" si="897"/>
        <v>0</v>
      </c>
      <c r="I427" s="179"/>
      <c r="J427" s="179">
        <f t="shared" si="898"/>
        <v>0</v>
      </c>
      <c r="K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9">
        <f t="shared" si="899"/>
        <v>0</v>
      </c>
      <c r="AF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9">
        <f t="shared" si="900"/>
        <v>0</v>
      </c>
      <c r="AJ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9">
        <f t="shared" si="901"/>
        <v>0</v>
      </c>
      <c r="AN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9">
        <f t="shared" si="902"/>
        <v>0</v>
      </c>
      <c r="AR427" s="179">
        <f t="shared" si="903"/>
        <v>0</v>
      </c>
    </row>
    <row r="428" spans="2:44" x14ac:dyDescent="0.25">
      <c r="B428" s="177" t="s">
        <v>1112</v>
      </c>
      <c r="C428" s="178" t="s">
        <v>1102</v>
      </c>
      <c r="D4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9">
        <f t="shared" si="896"/>
        <v>0</v>
      </c>
      <c r="G428" s="179"/>
      <c r="H428" s="179">
        <f t="shared" si="897"/>
        <v>0</v>
      </c>
      <c r="I428" s="179"/>
      <c r="J428" s="179">
        <f t="shared" si="898"/>
        <v>0</v>
      </c>
      <c r="K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9">
        <f t="shared" si="899"/>
        <v>0</v>
      </c>
      <c r="AF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9">
        <f t="shared" si="900"/>
        <v>0</v>
      </c>
      <c r="AJ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9">
        <f t="shared" si="901"/>
        <v>0</v>
      </c>
      <c r="AN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9">
        <f t="shared" si="902"/>
        <v>0</v>
      </c>
      <c r="AR428" s="179">
        <f t="shared" si="903"/>
        <v>0</v>
      </c>
    </row>
    <row r="429" spans="2:44" x14ac:dyDescent="0.25">
      <c r="B429" s="177" t="s">
        <v>1113</v>
      </c>
      <c r="C429" s="178" t="s">
        <v>1114</v>
      </c>
      <c r="D4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9">
        <f t="shared" ref="F429:F444" si="904">D429+E429</f>
        <v>0</v>
      </c>
      <c r="G429" s="179"/>
      <c r="H429" s="179">
        <f t="shared" ref="H429:H444" si="905">F429-G429</f>
        <v>0</v>
      </c>
      <c r="I429" s="179"/>
      <c r="J429" s="179">
        <f t="shared" ref="J429:J444" si="906">F429-I429</f>
        <v>0</v>
      </c>
      <c r="K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9">
        <f t="shared" ref="AE429:AE444" si="907">AB429+AC429+AD429</f>
        <v>0</v>
      </c>
      <c r="AF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9">
        <f t="shared" ref="AI429:AI444" si="908">AF429+AG429+AH429</f>
        <v>0</v>
      </c>
      <c r="AJ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9">
        <f t="shared" ref="AM429:AM444" si="909">AJ429+AK429+AL429</f>
        <v>0</v>
      </c>
      <c r="AN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9">
        <f t="shared" ref="AQ429:AQ444" si="910">AN429+AO429+AP429</f>
        <v>0</v>
      </c>
      <c r="AR429" s="179">
        <f t="shared" ref="AR429:AR444" si="911">AE429+AI429+AM429+AQ429</f>
        <v>0</v>
      </c>
    </row>
    <row r="430" spans="2:44" x14ac:dyDescent="0.25">
      <c r="B430" s="177" t="s">
        <v>1115</v>
      </c>
      <c r="C430" s="178" t="s">
        <v>1116</v>
      </c>
      <c r="D4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9">
        <f t="shared" si="904"/>
        <v>0</v>
      </c>
      <c r="G430" s="179"/>
      <c r="H430" s="179">
        <f t="shared" si="905"/>
        <v>0</v>
      </c>
      <c r="I430" s="179"/>
      <c r="J430" s="179">
        <f t="shared" si="906"/>
        <v>0</v>
      </c>
      <c r="K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9">
        <f t="shared" si="907"/>
        <v>0</v>
      </c>
      <c r="AF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9">
        <f t="shared" si="908"/>
        <v>0</v>
      </c>
      <c r="AJ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9">
        <f t="shared" si="909"/>
        <v>0</v>
      </c>
      <c r="AN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9">
        <f t="shared" si="910"/>
        <v>0</v>
      </c>
      <c r="AR430" s="179">
        <f t="shared" si="911"/>
        <v>0</v>
      </c>
    </row>
    <row r="431" spans="2:44" x14ac:dyDescent="0.25">
      <c r="B431" s="177" t="s">
        <v>1117</v>
      </c>
      <c r="C431" s="178" t="s">
        <v>1118</v>
      </c>
      <c r="D4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9">
        <f t="shared" si="904"/>
        <v>0</v>
      </c>
      <c r="G431" s="179"/>
      <c r="H431" s="179">
        <f t="shared" si="905"/>
        <v>0</v>
      </c>
      <c r="I431" s="179"/>
      <c r="J431" s="179">
        <f t="shared" si="906"/>
        <v>0</v>
      </c>
      <c r="K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9">
        <f t="shared" si="907"/>
        <v>0</v>
      </c>
      <c r="AF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9">
        <f t="shared" si="908"/>
        <v>0</v>
      </c>
      <c r="AJ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9">
        <f t="shared" si="909"/>
        <v>0</v>
      </c>
      <c r="AN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9">
        <f t="shared" si="910"/>
        <v>0</v>
      </c>
      <c r="AR431" s="179">
        <f t="shared" si="911"/>
        <v>0</v>
      </c>
    </row>
    <row r="432" spans="2:44" x14ac:dyDescent="0.25">
      <c r="B432" s="177" t="s">
        <v>1119</v>
      </c>
      <c r="C432" s="178" t="s">
        <v>1120</v>
      </c>
      <c r="D4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9">
        <f t="shared" si="904"/>
        <v>0</v>
      </c>
      <c r="G432" s="179"/>
      <c r="H432" s="179">
        <f t="shared" si="905"/>
        <v>0</v>
      </c>
      <c r="I432" s="179"/>
      <c r="J432" s="179">
        <f t="shared" si="906"/>
        <v>0</v>
      </c>
      <c r="K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9">
        <f t="shared" si="907"/>
        <v>0</v>
      </c>
      <c r="AF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9">
        <f t="shared" si="908"/>
        <v>0</v>
      </c>
      <c r="AJ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9">
        <f t="shared" si="909"/>
        <v>0</v>
      </c>
      <c r="AN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9">
        <f t="shared" si="910"/>
        <v>0</v>
      </c>
      <c r="AR432" s="179">
        <f t="shared" si="911"/>
        <v>0</v>
      </c>
    </row>
    <row r="433" spans="2:44" x14ac:dyDescent="0.25">
      <c r="B433" s="177" t="s">
        <v>1121</v>
      </c>
      <c r="C433" s="178" t="s">
        <v>1122</v>
      </c>
      <c r="D4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9">
        <f t="shared" si="904"/>
        <v>0</v>
      </c>
      <c r="G433" s="179"/>
      <c r="H433" s="179">
        <f t="shared" si="905"/>
        <v>0</v>
      </c>
      <c r="I433" s="179"/>
      <c r="J433" s="179">
        <f t="shared" si="906"/>
        <v>0</v>
      </c>
      <c r="K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9">
        <f t="shared" si="907"/>
        <v>0</v>
      </c>
      <c r="AF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9">
        <f t="shared" si="908"/>
        <v>0</v>
      </c>
      <c r="AJ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9">
        <f t="shared" si="909"/>
        <v>0</v>
      </c>
      <c r="AN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9">
        <f t="shared" si="910"/>
        <v>0</v>
      </c>
      <c r="AR433" s="179">
        <f t="shared" si="911"/>
        <v>0</v>
      </c>
    </row>
    <row r="434" spans="2:44" x14ac:dyDescent="0.25">
      <c r="B434" s="177" t="s">
        <v>1123</v>
      </c>
      <c r="C434" s="178" t="s">
        <v>1124</v>
      </c>
      <c r="D4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9">
        <f t="shared" si="904"/>
        <v>0</v>
      </c>
      <c r="G434" s="179"/>
      <c r="H434" s="179">
        <f t="shared" si="905"/>
        <v>0</v>
      </c>
      <c r="I434" s="179"/>
      <c r="J434" s="179">
        <f t="shared" si="906"/>
        <v>0</v>
      </c>
      <c r="K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9">
        <f t="shared" si="907"/>
        <v>0</v>
      </c>
      <c r="AF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9">
        <f t="shared" si="908"/>
        <v>0</v>
      </c>
      <c r="AJ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9">
        <f t="shared" si="909"/>
        <v>0</v>
      </c>
      <c r="AN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9">
        <f t="shared" si="910"/>
        <v>0</v>
      </c>
      <c r="AR434" s="179">
        <f t="shared" si="911"/>
        <v>0</v>
      </c>
    </row>
    <row r="435" spans="2:44" x14ac:dyDescent="0.25">
      <c r="B435" s="177" t="s">
        <v>1125</v>
      </c>
      <c r="C435" s="178" t="s">
        <v>1126</v>
      </c>
      <c r="D4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9">
        <f t="shared" si="904"/>
        <v>0</v>
      </c>
      <c r="G435" s="179"/>
      <c r="H435" s="179">
        <f t="shared" si="905"/>
        <v>0</v>
      </c>
      <c r="I435" s="179"/>
      <c r="J435" s="179">
        <f t="shared" si="906"/>
        <v>0</v>
      </c>
      <c r="K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9">
        <f t="shared" si="907"/>
        <v>0</v>
      </c>
      <c r="AF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9">
        <f t="shared" si="908"/>
        <v>0</v>
      </c>
      <c r="AJ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9">
        <f t="shared" si="909"/>
        <v>0</v>
      </c>
      <c r="AN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9">
        <f t="shared" si="910"/>
        <v>0</v>
      </c>
      <c r="AR435" s="179">
        <f t="shared" si="911"/>
        <v>0</v>
      </c>
    </row>
    <row r="436" spans="2:44" x14ac:dyDescent="0.25">
      <c r="B436" s="177" t="s">
        <v>1127</v>
      </c>
      <c r="C436" s="178" t="s">
        <v>1128</v>
      </c>
      <c r="D4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9">
        <f t="shared" si="904"/>
        <v>0</v>
      </c>
      <c r="G436" s="179"/>
      <c r="H436" s="179">
        <f t="shared" si="905"/>
        <v>0</v>
      </c>
      <c r="I436" s="179"/>
      <c r="J436" s="179">
        <f t="shared" si="906"/>
        <v>0</v>
      </c>
      <c r="K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9">
        <f t="shared" si="907"/>
        <v>0</v>
      </c>
      <c r="AF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9">
        <f t="shared" si="908"/>
        <v>0</v>
      </c>
      <c r="AJ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9">
        <f t="shared" si="909"/>
        <v>0</v>
      </c>
      <c r="AN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9">
        <f t="shared" si="910"/>
        <v>0</v>
      </c>
      <c r="AR436" s="179">
        <f t="shared" si="911"/>
        <v>0</v>
      </c>
    </row>
    <row r="437" spans="2:44" x14ac:dyDescent="0.25">
      <c r="B437" s="177" t="s">
        <v>1129</v>
      </c>
      <c r="C437" s="178" t="s">
        <v>1130</v>
      </c>
      <c r="D4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9">
        <f t="shared" si="904"/>
        <v>0</v>
      </c>
      <c r="G437" s="179"/>
      <c r="H437" s="179">
        <f t="shared" si="905"/>
        <v>0</v>
      </c>
      <c r="I437" s="179"/>
      <c r="J437" s="179">
        <f t="shared" si="906"/>
        <v>0</v>
      </c>
      <c r="K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9">
        <f t="shared" si="907"/>
        <v>0</v>
      </c>
      <c r="AF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9">
        <f t="shared" si="908"/>
        <v>0</v>
      </c>
      <c r="AJ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9">
        <f t="shared" si="909"/>
        <v>0</v>
      </c>
      <c r="AN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9">
        <f t="shared" si="910"/>
        <v>0</v>
      </c>
      <c r="AR437" s="179">
        <f t="shared" si="911"/>
        <v>0</v>
      </c>
    </row>
    <row r="438" spans="2:44" x14ac:dyDescent="0.25">
      <c r="B438" s="177" t="s">
        <v>1131</v>
      </c>
      <c r="C438" s="178" t="s">
        <v>1132</v>
      </c>
      <c r="D4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9">
        <f t="shared" si="904"/>
        <v>0</v>
      </c>
      <c r="G438" s="179"/>
      <c r="H438" s="179">
        <f t="shared" si="905"/>
        <v>0</v>
      </c>
      <c r="I438" s="179"/>
      <c r="J438" s="179">
        <f t="shared" si="906"/>
        <v>0</v>
      </c>
      <c r="K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9">
        <f t="shared" si="907"/>
        <v>0</v>
      </c>
      <c r="AF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9">
        <f t="shared" si="908"/>
        <v>0</v>
      </c>
      <c r="AJ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9">
        <f t="shared" si="909"/>
        <v>0</v>
      </c>
      <c r="AN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9">
        <f t="shared" si="910"/>
        <v>0</v>
      </c>
      <c r="AR438" s="179">
        <f t="shared" si="911"/>
        <v>0</v>
      </c>
    </row>
    <row r="439" spans="2:44" x14ac:dyDescent="0.25">
      <c r="B439" s="177" t="s">
        <v>1133</v>
      </c>
      <c r="C439" s="178" t="s">
        <v>1134</v>
      </c>
      <c r="D4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9">
        <f t="shared" si="904"/>
        <v>0</v>
      </c>
      <c r="G439" s="179"/>
      <c r="H439" s="179">
        <f t="shared" si="905"/>
        <v>0</v>
      </c>
      <c r="I439" s="179"/>
      <c r="J439" s="179">
        <f t="shared" si="906"/>
        <v>0</v>
      </c>
      <c r="K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9">
        <f t="shared" si="907"/>
        <v>0</v>
      </c>
      <c r="AF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9">
        <f t="shared" si="908"/>
        <v>0</v>
      </c>
      <c r="AJ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9">
        <f t="shared" si="909"/>
        <v>0</v>
      </c>
      <c r="AN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9">
        <f t="shared" si="910"/>
        <v>0</v>
      </c>
      <c r="AR439" s="179">
        <f t="shared" si="911"/>
        <v>0</v>
      </c>
    </row>
    <row r="440" spans="2:44" x14ac:dyDescent="0.25">
      <c r="B440" s="177" t="s">
        <v>1135</v>
      </c>
      <c r="C440" s="178" t="s">
        <v>1136</v>
      </c>
      <c r="D4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9">
        <f t="shared" si="904"/>
        <v>0</v>
      </c>
      <c r="G440" s="179"/>
      <c r="H440" s="179">
        <f t="shared" si="905"/>
        <v>0</v>
      </c>
      <c r="I440" s="179"/>
      <c r="J440" s="179">
        <f t="shared" si="906"/>
        <v>0</v>
      </c>
      <c r="K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9">
        <f t="shared" si="907"/>
        <v>0</v>
      </c>
      <c r="AF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9">
        <f t="shared" si="908"/>
        <v>0</v>
      </c>
      <c r="AJ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9">
        <f t="shared" si="909"/>
        <v>0</v>
      </c>
      <c r="AN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9">
        <f t="shared" si="910"/>
        <v>0</v>
      </c>
      <c r="AR440" s="179">
        <f t="shared" si="911"/>
        <v>0</v>
      </c>
    </row>
    <row r="441" spans="2:44" x14ac:dyDescent="0.25">
      <c r="B441" s="177" t="s">
        <v>1137</v>
      </c>
      <c r="C441" s="178" t="s">
        <v>1138</v>
      </c>
      <c r="D4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9">
        <f t="shared" si="904"/>
        <v>0</v>
      </c>
      <c r="G441" s="179"/>
      <c r="H441" s="179">
        <f t="shared" si="905"/>
        <v>0</v>
      </c>
      <c r="I441" s="179"/>
      <c r="J441" s="179">
        <f t="shared" si="906"/>
        <v>0</v>
      </c>
      <c r="K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9">
        <f t="shared" si="907"/>
        <v>0</v>
      </c>
      <c r="AF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9">
        <f t="shared" si="908"/>
        <v>0</v>
      </c>
      <c r="AJ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9">
        <f t="shared" si="909"/>
        <v>0</v>
      </c>
      <c r="AN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9">
        <f t="shared" si="910"/>
        <v>0</v>
      </c>
      <c r="AR441" s="179">
        <f t="shared" si="911"/>
        <v>0</v>
      </c>
    </row>
    <row r="442" spans="2:44" x14ac:dyDescent="0.25">
      <c r="B442" s="177" t="s">
        <v>1139</v>
      </c>
      <c r="C442" s="178" t="s">
        <v>1140</v>
      </c>
      <c r="D4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9">
        <f t="shared" si="904"/>
        <v>0</v>
      </c>
      <c r="G442" s="179"/>
      <c r="H442" s="179">
        <f t="shared" si="905"/>
        <v>0</v>
      </c>
      <c r="I442" s="179"/>
      <c r="J442" s="179">
        <f t="shared" si="906"/>
        <v>0</v>
      </c>
      <c r="K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9">
        <f t="shared" si="907"/>
        <v>0</v>
      </c>
      <c r="AF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9">
        <f t="shared" si="908"/>
        <v>0</v>
      </c>
      <c r="AJ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9">
        <f t="shared" si="909"/>
        <v>0</v>
      </c>
      <c r="AN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9">
        <f t="shared" si="910"/>
        <v>0</v>
      </c>
      <c r="AR442" s="179">
        <f t="shared" si="911"/>
        <v>0</v>
      </c>
    </row>
    <row r="443" spans="2:44" x14ac:dyDescent="0.25">
      <c r="B443" s="177" t="s">
        <v>1141</v>
      </c>
      <c r="C443" s="178" t="s">
        <v>1142</v>
      </c>
      <c r="D4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9">
        <f t="shared" si="904"/>
        <v>0</v>
      </c>
      <c r="G443" s="179"/>
      <c r="H443" s="179">
        <f t="shared" si="905"/>
        <v>0</v>
      </c>
      <c r="I443" s="179"/>
      <c r="J443" s="179">
        <f t="shared" si="906"/>
        <v>0</v>
      </c>
      <c r="K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9">
        <f t="shared" si="907"/>
        <v>0</v>
      </c>
      <c r="AF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9">
        <f t="shared" si="908"/>
        <v>0</v>
      </c>
      <c r="AJ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9">
        <f t="shared" si="909"/>
        <v>0</v>
      </c>
      <c r="AN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9">
        <f t="shared" si="910"/>
        <v>0</v>
      </c>
      <c r="AR443" s="179">
        <f t="shared" si="911"/>
        <v>0</v>
      </c>
    </row>
    <row r="444" spans="2:44" x14ac:dyDescent="0.25">
      <c r="B444" s="177" t="s">
        <v>1143</v>
      </c>
      <c r="C444" s="178" t="s">
        <v>1144</v>
      </c>
      <c r="D4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9">
        <f t="shared" si="904"/>
        <v>0</v>
      </c>
      <c r="G444" s="179"/>
      <c r="H444" s="179">
        <f t="shared" si="905"/>
        <v>0</v>
      </c>
      <c r="I444" s="179"/>
      <c r="J444" s="179">
        <f t="shared" si="906"/>
        <v>0</v>
      </c>
      <c r="K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9">
        <f t="shared" si="907"/>
        <v>0</v>
      </c>
      <c r="AF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9">
        <f t="shared" si="908"/>
        <v>0</v>
      </c>
      <c r="AJ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9">
        <f t="shared" si="909"/>
        <v>0</v>
      </c>
      <c r="AN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9">
        <f t="shared" si="910"/>
        <v>0</v>
      </c>
      <c r="AR444" s="179">
        <f t="shared" si="911"/>
        <v>0</v>
      </c>
    </row>
    <row r="445" spans="2:44" x14ac:dyDescent="0.25">
      <c r="B445" s="177" t="s">
        <v>1145</v>
      </c>
      <c r="C445" s="178" t="s">
        <v>1146</v>
      </c>
      <c r="D4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9">
        <f>D445+E445</f>
        <v>0</v>
      </c>
      <c r="G445" s="179"/>
      <c r="H445" s="179">
        <f>F445-G445</f>
        <v>0</v>
      </c>
      <c r="I445" s="179"/>
      <c r="J445" s="179">
        <f>F445-I445</f>
        <v>0</v>
      </c>
      <c r="K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9">
        <f>AB445+AC445+AD445</f>
        <v>0</v>
      </c>
      <c r="AF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9">
        <f>AF445+AG445+AH445</f>
        <v>0</v>
      </c>
      <c r="AJ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9">
        <f>AJ445+AK445+AL445</f>
        <v>0</v>
      </c>
      <c r="AN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9">
        <f>AN445+AO445+AP445</f>
        <v>0</v>
      </c>
      <c r="AR445" s="179">
        <f>AE445+AI445+AM445+AQ445</f>
        <v>0</v>
      </c>
    </row>
    <row r="446" spans="2:44" x14ac:dyDescent="0.25">
      <c r="B446" s="177" t="s">
        <v>1147</v>
      </c>
      <c r="C446" s="178" t="s">
        <v>1148</v>
      </c>
      <c r="D4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9">
        <f>D446+E446</f>
        <v>0</v>
      </c>
      <c r="G446" s="179"/>
      <c r="H446" s="179">
        <f>F446-G446</f>
        <v>0</v>
      </c>
      <c r="I446" s="179"/>
      <c r="J446" s="179">
        <f>F446-I446</f>
        <v>0</v>
      </c>
      <c r="K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9">
        <f>AB446+AC446+AD446</f>
        <v>0</v>
      </c>
      <c r="AF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9">
        <f>AF446+AG446+AH446</f>
        <v>0</v>
      </c>
      <c r="AJ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9">
        <f>AJ446+AK446+AL446</f>
        <v>0</v>
      </c>
      <c r="AN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9">
        <f>AN446+AO446+AP446</f>
        <v>0</v>
      </c>
      <c r="AR446" s="179">
        <f>AE446+AI446+AM446+AQ446</f>
        <v>0</v>
      </c>
    </row>
    <row r="447" spans="2:44" x14ac:dyDescent="0.25">
      <c r="B447" s="177" t="s">
        <v>1149</v>
      </c>
      <c r="C447" s="178" t="s">
        <v>1150</v>
      </c>
      <c r="D4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9">
        <f>D447+E447</f>
        <v>0</v>
      </c>
      <c r="G447" s="179"/>
      <c r="H447" s="179">
        <f>F447-G447</f>
        <v>0</v>
      </c>
      <c r="I447" s="179"/>
      <c r="J447" s="179">
        <f>F447-I447</f>
        <v>0</v>
      </c>
      <c r="K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9">
        <f>AB447+AC447+AD447</f>
        <v>0</v>
      </c>
      <c r="AF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9">
        <f>AF447+AG447+AH447</f>
        <v>0</v>
      </c>
      <c r="AJ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9">
        <f>AJ447+AK447+AL447</f>
        <v>0</v>
      </c>
      <c r="AN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9">
        <f>AN447+AO447+AP447</f>
        <v>0</v>
      </c>
      <c r="AR447" s="179">
        <f>AE447+AI447+AM447+AQ447</f>
        <v>0</v>
      </c>
    </row>
    <row r="448" spans="2:44" x14ac:dyDescent="0.25">
      <c r="B448" s="177" t="s">
        <v>1151</v>
      </c>
      <c r="C448" s="178" t="s">
        <v>1152</v>
      </c>
      <c r="D4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9">
        <f>D448+E448</f>
        <v>0</v>
      </c>
      <c r="G448" s="179"/>
      <c r="H448" s="179">
        <f>F448-G448</f>
        <v>0</v>
      </c>
      <c r="I448" s="179"/>
      <c r="J448" s="179">
        <f>F448-I448</f>
        <v>0</v>
      </c>
      <c r="K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9">
        <f>AB448+AC448+AD448</f>
        <v>0</v>
      </c>
      <c r="AF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9">
        <f>AF448+AG448+AH448</f>
        <v>0</v>
      </c>
      <c r="AJ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9">
        <f>AJ448+AK448+AL448</f>
        <v>0</v>
      </c>
      <c r="AN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9">
        <f>AN448+AO448+AP448</f>
        <v>0</v>
      </c>
      <c r="AR448" s="179">
        <f>AE448+AI448+AM448+AQ448</f>
        <v>0</v>
      </c>
    </row>
    <row r="449" spans="2:44" x14ac:dyDescent="0.25">
      <c r="B449" s="177" t="s">
        <v>1153</v>
      </c>
      <c r="C449" s="178" t="s">
        <v>1154</v>
      </c>
      <c r="D4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9">
        <f t="shared" ref="F449:F452" si="912">D449+E449</f>
        <v>0</v>
      </c>
      <c r="G449" s="179"/>
      <c r="H449" s="179">
        <f t="shared" ref="H449:H452" si="913">F449-G449</f>
        <v>0</v>
      </c>
      <c r="I449" s="179"/>
      <c r="J449" s="179">
        <f t="shared" ref="J449:J452" si="914">F449-I449</f>
        <v>0</v>
      </c>
      <c r="K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9">
        <f t="shared" ref="AE449:AE452" si="915">AB449+AC449+AD449</f>
        <v>0</v>
      </c>
      <c r="AF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9">
        <f t="shared" ref="AI449:AI452" si="916">AF449+AG449+AH449</f>
        <v>0</v>
      </c>
      <c r="AJ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9">
        <f t="shared" ref="AM449:AM452" si="917">AJ449+AK449+AL449</f>
        <v>0</v>
      </c>
      <c r="AN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9">
        <f t="shared" ref="AQ449:AQ452" si="918">AN449+AO449+AP449</f>
        <v>0</v>
      </c>
      <c r="AR449" s="179">
        <f t="shared" ref="AR449:AR452" si="919">AE449+AI449+AM449+AQ449</f>
        <v>0</v>
      </c>
    </row>
    <row r="450" spans="2:44" x14ac:dyDescent="0.25">
      <c r="B450" s="177" t="s">
        <v>1155</v>
      </c>
      <c r="C450" s="178" t="s">
        <v>1156</v>
      </c>
      <c r="D4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9">
        <f t="shared" si="912"/>
        <v>0</v>
      </c>
      <c r="G450" s="179"/>
      <c r="H450" s="179">
        <f t="shared" si="913"/>
        <v>0</v>
      </c>
      <c r="I450" s="179"/>
      <c r="J450" s="179">
        <f t="shared" si="914"/>
        <v>0</v>
      </c>
      <c r="K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9">
        <f t="shared" si="915"/>
        <v>0</v>
      </c>
      <c r="AF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9">
        <f t="shared" si="916"/>
        <v>0</v>
      </c>
      <c r="AJ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9">
        <f t="shared" si="917"/>
        <v>0</v>
      </c>
      <c r="AN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9">
        <f t="shared" si="918"/>
        <v>0</v>
      </c>
      <c r="AR450" s="179">
        <f t="shared" si="919"/>
        <v>0</v>
      </c>
    </row>
    <row r="451" spans="2:44" x14ac:dyDescent="0.25">
      <c r="B451" s="177" t="s">
        <v>1157</v>
      </c>
      <c r="C451" s="178" t="s">
        <v>1158</v>
      </c>
      <c r="D4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9">
        <f t="shared" si="912"/>
        <v>0</v>
      </c>
      <c r="G451" s="179"/>
      <c r="H451" s="179">
        <f t="shared" si="913"/>
        <v>0</v>
      </c>
      <c r="I451" s="179"/>
      <c r="J451" s="179">
        <f t="shared" si="914"/>
        <v>0</v>
      </c>
      <c r="K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9">
        <f t="shared" si="915"/>
        <v>0</v>
      </c>
      <c r="AF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9">
        <f t="shared" si="916"/>
        <v>0</v>
      </c>
      <c r="AJ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9">
        <f t="shared" si="917"/>
        <v>0</v>
      </c>
      <c r="AN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9">
        <f t="shared" si="918"/>
        <v>0</v>
      </c>
      <c r="AR451" s="179">
        <f t="shared" si="919"/>
        <v>0</v>
      </c>
    </row>
    <row r="452" spans="2:44" x14ac:dyDescent="0.25">
      <c r="B452" s="177" t="s">
        <v>1159</v>
      </c>
      <c r="C452" s="178" t="s">
        <v>1160</v>
      </c>
      <c r="D4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9">
        <f t="shared" si="912"/>
        <v>0</v>
      </c>
      <c r="G452" s="179"/>
      <c r="H452" s="179">
        <f t="shared" si="913"/>
        <v>0</v>
      </c>
      <c r="I452" s="179"/>
      <c r="J452" s="179">
        <f t="shared" si="914"/>
        <v>0</v>
      </c>
      <c r="K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9">
        <f t="shared" si="915"/>
        <v>0</v>
      </c>
      <c r="AF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9">
        <f t="shared" si="916"/>
        <v>0</v>
      </c>
      <c r="AJ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9">
        <f t="shared" si="917"/>
        <v>0</v>
      </c>
      <c r="AN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9">
        <f t="shared" si="918"/>
        <v>0</v>
      </c>
      <c r="AR452" s="179">
        <f t="shared" si="919"/>
        <v>0</v>
      </c>
    </row>
    <row r="453" spans="2:44" x14ac:dyDescent="0.25">
      <c r="B453" s="177" t="s">
        <v>354</v>
      </c>
      <c r="C453" s="178" t="s">
        <v>222</v>
      </c>
      <c r="D4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9">
        <f t="shared" si="880"/>
        <v>0</v>
      </c>
      <c r="G453" s="179"/>
      <c r="H453" s="179">
        <f t="shared" si="881"/>
        <v>0</v>
      </c>
      <c r="I453" s="179"/>
      <c r="J453" s="179">
        <f t="shared" si="882"/>
        <v>0</v>
      </c>
      <c r="K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9">
        <f t="shared" si="883"/>
        <v>0</v>
      </c>
      <c r="AF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9">
        <f t="shared" si="884"/>
        <v>0</v>
      </c>
      <c r="AJ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9">
        <f t="shared" si="885"/>
        <v>0</v>
      </c>
      <c r="AN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9">
        <f t="shared" si="886"/>
        <v>0</v>
      </c>
      <c r="AR453" s="179">
        <f t="shared" si="887"/>
        <v>0</v>
      </c>
    </row>
    <row r="454" spans="2:44" x14ac:dyDescent="0.25">
      <c r="B454" s="177" t="s">
        <v>1161</v>
      </c>
      <c r="C454" s="178" t="s">
        <v>1162</v>
      </c>
      <c r="D4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9">
        <f t="shared" ref="F454:F456" si="920">D454+E454</f>
        <v>0</v>
      </c>
      <c r="G454" s="179"/>
      <c r="H454" s="179">
        <f t="shared" ref="H454:H456" si="921">F454-G454</f>
        <v>0</v>
      </c>
      <c r="I454" s="179"/>
      <c r="J454" s="179">
        <f t="shared" ref="J454:J456" si="922">F454-I454</f>
        <v>0</v>
      </c>
      <c r="K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9">
        <f t="shared" ref="AE454:AE456" si="923">AB454+AC454+AD454</f>
        <v>0</v>
      </c>
      <c r="AF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9">
        <f t="shared" ref="AI454:AI456" si="924">AF454+AG454+AH454</f>
        <v>0</v>
      </c>
      <c r="AJ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9">
        <f t="shared" ref="AM454:AM456" si="925">AJ454+AK454+AL454</f>
        <v>0</v>
      </c>
      <c r="AN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9">
        <f t="shared" ref="AQ454:AQ456" si="926">AN454+AO454+AP454</f>
        <v>0</v>
      </c>
      <c r="AR454" s="179">
        <f t="shared" ref="AR454:AR456" si="927">AE454+AI454+AM454+AQ454</f>
        <v>0</v>
      </c>
    </row>
    <row r="455" spans="2:44" x14ac:dyDescent="0.25">
      <c r="B455" s="177" t="s">
        <v>1163</v>
      </c>
      <c r="C455" s="178" t="s">
        <v>1164</v>
      </c>
      <c r="D4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9">
        <f t="shared" si="920"/>
        <v>0</v>
      </c>
      <c r="G455" s="179"/>
      <c r="H455" s="179">
        <f t="shared" si="921"/>
        <v>0</v>
      </c>
      <c r="I455" s="179"/>
      <c r="J455" s="179">
        <f t="shared" si="922"/>
        <v>0</v>
      </c>
      <c r="K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9">
        <f t="shared" si="923"/>
        <v>0</v>
      </c>
      <c r="AF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9">
        <f t="shared" si="924"/>
        <v>0</v>
      </c>
      <c r="AJ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9">
        <f t="shared" si="925"/>
        <v>0</v>
      </c>
      <c r="AN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9">
        <f t="shared" si="926"/>
        <v>0</v>
      </c>
      <c r="AR455" s="179">
        <f t="shared" si="927"/>
        <v>0</v>
      </c>
    </row>
    <row r="456" spans="2:44" x14ac:dyDescent="0.25">
      <c r="B456" s="177" t="s">
        <v>1165</v>
      </c>
      <c r="C456" s="178" t="s">
        <v>1166</v>
      </c>
      <c r="D4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9">
        <f t="shared" si="920"/>
        <v>0</v>
      </c>
      <c r="G456" s="179"/>
      <c r="H456" s="179">
        <f t="shared" si="921"/>
        <v>0</v>
      </c>
      <c r="I456" s="179"/>
      <c r="J456" s="179">
        <f t="shared" si="922"/>
        <v>0</v>
      </c>
      <c r="K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9">
        <f t="shared" si="923"/>
        <v>0</v>
      </c>
      <c r="AF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9">
        <f t="shared" si="924"/>
        <v>0</v>
      </c>
      <c r="AJ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9">
        <f t="shared" si="925"/>
        <v>0</v>
      </c>
      <c r="AN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9">
        <f t="shared" si="926"/>
        <v>0</v>
      </c>
      <c r="AR456" s="179">
        <f t="shared" si="927"/>
        <v>0</v>
      </c>
    </row>
    <row r="457" spans="2:44" x14ac:dyDescent="0.25">
      <c r="B457" s="177" t="s">
        <v>1167</v>
      </c>
      <c r="C457" s="178" t="s">
        <v>1168</v>
      </c>
      <c r="D4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9">
        <f t="shared" si="830"/>
        <v>0</v>
      </c>
      <c r="G457" s="179"/>
      <c r="H457" s="179">
        <f t="shared" si="623"/>
        <v>0</v>
      </c>
      <c r="I457" s="179"/>
      <c r="J457" s="179">
        <f t="shared" si="624"/>
        <v>0</v>
      </c>
      <c r="K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9">
        <f t="shared" si="628"/>
        <v>0</v>
      </c>
      <c r="AF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9">
        <f t="shared" si="629"/>
        <v>0</v>
      </c>
      <c r="AJ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9">
        <f t="shared" si="630"/>
        <v>0</v>
      </c>
      <c r="AN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9">
        <f t="shared" si="631"/>
        <v>0</v>
      </c>
      <c r="AR457" s="179">
        <f t="shared" si="632"/>
        <v>0</v>
      </c>
    </row>
    <row r="458" spans="2:44" x14ac:dyDescent="0.25">
      <c r="B458" s="177" t="s">
        <v>1169</v>
      </c>
      <c r="C458" s="178" t="s">
        <v>1170</v>
      </c>
      <c r="D4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9">
        <f t="shared" si="830"/>
        <v>0</v>
      </c>
      <c r="G458" s="179"/>
      <c r="H458" s="179">
        <f t="shared" si="623"/>
        <v>0</v>
      </c>
      <c r="I458" s="179"/>
      <c r="J458" s="179">
        <f t="shared" si="624"/>
        <v>0</v>
      </c>
      <c r="K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9">
        <f t="shared" si="628"/>
        <v>0</v>
      </c>
      <c r="AF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9">
        <f t="shared" si="629"/>
        <v>0</v>
      </c>
      <c r="AJ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9">
        <f t="shared" si="630"/>
        <v>0</v>
      </c>
      <c r="AN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9">
        <f t="shared" si="631"/>
        <v>0</v>
      </c>
      <c r="AR458" s="179">
        <f t="shared" si="632"/>
        <v>0</v>
      </c>
    </row>
    <row r="459" spans="2:44" x14ac:dyDescent="0.25">
      <c r="B459" s="186" t="s">
        <v>355</v>
      </c>
      <c r="C459" s="187" t="s">
        <v>223</v>
      </c>
      <c r="D459" s="188">
        <f>SUM(D460:D466)</f>
        <v>0</v>
      </c>
      <c r="E459" s="188">
        <f>SUM(E460:E466)</f>
        <v>0</v>
      </c>
      <c r="F459" s="188">
        <f t="shared" si="830"/>
        <v>0</v>
      </c>
      <c r="G459" s="188">
        <f>SUM(G460:G466)</f>
        <v>0</v>
      </c>
      <c r="H459" s="188">
        <f t="shared" si="623"/>
        <v>0</v>
      </c>
      <c r="I459" s="188">
        <f>SUM(I460:I466)</f>
        <v>0</v>
      </c>
      <c r="J459" s="188">
        <f t="shared" si="624"/>
        <v>0</v>
      </c>
      <c r="K459" s="188">
        <f t="shared" ref="K459:AD459" si="928">SUM(K460:K466)</f>
        <v>0</v>
      </c>
      <c r="L459" s="188">
        <f t="shared" si="928"/>
        <v>0</v>
      </c>
      <c r="M459" s="188">
        <f t="shared" si="928"/>
        <v>0</v>
      </c>
      <c r="N459" s="188">
        <f t="shared" si="928"/>
        <v>0</v>
      </c>
      <c r="O459" s="188">
        <f t="shared" si="928"/>
        <v>0</v>
      </c>
      <c r="P459" s="188">
        <f t="shared" ref="P459:Q459" si="929">SUM(P460:P466)</f>
        <v>0</v>
      </c>
      <c r="Q459" s="188">
        <f t="shared" si="929"/>
        <v>0</v>
      </c>
      <c r="R459" s="188">
        <f t="shared" si="928"/>
        <v>0</v>
      </c>
      <c r="S459" s="188">
        <f t="shared" si="928"/>
        <v>0</v>
      </c>
      <c r="T459" s="188">
        <f t="shared" ref="T459" si="930">SUM(T460:T466)</f>
        <v>0</v>
      </c>
      <c r="U459" s="188">
        <f t="shared" si="928"/>
        <v>0</v>
      </c>
      <c r="V459" s="188">
        <f t="shared" si="928"/>
        <v>0</v>
      </c>
      <c r="W459" s="188">
        <f t="shared" ref="W459" si="931">SUM(W460:W466)</f>
        <v>0</v>
      </c>
      <c r="X459" s="188">
        <f t="shared" si="928"/>
        <v>0</v>
      </c>
      <c r="Y459" s="188">
        <f t="shared" ref="Y459:Z459" si="932">SUM(Y460:Y466)</f>
        <v>0</v>
      </c>
      <c r="Z459" s="188">
        <f t="shared" si="932"/>
        <v>0</v>
      </c>
      <c r="AA459" s="188">
        <f t="shared" si="928"/>
        <v>0</v>
      </c>
      <c r="AB459" s="188">
        <f t="shared" si="928"/>
        <v>0</v>
      </c>
      <c r="AC459" s="188">
        <f t="shared" si="928"/>
        <v>0</v>
      </c>
      <c r="AD459" s="188">
        <f t="shared" si="928"/>
        <v>0</v>
      </c>
      <c r="AE459" s="188">
        <f t="shared" si="628"/>
        <v>0</v>
      </c>
      <c r="AF459" s="188">
        <f>SUM(AF460:AF466)</f>
        <v>0</v>
      </c>
      <c r="AG459" s="188">
        <f>SUM(AG460:AG466)</f>
        <v>0</v>
      </c>
      <c r="AH459" s="188">
        <f>SUM(AH460:AH466)</f>
        <v>0</v>
      </c>
      <c r="AI459" s="188">
        <f t="shared" si="629"/>
        <v>0</v>
      </c>
      <c r="AJ459" s="188">
        <f>SUM(AJ460:AJ466)</f>
        <v>0</v>
      </c>
      <c r="AK459" s="188">
        <f>SUM(AK460:AK466)</f>
        <v>0</v>
      </c>
      <c r="AL459" s="188">
        <f>SUM(AL460:AL466)</f>
        <v>0</v>
      </c>
      <c r="AM459" s="188">
        <f t="shared" si="630"/>
        <v>0</v>
      </c>
      <c r="AN459" s="188">
        <f>SUM(AN460:AN466)</f>
        <v>0</v>
      </c>
      <c r="AO459" s="188">
        <f>SUM(AO460:AO466)</f>
        <v>0</v>
      </c>
      <c r="AP459" s="188">
        <f>SUM(AP460:AP466)</f>
        <v>0</v>
      </c>
      <c r="AQ459" s="188">
        <f t="shared" si="631"/>
        <v>0</v>
      </c>
      <c r="AR459" s="188">
        <f t="shared" si="632"/>
        <v>0</v>
      </c>
    </row>
    <row r="460" spans="2:44" x14ac:dyDescent="0.25">
      <c r="B460" s="177" t="s">
        <v>356</v>
      </c>
      <c r="C460" s="178" t="s">
        <v>224</v>
      </c>
      <c r="D4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9">
        <f t="shared" ref="F460:F462" si="933">D460+E460</f>
        <v>0</v>
      </c>
      <c r="G460" s="179"/>
      <c r="H460" s="179">
        <f t="shared" ref="H460:H462" si="934">F460-G460</f>
        <v>0</v>
      </c>
      <c r="I460" s="179"/>
      <c r="J460" s="179">
        <f t="shared" ref="J460:J462" si="935">F460-I460</f>
        <v>0</v>
      </c>
      <c r="K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9">
        <f t="shared" ref="AE460:AE462" si="936">AB460+AC460+AD460</f>
        <v>0</v>
      </c>
      <c r="AF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9">
        <f t="shared" ref="AI460:AI462" si="937">AF460+AG460+AH460</f>
        <v>0</v>
      </c>
      <c r="AJ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9">
        <f t="shared" ref="AM460:AM462" si="938">AJ460+AK460+AL460</f>
        <v>0</v>
      </c>
      <c r="AN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9">
        <f t="shared" ref="AQ460:AQ462" si="939">AN460+AO460+AP460</f>
        <v>0</v>
      </c>
      <c r="AR460" s="179">
        <f t="shared" ref="AR460:AR462" si="940">AE460+AI460+AM460+AQ460</f>
        <v>0</v>
      </c>
    </row>
    <row r="461" spans="2:44" x14ac:dyDescent="0.25">
      <c r="B461" s="177" t="s">
        <v>1171</v>
      </c>
      <c r="C461" s="178" t="s">
        <v>1172</v>
      </c>
      <c r="D4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9">
        <f t="shared" si="933"/>
        <v>0</v>
      </c>
      <c r="G461" s="179"/>
      <c r="H461" s="179">
        <f t="shared" si="934"/>
        <v>0</v>
      </c>
      <c r="I461" s="179"/>
      <c r="J461" s="179">
        <f t="shared" si="935"/>
        <v>0</v>
      </c>
      <c r="K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9">
        <f t="shared" si="936"/>
        <v>0</v>
      </c>
      <c r="AF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9">
        <f t="shared" si="937"/>
        <v>0</v>
      </c>
      <c r="AJ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9">
        <f t="shared" si="938"/>
        <v>0</v>
      </c>
      <c r="AN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9">
        <f t="shared" si="939"/>
        <v>0</v>
      </c>
      <c r="AR461" s="179">
        <f t="shared" si="940"/>
        <v>0</v>
      </c>
    </row>
    <row r="462" spans="2:44" x14ac:dyDescent="0.25">
      <c r="B462" s="177" t="s">
        <v>1173</v>
      </c>
      <c r="C462" s="178" t="s">
        <v>1174</v>
      </c>
      <c r="D4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9">
        <f t="shared" si="933"/>
        <v>0</v>
      </c>
      <c r="G462" s="179"/>
      <c r="H462" s="179">
        <f t="shared" si="934"/>
        <v>0</v>
      </c>
      <c r="I462" s="179"/>
      <c r="J462" s="179">
        <f t="shared" si="935"/>
        <v>0</v>
      </c>
      <c r="K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9">
        <f t="shared" si="936"/>
        <v>0</v>
      </c>
      <c r="AF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9">
        <f t="shared" si="937"/>
        <v>0</v>
      </c>
      <c r="AJ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9">
        <f t="shared" si="938"/>
        <v>0</v>
      </c>
      <c r="AN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9">
        <f t="shared" si="939"/>
        <v>0</v>
      </c>
      <c r="AR462" s="179">
        <f t="shared" si="940"/>
        <v>0</v>
      </c>
    </row>
    <row r="463" spans="2:44" x14ac:dyDescent="0.25">
      <c r="B463" s="177" t="s">
        <v>1175</v>
      </c>
      <c r="C463" s="178" t="s">
        <v>1176</v>
      </c>
      <c r="D4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9">
        <f t="shared" si="830"/>
        <v>0</v>
      </c>
      <c r="G463" s="179"/>
      <c r="H463" s="179">
        <f t="shared" si="623"/>
        <v>0</v>
      </c>
      <c r="I463" s="179"/>
      <c r="J463" s="179">
        <f t="shared" si="624"/>
        <v>0</v>
      </c>
      <c r="K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9">
        <f t="shared" si="628"/>
        <v>0</v>
      </c>
      <c r="AF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9">
        <f t="shared" si="629"/>
        <v>0</v>
      </c>
      <c r="AJ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9">
        <f t="shared" si="630"/>
        <v>0</v>
      </c>
      <c r="AN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9">
        <f t="shared" si="631"/>
        <v>0</v>
      </c>
      <c r="AR463" s="179">
        <f t="shared" si="632"/>
        <v>0</v>
      </c>
    </row>
    <row r="464" spans="2:44" x14ac:dyDescent="0.25">
      <c r="B464" s="177" t="s">
        <v>1177</v>
      </c>
      <c r="C464" s="178" t="s">
        <v>1178</v>
      </c>
      <c r="D4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9">
        <f t="shared" ref="F464" si="941">D464+E464</f>
        <v>0</v>
      </c>
      <c r="G464" s="179"/>
      <c r="H464" s="179">
        <f t="shared" ref="H464" si="942">F464-G464</f>
        <v>0</v>
      </c>
      <c r="I464" s="179"/>
      <c r="J464" s="179">
        <f t="shared" ref="J464" si="943">F464-I464</f>
        <v>0</v>
      </c>
      <c r="K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9">
        <f t="shared" ref="AE464" si="944">AB464+AC464+AD464</f>
        <v>0</v>
      </c>
      <c r="AF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9">
        <f t="shared" ref="AI464" si="945">AF464+AG464+AH464</f>
        <v>0</v>
      </c>
      <c r="AJ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9">
        <f t="shared" ref="AM464" si="946">AJ464+AK464+AL464</f>
        <v>0</v>
      </c>
      <c r="AN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9">
        <f t="shared" ref="AQ464" si="947">AN464+AO464+AP464</f>
        <v>0</v>
      </c>
      <c r="AR464" s="179">
        <f t="shared" ref="AR464" si="948">AE464+AI464+AM464+AQ464</f>
        <v>0</v>
      </c>
    </row>
    <row r="465" spans="2:44" x14ac:dyDescent="0.25">
      <c r="B465" s="177" t="s">
        <v>1179</v>
      </c>
      <c r="C465" s="178" t="s">
        <v>1180</v>
      </c>
      <c r="D4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9">
        <f t="shared" ref="F465" si="949">D465+E465</f>
        <v>0</v>
      </c>
      <c r="G465" s="179"/>
      <c r="H465" s="179">
        <f t="shared" ref="H465" si="950">F465-G465</f>
        <v>0</v>
      </c>
      <c r="I465" s="179"/>
      <c r="J465" s="179">
        <f t="shared" ref="J465" si="951">F465-I465</f>
        <v>0</v>
      </c>
      <c r="K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9">
        <f t="shared" ref="AE465" si="952">AB465+AC465+AD465</f>
        <v>0</v>
      </c>
      <c r="AF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9">
        <f t="shared" ref="AI465" si="953">AF465+AG465+AH465</f>
        <v>0</v>
      </c>
      <c r="AJ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9">
        <f t="shared" ref="AM465" si="954">AJ465+AK465+AL465</f>
        <v>0</v>
      </c>
      <c r="AN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9">
        <f t="shared" ref="AQ465" si="955">AN465+AO465+AP465</f>
        <v>0</v>
      </c>
      <c r="AR465" s="179">
        <f t="shared" ref="AR465" si="956">AE465+AI465+AM465+AQ465</f>
        <v>0</v>
      </c>
    </row>
    <row r="466" spans="2:44" x14ac:dyDescent="0.25">
      <c r="B466" s="177" t="s">
        <v>1181</v>
      </c>
      <c r="C466" s="178" t="s">
        <v>1182</v>
      </c>
      <c r="D4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9">
        <f t="shared" si="830"/>
        <v>0</v>
      </c>
      <c r="G466" s="179"/>
      <c r="H466" s="179">
        <f t="shared" si="623"/>
        <v>0</v>
      </c>
      <c r="I466" s="179"/>
      <c r="J466" s="179">
        <f t="shared" si="624"/>
        <v>0</v>
      </c>
      <c r="K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9">
        <f t="shared" si="628"/>
        <v>0</v>
      </c>
      <c r="AF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9">
        <f t="shared" si="629"/>
        <v>0</v>
      </c>
      <c r="AJ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9">
        <f t="shared" si="630"/>
        <v>0</v>
      </c>
      <c r="AN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9">
        <f t="shared" si="631"/>
        <v>0</v>
      </c>
      <c r="AR466" s="179">
        <f t="shared" si="632"/>
        <v>0</v>
      </c>
    </row>
    <row r="467" spans="2:44" x14ac:dyDescent="0.25">
      <c r="B467" s="186" t="s">
        <v>357</v>
      </c>
      <c r="C467" s="187" t="s">
        <v>225</v>
      </c>
      <c r="D467" s="188">
        <f>SUM(D468:D484)</f>
        <v>0</v>
      </c>
      <c r="E467" s="188">
        <f>SUM(E468:E484)</f>
        <v>0</v>
      </c>
      <c r="F467" s="188">
        <f t="shared" si="830"/>
        <v>0</v>
      </c>
      <c r="G467" s="188">
        <f>SUM(G468:G484)</f>
        <v>0</v>
      </c>
      <c r="H467" s="188">
        <f t="shared" si="623"/>
        <v>0</v>
      </c>
      <c r="I467" s="188">
        <f>SUM(I468:I484)</f>
        <v>0</v>
      </c>
      <c r="J467" s="188">
        <f t="shared" si="624"/>
        <v>0</v>
      </c>
      <c r="K467" s="188">
        <f t="shared" ref="K467:AD467" si="957">SUM(K468:K484)</f>
        <v>0</v>
      </c>
      <c r="L467" s="188">
        <f t="shared" si="957"/>
        <v>0</v>
      </c>
      <c r="M467" s="188">
        <f t="shared" si="957"/>
        <v>0</v>
      </c>
      <c r="N467" s="188">
        <f t="shared" si="957"/>
        <v>0</v>
      </c>
      <c r="O467" s="188">
        <f t="shared" si="957"/>
        <v>0</v>
      </c>
      <c r="P467" s="188">
        <f t="shared" si="957"/>
        <v>0</v>
      </c>
      <c r="Q467" s="188">
        <f t="shared" si="957"/>
        <v>0</v>
      </c>
      <c r="R467" s="188">
        <f t="shared" si="957"/>
        <v>0</v>
      </c>
      <c r="S467" s="188">
        <f t="shared" si="957"/>
        <v>0</v>
      </c>
      <c r="T467" s="188">
        <f t="shared" ref="T467" si="958">SUM(T468:T484)</f>
        <v>0</v>
      </c>
      <c r="U467" s="188">
        <f t="shared" si="957"/>
        <v>0</v>
      </c>
      <c r="V467" s="188">
        <f t="shared" si="957"/>
        <v>0</v>
      </c>
      <c r="W467" s="188">
        <f t="shared" si="957"/>
        <v>0</v>
      </c>
      <c r="X467" s="188">
        <f t="shared" si="957"/>
        <v>0</v>
      </c>
      <c r="Y467" s="188">
        <f t="shared" ref="Y467:Z467" si="959">SUM(Y468:Y484)</f>
        <v>0</v>
      </c>
      <c r="Z467" s="188">
        <f t="shared" si="959"/>
        <v>0</v>
      </c>
      <c r="AA467" s="188">
        <f t="shared" si="957"/>
        <v>0</v>
      </c>
      <c r="AB467" s="188">
        <f t="shared" si="957"/>
        <v>0</v>
      </c>
      <c r="AC467" s="188">
        <f t="shared" si="957"/>
        <v>0</v>
      </c>
      <c r="AD467" s="188">
        <f t="shared" si="957"/>
        <v>0</v>
      </c>
      <c r="AE467" s="188">
        <f t="shared" si="628"/>
        <v>0</v>
      </c>
      <c r="AF467" s="188">
        <f>SUM(AF468:AF484)</f>
        <v>0</v>
      </c>
      <c r="AG467" s="188">
        <f>SUM(AG468:AG484)</f>
        <v>0</v>
      </c>
      <c r="AH467" s="188">
        <f>SUM(AH468:AH484)</f>
        <v>0</v>
      </c>
      <c r="AI467" s="188">
        <f t="shared" si="629"/>
        <v>0</v>
      </c>
      <c r="AJ467" s="188">
        <f>SUM(AJ468:AJ484)</f>
        <v>0</v>
      </c>
      <c r="AK467" s="188">
        <f>SUM(AK468:AK484)</f>
        <v>0</v>
      </c>
      <c r="AL467" s="188">
        <f>SUM(AL468:AL484)</f>
        <v>0</v>
      </c>
      <c r="AM467" s="188">
        <f t="shared" si="630"/>
        <v>0</v>
      </c>
      <c r="AN467" s="188">
        <f>SUM(AN468:AN484)</f>
        <v>0</v>
      </c>
      <c r="AO467" s="188">
        <f>SUM(AO468:AO484)</f>
        <v>0</v>
      </c>
      <c r="AP467" s="188">
        <f>SUM(AP468:AP484)</f>
        <v>0</v>
      </c>
      <c r="AQ467" s="188">
        <f t="shared" si="631"/>
        <v>0</v>
      </c>
      <c r="AR467" s="188">
        <f t="shared" si="632"/>
        <v>0</v>
      </c>
    </row>
    <row r="468" spans="2:44" x14ac:dyDescent="0.25">
      <c r="B468" s="177" t="s">
        <v>1183</v>
      </c>
      <c r="C468" s="178" t="s">
        <v>1184</v>
      </c>
      <c r="D4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9">
        <f t="shared" ref="F468" si="960">D468+E468</f>
        <v>0</v>
      </c>
      <c r="G468" s="179"/>
      <c r="H468" s="179">
        <f t="shared" ref="H468" si="961">F468-G468</f>
        <v>0</v>
      </c>
      <c r="I468" s="179"/>
      <c r="J468" s="179">
        <f t="shared" ref="J468" si="962">F468-I468</f>
        <v>0</v>
      </c>
      <c r="K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9">
        <f t="shared" ref="AE468" si="963">AB468+AC468+AD468</f>
        <v>0</v>
      </c>
      <c r="AF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9">
        <f t="shared" ref="AI468" si="964">AF468+AG468+AH468</f>
        <v>0</v>
      </c>
      <c r="AJ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9">
        <f t="shared" ref="AM468" si="965">AJ468+AK468+AL468</f>
        <v>0</v>
      </c>
      <c r="AN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9">
        <f t="shared" ref="AQ468" si="966">AN468+AO468+AP468</f>
        <v>0</v>
      </c>
      <c r="AR468" s="179">
        <f t="shared" ref="AR468" si="967">AE468+AI468+AM468+AQ468</f>
        <v>0</v>
      </c>
    </row>
    <row r="469" spans="2:44" x14ac:dyDescent="0.25">
      <c r="B469" s="177" t="s">
        <v>358</v>
      </c>
      <c r="C469" s="178" t="s">
        <v>226</v>
      </c>
      <c r="D4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9">
        <f>D469+E469</f>
        <v>0</v>
      </c>
      <c r="G469" s="179"/>
      <c r="H469" s="179">
        <f>F469-G469</f>
        <v>0</v>
      </c>
      <c r="I469" s="179"/>
      <c r="J469" s="179">
        <f>F469-I469</f>
        <v>0</v>
      </c>
      <c r="K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9">
        <f>AB469+AC469+AD469</f>
        <v>0</v>
      </c>
      <c r="AF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9">
        <f>AF469+AG469+AH469</f>
        <v>0</v>
      </c>
      <c r="AJ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9">
        <f>AJ469+AK469+AL469</f>
        <v>0</v>
      </c>
      <c r="AN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9">
        <f>AN469+AO469+AP469</f>
        <v>0</v>
      </c>
      <c r="AR469" s="179">
        <f>AE469+AI469+AM469+AQ469</f>
        <v>0</v>
      </c>
    </row>
    <row r="470" spans="2:44" x14ac:dyDescent="0.25">
      <c r="B470" s="177" t="s">
        <v>365</v>
      </c>
      <c r="C470" s="178" t="s">
        <v>231</v>
      </c>
      <c r="D4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9">
        <f>D470+E470</f>
        <v>0</v>
      </c>
      <c r="G470" s="179"/>
      <c r="H470" s="179">
        <f>F470-G470</f>
        <v>0</v>
      </c>
      <c r="I470" s="179"/>
      <c r="J470" s="179">
        <f>F470-I470</f>
        <v>0</v>
      </c>
      <c r="K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9">
        <f>AB470+AC470+AD470</f>
        <v>0</v>
      </c>
      <c r="AF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9">
        <f>AF470+AG470+AH470</f>
        <v>0</v>
      </c>
      <c r="AJ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9">
        <f>AJ470+AK470+AL470</f>
        <v>0</v>
      </c>
      <c r="AN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9">
        <f>AN470+AO470+AP470</f>
        <v>0</v>
      </c>
      <c r="AR470" s="179">
        <f>AE470+AI470+AM470+AQ470</f>
        <v>0</v>
      </c>
    </row>
    <row r="471" spans="2:44" x14ac:dyDescent="0.25">
      <c r="B471" s="177" t="s">
        <v>1185</v>
      </c>
      <c r="C471" s="178" t="s">
        <v>1186</v>
      </c>
      <c r="D4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9">
        <f>D471+E471</f>
        <v>0</v>
      </c>
      <c r="G471" s="179"/>
      <c r="H471" s="179">
        <f>F471-G471</f>
        <v>0</v>
      </c>
      <c r="I471" s="179"/>
      <c r="J471" s="179">
        <f>F471-I471</f>
        <v>0</v>
      </c>
      <c r="K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9">
        <f>AB471+AC471+AD471</f>
        <v>0</v>
      </c>
      <c r="AF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9">
        <f>AF471+AG471+AH471</f>
        <v>0</v>
      </c>
      <c r="AJ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9">
        <f>AJ471+AK471+AL471</f>
        <v>0</v>
      </c>
      <c r="AN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9">
        <f>AN471+AO471+AP471</f>
        <v>0</v>
      </c>
      <c r="AR471" s="179">
        <f>AE471+AI471+AM471+AQ471</f>
        <v>0</v>
      </c>
    </row>
    <row r="472" spans="2:44" x14ac:dyDescent="0.25">
      <c r="B472" s="177" t="s">
        <v>1187</v>
      </c>
      <c r="C472" s="178" t="s">
        <v>1188</v>
      </c>
      <c r="D4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9">
        <f>D472+E472</f>
        <v>0</v>
      </c>
      <c r="G472" s="179"/>
      <c r="H472" s="179">
        <f>F472-G472</f>
        <v>0</v>
      </c>
      <c r="I472" s="179"/>
      <c r="J472" s="179">
        <f>F472-I472</f>
        <v>0</v>
      </c>
      <c r="K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9">
        <f>AB472+AC472+AD472</f>
        <v>0</v>
      </c>
      <c r="AF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9">
        <f>AF472+AG472+AH472</f>
        <v>0</v>
      </c>
      <c r="AJ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9">
        <f>AJ472+AK472+AL472</f>
        <v>0</v>
      </c>
      <c r="AN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9">
        <f>AN472+AO472+AP472</f>
        <v>0</v>
      </c>
      <c r="AR472" s="179">
        <f>AE472+AI472+AM472+AQ472</f>
        <v>0</v>
      </c>
    </row>
    <row r="473" spans="2:44" x14ac:dyDescent="0.25">
      <c r="B473" s="177" t="s">
        <v>1189</v>
      </c>
      <c r="C473" s="178" t="s">
        <v>1190</v>
      </c>
      <c r="D4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9">
        <f>D473+E473</f>
        <v>0</v>
      </c>
      <c r="G473" s="179"/>
      <c r="H473" s="179">
        <f>F473-G473</f>
        <v>0</v>
      </c>
      <c r="I473" s="179"/>
      <c r="J473" s="179">
        <f>F473-I473</f>
        <v>0</v>
      </c>
      <c r="K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9">
        <f>AB473+AC473+AD473</f>
        <v>0</v>
      </c>
      <c r="AF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9">
        <f>AF473+AG473+AH473</f>
        <v>0</v>
      </c>
      <c r="AJ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9">
        <f>AJ473+AK473+AL473</f>
        <v>0</v>
      </c>
      <c r="AN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9">
        <f>AN473+AO473+AP473</f>
        <v>0</v>
      </c>
      <c r="AR473" s="179">
        <f>AE473+AI473+AM473+AQ473</f>
        <v>0</v>
      </c>
    </row>
    <row r="474" spans="2:44" x14ac:dyDescent="0.25">
      <c r="B474" s="177" t="s">
        <v>1191</v>
      </c>
      <c r="C474" s="178" t="s">
        <v>1192</v>
      </c>
      <c r="D4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9">
        <f t="shared" ref="F474:F477" si="968">D474+E474</f>
        <v>0</v>
      </c>
      <c r="G474" s="179"/>
      <c r="H474" s="179">
        <f t="shared" ref="H474:H477" si="969">F474-G474</f>
        <v>0</v>
      </c>
      <c r="I474" s="179"/>
      <c r="J474" s="179">
        <f t="shared" ref="J474:J477" si="970">F474-I474</f>
        <v>0</v>
      </c>
      <c r="K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9">
        <f t="shared" ref="AE474:AE477" si="971">AB474+AC474+AD474</f>
        <v>0</v>
      </c>
      <c r="AF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9">
        <f t="shared" ref="AI474:AI477" si="972">AF474+AG474+AH474</f>
        <v>0</v>
      </c>
      <c r="AJ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9">
        <f t="shared" ref="AM474:AM477" si="973">AJ474+AK474+AL474</f>
        <v>0</v>
      </c>
      <c r="AN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9">
        <f t="shared" ref="AQ474:AQ477" si="974">AN474+AO474+AP474</f>
        <v>0</v>
      </c>
      <c r="AR474" s="179">
        <f t="shared" ref="AR474:AR477" si="975">AE474+AI474+AM474+AQ474</f>
        <v>0</v>
      </c>
    </row>
    <row r="475" spans="2:44" x14ac:dyDescent="0.25">
      <c r="B475" s="177" t="s">
        <v>1193</v>
      </c>
      <c r="C475" s="178" t="s">
        <v>1194</v>
      </c>
      <c r="D4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9">
        <f t="shared" si="968"/>
        <v>0</v>
      </c>
      <c r="G475" s="179"/>
      <c r="H475" s="179">
        <f t="shared" si="969"/>
        <v>0</v>
      </c>
      <c r="I475" s="179"/>
      <c r="J475" s="179">
        <f t="shared" si="970"/>
        <v>0</v>
      </c>
      <c r="K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9">
        <f t="shared" si="971"/>
        <v>0</v>
      </c>
      <c r="AF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9">
        <f t="shared" si="972"/>
        <v>0</v>
      </c>
      <c r="AJ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9">
        <f t="shared" si="973"/>
        <v>0</v>
      </c>
      <c r="AN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9">
        <f t="shared" si="974"/>
        <v>0</v>
      </c>
      <c r="AR475" s="179">
        <f t="shared" si="975"/>
        <v>0</v>
      </c>
    </row>
    <row r="476" spans="2:44" x14ac:dyDescent="0.25">
      <c r="B476" s="177" t="s">
        <v>1195</v>
      </c>
      <c r="C476" s="178" t="s">
        <v>1196</v>
      </c>
      <c r="D4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9">
        <f t="shared" si="968"/>
        <v>0</v>
      </c>
      <c r="G476" s="179"/>
      <c r="H476" s="179">
        <f t="shared" si="969"/>
        <v>0</v>
      </c>
      <c r="I476" s="179"/>
      <c r="J476" s="179">
        <f t="shared" si="970"/>
        <v>0</v>
      </c>
      <c r="K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9">
        <f t="shared" si="971"/>
        <v>0</v>
      </c>
      <c r="AF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9">
        <f t="shared" si="972"/>
        <v>0</v>
      </c>
      <c r="AJ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9">
        <f t="shared" si="973"/>
        <v>0</v>
      </c>
      <c r="AN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9">
        <f t="shared" si="974"/>
        <v>0</v>
      </c>
      <c r="AR476" s="179">
        <f t="shared" si="975"/>
        <v>0</v>
      </c>
    </row>
    <row r="477" spans="2:44" x14ac:dyDescent="0.25">
      <c r="B477" s="177" t="s">
        <v>1197</v>
      </c>
      <c r="C477" s="178" t="s">
        <v>1198</v>
      </c>
      <c r="D4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9">
        <f t="shared" si="968"/>
        <v>0</v>
      </c>
      <c r="G477" s="179"/>
      <c r="H477" s="179">
        <f t="shared" si="969"/>
        <v>0</v>
      </c>
      <c r="I477" s="179"/>
      <c r="J477" s="179">
        <f t="shared" si="970"/>
        <v>0</v>
      </c>
      <c r="K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9">
        <f t="shared" si="971"/>
        <v>0</v>
      </c>
      <c r="AF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9">
        <f t="shared" si="972"/>
        <v>0</v>
      </c>
      <c r="AJ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9">
        <f t="shared" si="973"/>
        <v>0</v>
      </c>
      <c r="AN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9">
        <f t="shared" si="974"/>
        <v>0</v>
      </c>
      <c r="AR477" s="179">
        <f t="shared" si="975"/>
        <v>0</v>
      </c>
    </row>
    <row r="478" spans="2:44" x14ac:dyDescent="0.25">
      <c r="B478" s="177" t="s">
        <v>1199</v>
      </c>
      <c r="C478" s="178" t="s">
        <v>1200</v>
      </c>
      <c r="D4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9">
        <f t="shared" ref="F478:F481" si="976">D478+E478</f>
        <v>0</v>
      </c>
      <c r="G478" s="179"/>
      <c r="H478" s="179">
        <f t="shared" ref="H478:H481" si="977">F478-G478</f>
        <v>0</v>
      </c>
      <c r="I478" s="179"/>
      <c r="J478" s="179">
        <f t="shared" ref="J478:J481" si="978">F478-I478</f>
        <v>0</v>
      </c>
      <c r="K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9">
        <f t="shared" ref="AE478:AE481" si="979">AB478+AC478+AD478</f>
        <v>0</v>
      </c>
      <c r="AF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9">
        <f t="shared" ref="AI478:AI481" si="980">AF478+AG478+AH478</f>
        <v>0</v>
      </c>
      <c r="AJ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9">
        <f t="shared" ref="AM478:AM481" si="981">AJ478+AK478+AL478</f>
        <v>0</v>
      </c>
      <c r="AN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9">
        <f t="shared" ref="AQ478:AQ481" si="982">AN478+AO478+AP478</f>
        <v>0</v>
      </c>
      <c r="AR478" s="179">
        <f t="shared" ref="AR478:AR481" si="983">AE478+AI478+AM478+AQ478</f>
        <v>0</v>
      </c>
    </row>
    <row r="479" spans="2:44" x14ac:dyDescent="0.25">
      <c r="B479" s="177" t="s">
        <v>1201</v>
      </c>
      <c r="C479" s="178" t="s">
        <v>1202</v>
      </c>
      <c r="D4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9">
        <f t="shared" si="976"/>
        <v>0</v>
      </c>
      <c r="G479" s="179"/>
      <c r="H479" s="179">
        <f t="shared" si="977"/>
        <v>0</v>
      </c>
      <c r="I479" s="179"/>
      <c r="J479" s="179">
        <f t="shared" si="978"/>
        <v>0</v>
      </c>
      <c r="K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9">
        <f t="shared" si="979"/>
        <v>0</v>
      </c>
      <c r="AF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9">
        <f t="shared" si="980"/>
        <v>0</v>
      </c>
      <c r="AJ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9">
        <f t="shared" si="981"/>
        <v>0</v>
      </c>
      <c r="AN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9">
        <f t="shared" si="982"/>
        <v>0</v>
      </c>
      <c r="AR479" s="179">
        <f t="shared" si="983"/>
        <v>0</v>
      </c>
    </row>
    <row r="480" spans="2:44" x14ac:dyDescent="0.25">
      <c r="B480" s="177" t="s">
        <v>1203</v>
      </c>
      <c r="C480" s="178" t="s">
        <v>1204</v>
      </c>
      <c r="D4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9">
        <f t="shared" si="976"/>
        <v>0</v>
      </c>
      <c r="G480" s="179"/>
      <c r="H480" s="179">
        <f t="shared" si="977"/>
        <v>0</v>
      </c>
      <c r="I480" s="179"/>
      <c r="J480" s="179">
        <f t="shared" si="978"/>
        <v>0</v>
      </c>
      <c r="K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9">
        <f t="shared" si="979"/>
        <v>0</v>
      </c>
      <c r="AF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9">
        <f t="shared" si="980"/>
        <v>0</v>
      </c>
      <c r="AJ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9">
        <f t="shared" si="981"/>
        <v>0</v>
      </c>
      <c r="AN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9">
        <f t="shared" si="982"/>
        <v>0</v>
      </c>
      <c r="AR480" s="179">
        <f t="shared" si="983"/>
        <v>0</v>
      </c>
    </row>
    <row r="481" spans="2:44" x14ac:dyDescent="0.25">
      <c r="B481" s="177" t="s">
        <v>1205</v>
      </c>
      <c r="C481" s="178" t="s">
        <v>1206</v>
      </c>
      <c r="D4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9">
        <f t="shared" si="976"/>
        <v>0</v>
      </c>
      <c r="G481" s="179"/>
      <c r="H481" s="179">
        <f t="shared" si="977"/>
        <v>0</v>
      </c>
      <c r="I481" s="179"/>
      <c r="J481" s="179">
        <f t="shared" si="978"/>
        <v>0</v>
      </c>
      <c r="K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9">
        <f t="shared" si="979"/>
        <v>0</v>
      </c>
      <c r="AF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9">
        <f t="shared" si="980"/>
        <v>0</v>
      </c>
      <c r="AJ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9">
        <f t="shared" si="981"/>
        <v>0</v>
      </c>
      <c r="AN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9">
        <f t="shared" si="982"/>
        <v>0</v>
      </c>
      <c r="AR481" s="179">
        <f t="shared" si="983"/>
        <v>0</v>
      </c>
    </row>
    <row r="482" spans="2:44" x14ac:dyDescent="0.25">
      <c r="B482" s="177" t="s">
        <v>1207</v>
      </c>
      <c r="C482" s="178" t="s">
        <v>1208</v>
      </c>
      <c r="D4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9">
        <f>D482+E482</f>
        <v>0</v>
      </c>
      <c r="G482" s="179"/>
      <c r="H482" s="179">
        <f>F482-G482</f>
        <v>0</v>
      </c>
      <c r="I482" s="179"/>
      <c r="J482" s="179">
        <f>F482-I482</f>
        <v>0</v>
      </c>
      <c r="K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9">
        <f>AB482+AC482+AD482</f>
        <v>0</v>
      </c>
      <c r="AF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9">
        <f>AF482+AG482+AH482</f>
        <v>0</v>
      </c>
      <c r="AJ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9">
        <f>AJ482+AK482+AL482</f>
        <v>0</v>
      </c>
      <c r="AN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9">
        <f>AN482+AO482+AP482</f>
        <v>0</v>
      </c>
      <c r="AR482" s="179">
        <f>AE482+AI482+AM482+AQ482</f>
        <v>0</v>
      </c>
    </row>
    <row r="483" spans="2:44" x14ac:dyDescent="0.25">
      <c r="B483" s="177" t="s">
        <v>1209</v>
      </c>
      <c r="C483" s="178" t="s">
        <v>1210</v>
      </c>
      <c r="D4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9">
        <f t="shared" ref="F483" si="984">D483+E483</f>
        <v>0</v>
      </c>
      <c r="G483" s="179"/>
      <c r="H483" s="179">
        <f t="shared" ref="H483" si="985">F483-G483</f>
        <v>0</v>
      </c>
      <c r="I483" s="179"/>
      <c r="J483" s="179">
        <f t="shared" ref="J483" si="986">F483-I483</f>
        <v>0</v>
      </c>
      <c r="K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9">
        <f t="shared" ref="AE483" si="987">AB483+AC483+AD483</f>
        <v>0</v>
      </c>
      <c r="AF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9">
        <f t="shared" ref="AI483" si="988">AF483+AG483+AH483</f>
        <v>0</v>
      </c>
      <c r="AJ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9">
        <f t="shared" ref="AM483" si="989">AJ483+AK483+AL483</f>
        <v>0</v>
      </c>
      <c r="AN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9">
        <f t="shared" ref="AQ483" si="990">AN483+AO483+AP483</f>
        <v>0</v>
      </c>
      <c r="AR483" s="179">
        <f t="shared" ref="AR483" si="991">AE483+AI483+AM483+AQ483</f>
        <v>0</v>
      </c>
    </row>
    <row r="484" spans="2:44" x14ac:dyDescent="0.25">
      <c r="B484" s="177" t="s">
        <v>1211</v>
      </c>
      <c r="C484" s="178" t="s">
        <v>1212</v>
      </c>
      <c r="D4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9">
        <f t="shared" ref="F484" si="992">D484+E484</f>
        <v>0</v>
      </c>
      <c r="G484" s="179"/>
      <c r="H484" s="179">
        <f t="shared" ref="H484" si="993">F484-G484</f>
        <v>0</v>
      </c>
      <c r="I484" s="179"/>
      <c r="J484" s="179">
        <f t="shared" ref="J484" si="994">F484-I484</f>
        <v>0</v>
      </c>
      <c r="K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9">
        <f t="shared" ref="AE484" si="995">AB484+AC484+AD484</f>
        <v>0</v>
      </c>
      <c r="AF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9">
        <f t="shared" ref="AI484" si="996">AF484+AG484+AH484</f>
        <v>0</v>
      </c>
      <c r="AJ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9">
        <f t="shared" ref="AM484" si="997">AJ484+AK484+AL484</f>
        <v>0</v>
      </c>
      <c r="AN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9">
        <f t="shared" ref="AQ484" si="998">AN484+AO484+AP484</f>
        <v>0</v>
      </c>
      <c r="AR484" s="179">
        <f t="shared" ref="AR484" si="999">AE484+AI484+AM484+AQ484</f>
        <v>0</v>
      </c>
    </row>
    <row r="485" spans="2:44" x14ac:dyDescent="0.25">
      <c r="B485" s="186" t="s">
        <v>359</v>
      </c>
      <c r="C485" s="187" t="s">
        <v>227</v>
      </c>
      <c r="D485" s="188">
        <f>SUM(D486:D488)</f>
        <v>0</v>
      </c>
      <c r="E485" s="188">
        <f>SUM(E486:E488)</f>
        <v>0</v>
      </c>
      <c r="F485" s="188">
        <f t="shared" si="830"/>
        <v>0</v>
      </c>
      <c r="G485" s="188">
        <f>SUM(G486:G488)</f>
        <v>0</v>
      </c>
      <c r="H485" s="188">
        <f t="shared" si="623"/>
        <v>0</v>
      </c>
      <c r="I485" s="188">
        <f>SUM(I486:I488)</f>
        <v>0</v>
      </c>
      <c r="J485" s="188">
        <f t="shared" si="624"/>
        <v>0</v>
      </c>
      <c r="K485" s="188">
        <f t="shared" ref="K485:AD485" si="1000">SUM(K486:K488)</f>
        <v>0</v>
      </c>
      <c r="L485" s="188">
        <f t="shared" si="1000"/>
        <v>0</v>
      </c>
      <c r="M485" s="188">
        <f t="shared" si="1000"/>
        <v>0</v>
      </c>
      <c r="N485" s="188">
        <f t="shared" si="1000"/>
        <v>0</v>
      </c>
      <c r="O485" s="188">
        <f t="shared" si="1000"/>
        <v>0</v>
      </c>
      <c r="P485" s="188">
        <f t="shared" ref="P485:Q485" si="1001">SUM(P486:P488)</f>
        <v>0</v>
      </c>
      <c r="Q485" s="188">
        <f t="shared" si="1001"/>
        <v>0</v>
      </c>
      <c r="R485" s="188">
        <f t="shared" si="1000"/>
        <v>0</v>
      </c>
      <c r="S485" s="188">
        <f t="shared" si="1000"/>
        <v>0</v>
      </c>
      <c r="T485" s="188">
        <f t="shared" ref="T485" si="1002">SUM(T486:T488)</f>
        <v>0</v>
      </c>
      <c r="U485" s="188">
        <f t="shared" si="1000"/>
        <v>0</v>
      </c>
      <c r="V485" s="188">
        <f t="shared" si="1000"/>
        <v>0</v>
      </c>
      <c r="W485" s="188">
        <f t="shared" ref="W485" si="1003">SUM(W486:W488)</f>
        <v>0</v>
      </c>
      <c r="X485" s="188">
        <f t="shared" si="1000"/>
        <v>0</v>
      </c>
      <c r="Y485" s="188">
        <f t="shared" ref="Y485:Z485" si="1004">SUM(Y486:Y488)</f>
        <v>0</v>
      </c>
      <c r="Z485" s="188">
        <f t="shared" si="1004"/>
        <v>0</v>
      </c>
      <c r="AA485" s="188">
        <f t="shared" si="1000"/>
        <v>0</v>
      </c>
      <c r="AB485" s="188">
        <f t="shared" si="1000"/>
        <v>0</v>
      </c>
      <c r="AC485" s="188">
        <f t="shared" si="1000"/>
        <v>0</v>
      </c>
      <c r="AD485" s="188">
        <f t="shared" si="1000"/>
        <v>0</v>
      </c>
      <c r="AE485" s="188">
        <f t="shared" si="628"/>
        <v>0</v>
      </c>
      <c r="AF485" s="188">
        <f>SUM(AF486:AF488)</f>
        <v>0</v>
      </c>
      <c r="AG485" s="188">
        <f>SUM(AG486:AG488)</f>
        <v>0</v>
      </c>
      <c r="AH485" s="188">
        <f>SUM(AH486:AH488)</f>
        <v>0</v>
      </c>
      <c r="AI485" s="188">
        <f t="shared" si="629"/>
        <v>0</v>
      </c>
      <c r="AJ485" s="188">
        <f>SUM(AJ486:AJ488)</f>
        <v>0</v>
      </c>
      <c r="AK485" s="188">
        <f>SUM(AK486:AK488)</f>
        <v>0</v>
      </c>
      <c r="AL485" s="188">
        <f>SUM(AL486:AL488)</f>
        <v>0</v>
      </c>
      <c r="AM485" s="188">
        <f t="shared" si="630"/>
        <v>0</v>
      </c>
      <c r="AN485" s="188">
        <f>SUM(AN486:AN488)</f>
        <v>0</v>
      </c>
      <c r="AO485" s="188">
        <f>SUM(AO486:AO488)</f>
        <v>0</v>
      </c>
      <c r="AP485" s="188">
        <f>SUM(AP486:AP488)</f>
        <v>0</v>
      </c>
      <c r="AQ485" s="188">
        <f t="shared" si="631"/>
        <v>0</v>
      </c>
      <c r="AR485" s="188">
        <f t="shared" si="632"/>
        <v>0</v>
      </c>
    </row>
    <row r="486" spans="2:44" x14ac:dyDescent="0.25">
      <c r="B486" s="177" t="s">
        <v>360</v>
      </c>
      <c r="C486" s="178" t="s">
        <v>228</v>
      </c>
      <c r="D4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9">
        <f t="shared" si="830"/>
        <v>0</v>
      </c>
      <c r="G486" s="179"/>
      <c r="H486" s="179">
        <f t="shared" si="623"/>
        <v>0</v>
      </c>
      <c r="I486" s="179"/>
      <c r="J486" s="179">
        <f t="shared" si="624"/>
        <v>0</v>
      </c>
      <c r="K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9">
        <f t="shared" si="628"/>
        <v>0</v>
      </c>
      <c r="AF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9">
        <f t="shared" si="629"/>
        <v>0</v>
      </c>
      <c r="AJ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9">
        <f t="shared" si="630"/>
        <v>0</v>
      </c>
      <c r="AN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9">
        <f t="shared" si="631"/>
        <v>0</v>
      </c>
      <c r="AR486" s="179">
        <f t="shared" si="632"/>
        <v>0</v>
      </c>
    </row>
    <row r="487" spans="2:44" x14ac:dyDescent="0.25">
      <c r="B487" s="177" t="s">
        <v>1213</v>
      </c>
      <c r="C487" s="178" t="s">
        <v>1214</v>
      </c>
      <c r="D4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9">
        <f t="shared" ref="F487" si="1005">D487+E487</f>
        <v>0</v>
      </c>
      <c r="G487" s="179"/>
      <c r="H487" s="179">
        <f t="shared" ref="H487" si="1006">F487-G487</f>
        <v>0</v>
      </c>
      <c r="I487" s="179"/>
      <c r="J487" s="179">
        <f t="shared" ref="J487" si="1007">F487-I487</f>
        <v>0</v>
      </c>
      <c r="K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9">
        <f t="shared" ref="AE487" si="1008">AB487+AC487+AD487</f>
        <v>0</v>
      </c>
      <c r="AF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9">
        <f t="shared" ref="AI487" si="1009">AF487+AG487+AH487</f>
        <v>0</v>
      </c>
      <c r="AJ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9">
        <f t="shared" ref="AM487" si="1010">AJ487+AK487+AL487</f>
        <v>0</v>
      </c>
      <c r="AN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9">
        <f t="shared" ref="AQ487" si="1011">AN487+AO487+AP487</f>
        <v>0</v>
      </c>
      <c r="AR487" s="179">
        <f t="shared" ref="AR487" si="1012">AE487+AI487+AM487+AQ487</f>
        <v>0</v>
      </c>
    </row>
    <row r="488" spans="2:44" x14ac:dyDescent="0.25">
      <c r="B488" s="177" t="s">
        <v>1215</v>
      </c>
      <c r="C488" s="178" t="s">
        <v>1216</v>
      </c>
      <c r="D4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9">
        <f t="shared" si="830"/>
        <v>0</v>
      </c>
      <c r="G488" s="179"/>
      <c r="H488" s="179">
        <f t="shared" si="623"/>
        <v>0</v>
      </c>
      <c r="I488" s="179"/>
      <c r="J488" s="179">
        <f t="shared" si="624"/>
        <v>0</v>
      </c>
      <c r="K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9">
        <f t="shared" si="628"/>
        <v>0</v>
      </c>
      <c r="AF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9">
        <f t="shared" si="629"/>
        <v>0</v>
      </c>
      <c r="AJ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9">
        <f t="shared" si="630"/>
        <v>0</v>
      </c>
      <c r="AN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9">
        <f t="shared" si="631"/>
        <v>0</v>
      </c>
      <c r="AR488" s="179">
        <f t="shared" si="632"/>
        <v>0</v>
      </c>
    </row>
    <row r="489" spans="2:44" x14ac:dyDescent="0.25">
      <c r="B489" s="186" t="s">
        <v>361</v>
      </c>
      <c r="C489" s="187" t="s">
        <v>229</v>
      </c>
      <c r="D489" s="188">
        <f>SUM(D490:D498)</f>
        <v>0</v>
      </c>
      <c r="E489" s="188">
        <f>SUM(E490:E498)</f>
        <v>0</v>
      </c>
      <c r="F489" s="188">
        <f t="shared" si="830"/>
        <v>0</v>
      </c>
      <c r="G489" s="188">
        <f>SUM(G490:G498)</f>
        <v>0</v>
      </c>
      <c r="H489" s="188">
        <f t="shared" si="623"/>
        <v>0</v>
      </c>
      <c r="I489" s="188">
        <f>SUM(I490:I498)</f>
        <v>0</v>
      </c>
      <c r="J489" s="188">
        <f t="shared" si="624"/>
        <v>0</v>
      </c>
      <c r="K489" s="188">
        <f t="shared" ref="K489:AD489" si="1013">SUM(K490:K498)</f>
        <v>0</v>
      </c>
      <c r="L489" s="188">
        <f t="shared" si="1013"/>
        <v>0</v>
      </c>
      <c r="M489" s="188">
        <f t="shared" si="1013"/>
        <v>0</v>
      </c>
      <c r="N489" s="188">
        <f t="shared" si="1013"/>
        <v>0</v>
      </c>
      <c r="O489" s="188">
        <f t="shared" si="1013"/>
        <v>0</v>
      </c>
      <c r="P489" s="188">
        <f t="shared" ref="P489:Q489" si="1014">SUM(P490:P498)</f>
        <v>0</v>
      </c>
      <c r="Q489" s="188">
        <f t="shared" si="1014"/>
        <v>0</v>
      </c>
      <c r="R489" s="188">
        <f t="shared" si="1013"/>
        <v>0</v>
      </c>
      <c r="S489" s="188">
        <f t="shared" si="1013"/>
        <v>0</v>
      </c>
      <c r="T489" s="188">
        <f t="shared" ref="T489" si="1015">SUM(T490:T498)</f>
        <v>0</v>
      </c>
      <c r="U489" s="188">
        <f t="shared" si="1013"/>
        <v>0</v>
      </c>
      <c r="V489" s="188">
        <f t="shared" si="1013"/>
        <v>0</v>
      </c>
      <c r="W489" s="188">
        <f t="shared" ref="W489" si="1016">SUM(W490:W498)</f>
        <v>0</v>
      </c>
      <c r="X489" s="188">
        <f t="shared" si="1013"/>
        <v>0</v>
      </c>
      <c r="Y489" s="188">
        <f t="shared" ref="Y489:Z489" si="1017">SUM(Y490:Y498)</f>
        <v>0</v>
      </c>
      <c r="Z489" s="188">
        <f t="shared" si="1017"/>
        <v>0</v>
      </c>
      <c r="AA489" s="188">
        <f t="shared" si="1013"/>
        <v>0</v>
      </c>
      <c r="AB489" s="188">
        <f t="shared" si="1013"/>
        <v>0</v>
      </c>
      <c r="AC489" s="188">
        <f t="shared" si="1013"/>
        <v>0</v>
      </c>
      <c r="AD489" s="188">
        <f t="shared" si="1013"/>
        <v>0</v>
      </c>
      <c r="AE489" s="188">
        <f t="shared" si="628"/>
        <v>0</v>
      </c>
      <c r="AF489" s="188">
        <f>SUM(AF490:AF498)</f>
        <v>0</v>
      </c>
      <c r="AG489" s="188">
        <f>SUM(AG490:AG498)</f>
        <v>0</v>
      </c>
      <c r="AH489" s="188">
        <f>SUM(AH490:AH498)</f>
        <v>0</v>
      </c>
      <c r="AI489" s="188">
        <f t="shared" si="629"/>
        <v>0</v>
      </c>
      <c r="AJ489" s="188">
        <f>SUM(AJ490:AJ498)</f>
        <v>0</v>
      </c>
      <c r="AK489" s="188">
        <f>SUM(AK490:AK498)</f>
        <v>0</v>
      </c>
      <c r="AL489" s="188">
        <f>SUM(AL490:AL498)</f>
        <v>0</v>
      </c>
      <c r="AM489" s="188">
        <f t="shared" si="630"/>
        <v>0</v>
      </c>
      <c r="AN489" s="188">
        <f>SUM(AN490:AN498)</f>
        <v>0</v>
      </c>
      <c r="AO489" s="188">
        <f>SUM(AO490:AO498)</f>
        <v>0</v>
      </c>
      <c r="AP489" s="188">
        <f>SUM(AP490:AP498)</f>
        <v>0</v>
      </c>
      <c r="AQ489" s="188">
        <f t="shared" si="631"/>
        <v>0</v>
      </c>
      <c r="AR489" s="188">
        <f t="shared" si="632"/>
        <v>0</v>
      </c>
    </row>
    <row r="490" spans="2:44" x14ac:dyDescent="0.25">
      <c r="B490" s="177" t="s">
        <v>362</v>
      </c>
      <c r="C490" s="178" t="s">
        <v>224</v>
      </c>
      <c r="D4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9">
        <f t="shared" ref="F490:F494" si="1018">D490+E490</f>
        <v>0</v>
      </c>
      <c r="G490" s="179"/>
      <c r="H490" s="179">
        <f t="shared" ref="H490:H494" si="1019">F490-G490</f>
        <v>0</v>
      </c>
      <c r="I490" s="179"/>
      <c r="J490" s="179">
        <f t="shared" ref="J490:J494" si="1020">F490-I490</f>
        <v>0</v>
      </c>
      <c r="K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9">
        <f t="shared" ref="AE490:AE494" si="1021">AB490+AC490+AD490</f>
        <v>0</v>
      </c>
      <c r="AF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9">
        <f t="shared" ref="AI490:AI494" si="1022">AF490+AG490+AH490</f>
        <v>0</v>
      </c>
      <c r="AJ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9">
        <f t="shared" ref="AM490:AM494" si="1023">AJ490+AK490+AL490</f>
        <v>0</v>
      </c>
      <c r="AN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9">
        <f t="shared" ref="AQ490:AQ494" si="1024">AN490+AO490+AP490</f>
        <v>0</v>
      </c>
      <c r="AR490" s="179">
        <f t="shared" ref="AR490:AR494" si="1025">AE490+AI490+AM490+AQ490</f>
        <v>0</v>
      </c>
    </row>
    <row r="491" spans="2:44" x14ac:dyDescent="0.25">
      <c r="B491" s="177" t="s">
        <v>1217</v>
      </c>
      <c r="C491" s="178" t="s">
        <v>1172</v>
      </c>
      <c r="D4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9">
        <f t="shared" ref="F491" si="1026">D491+E491</f>
        <v>0</v>
      </c>
      <c r="G491" s="179"/>
      <c r="H491" s="179">
        <f t="shared" ref="H491" si="1027">F491-G491</f>
        <v>0</v>
      </c>
      <c r="I491" s="179"/>
      <c r="J491" s="179">
        <f t="shared" ref="J491" si="1028">F491-I491</f>
        <v>0</v>
      </c>
      <c r="K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9">
        <f t="shared" ref="AE491" si="1029">AB491+AC491+AD491</f>
        <v>0</v>
      </c>
      <c r="AF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9">
        <f t="shared" ref="AI491" si="1030">AF491+AG491+AH491</f>
        <v>0</v>
      </c>
      <c r="AJ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9">
        <f t="shared" ref="AM491" si="1031">AJ491+AK491+AL491</f>
        <v>0</v>
      </c>
      <c r="AN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9">
        <f t="shared" ref="AQ491" si="1032">AN491+AO491+AP491</f>
        <v>0</v>
      </c>
      <c r="AR491" s="179">
        <f t="shared" ref="AR491" si="1033">AE491+AI491+AM491+AQ491</f>
        <v>0</v>
      </c>
    </row>
    <row r="492" spans="2:44" x14ac:dyDescent="0.25">
      <c r="B492" s="177" t="s">
        <v>1218</v>
      </c>
      <c r="C492" s="178" t="s">
        <v>1174</v>
      </c>
      <c r="D4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9">
        <f t="shared" si="1018"/>
        <v>0</v>
      </c>
      <c r="G492" s="179"/>
      <c r="H492" s="179">
        <f t="shared" si="1019"/>
        <v>0</v>
      </c>
      <c r="I492" s="179"/>
      <c r="J492" s="179">
        <f t="shared" si="1020"/>
        <v>0</v>
      </c>
      <c r="K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9">
        <f t="shared" si="1021"/>
        <v>0</v>
      </c>
      <c r="AF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9">
        <f t="shared" si="1022"/>
        <v>0</v>
      </c>
      <c r="AJ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9">
        <f t="shared" si="1023"/>
        <v>0</v>
      </c>
      <c r="AN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9">
        <f t="shared" si="1024"/>
        <v>0</v>
      </c>
      <c r="AR492" s="179">
        <f t="shared" si="1025"/>
        <v>0</v>
      </c>
    </row>
    <row r="493" spans="2:44" x14ac:dyDescent="0.25">
      <c r="B493" s="177" t="s">
        <v>1219</v>
      </c>
      <c r="C493" s="178" t="s">
        <v>1178</v>
      </c>
      <c r="D4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9">
        <f t="shared" si="1018"/>
        <v>0</v>
      </c>
      <c r="G493" s="179"/>
      <c r="H493" s="179">
        <f t="shared" si="1019"/>
        <v>0</v>
      </c>
      <c r="I493" s="179"/>
      <c r="J493" s="179">
        <f t="shared" si="1020"/>
        <v>0</v>
      </c>
      <c r="K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9">
        <f t="shared" si="1021"/>
        <v>0</v>
      </c>
      <c r="AF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9">
        <f t="shared" si="1022"/>
        <v>0</v>
      </c>
      <c r="AJ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9">
        <f t="shared" si="1023"/>
        <v>0</v>
      </c>
      <c r="AN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9">
        <f t="shared" si="1024"/>
        <v>0</v>
      </c>
      <c r="AR493" s="179">
        <f t="shared" si="1025"/>
        <v>0</v>
      </c>
    </row>
    <row r="494" spans="2:44" x14ac:dyDescent="0.25">
      <c r="B494" s="177" t="s">
        <v>1220</v>
      </c>
      <c r="C494" s="178" t="s">
        <v>1221</v>
      </c>
      <c r="D4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9">
        <f t="shared" si="1018"/>
        <v>0</v>
      </c>
      <c r="G494" s="179"/>
      <c r="H494" s="179">
        <f t="shared" si="1019"/>
        <v>0</v>
      </c>
      <c r="I494" s="179"/>
      <c r="J494" s="179">
        <f t="shared" si="1020"/>
        <v>0</v>
      </c>
      <c r="K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9">
        <f t="shared" si="1021"/>
        <v>0</v>
      </c>
      <c r="AF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9">
        <f t="shared" si="1022"/>
        <v>0</v>
      </c>
      <c r="AJ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9">
        <f t="shared" si="1023"/>
        <v>0</v>
      </c>
      <c r="AN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9">
        <f t="shared" si="1024"/>
        <v>0</v>
      </c>
      <c r="AR494" s="179">
        <f t="shared" si="1025"/>
        <v>0</v>
      </c>
    </row>
    <row r="495" spans="2:44" x14ac:dyDescent="0.25">
      <c r="B495" s="177" t="s">
        <v>1222</v>
      </c>
      <c r="C495" s="178" t="s">
        <v>1182</v>
      </c>
      <c r="D4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9">
        <f t="shared" si="830"/>
        <v>0</v>
      </c>
      <c r="G495" s="179"/>
      <c r="H495" s="179">
        <f t="shared" si="623"/>
        <v>0</v>
      </c>
      <c r="I495" s="179"/>
      <c r="J495" s="179">
        <f t="shared" si="624"/>
        <v>0</v>
      </c>
      <c r="K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9">
        <f t="shared" si="628"/>
        <v>0</v>
      </c>
      <c r="AF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9">
        <f t="shared" si="629"/>
        <v>0</v>
      </c>
      <c r="AJ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9">
        <f t="shared" si="630"/>
        <v>0</v>
      </c>
      <c r="AN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9">
        <f t="shared" si="631"/>
        <v>0</v>
      </c>
      <c r="AR495" s="179">
        <f t="shared" si="632"/>
        <v>0</v>
      </c>
    </row>
    <row r="496" spans="2:44" x14ac:dyDescent="0.25">
      <c r="B496" s="177" t="s">
        <v>1223</v>
      </c>
      <c r="C496" s="178" t="s">
        <v>1224</v>
      </c>
      <c r="D4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9">
        <f t="shared" ref="F496" si="1034">D496+E496</f>
        <v>0</v>
      </c>
      <c r="G496" s="179"/>
      <c r="H496" s="179">
        <f t="shared" ref="H496" si="1035">F496-G496</f>
        <v>0</v>
      </c>
      <c r="I496" s="179"/>
      <c r="J496" s="179">
        <f t="shared" ref="J496" si="1036">F496-I496</f>
        <v>0</v>
      </c>
      <c r="K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9">
        <f t="shared" ref="AE496" si="1037">AB496+AC496+AD496</f>
        <v>0</v>
      </c>
      <c r="AF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9">
        <f t="shared" ref="AI496" si="1038">AF496+AG496+AH496</f>
        <v>0</v>
      </c>
      <c r="AJ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9">
        <f t="shared" ref="AM496" si="1039">AJ496+AK496+AL496</f>
        <v>0</v>
      </c>
      <c r="AN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9">
        <f t="shared" ref="AQ496" si="1040">AN496+AO496+AP496</f>
        <v>0</v>
      </c>
      <c r="AR496" s="179">
        <f t="shared" ref="AR496" si="1041">AE496+AI496+AM496+AQ496</f>
        <v>0</v>
      </c>
    </row>
    <row r="497" spans="2:44" x14ac:dyDescent="0.25">
      <c r="B497" s="177" t="s">
        <v>1225</v>
      </c>
      <c r="C497" s="178" t="s">
        <v>1184</v>
      </c>
      <c r="D4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9">
        <f t="shared" ref="F497" si="1042">D497+E497</f>
        <v>0</v>
      </c>
      <c r="G497" s="179"/>
      <c r="H497" s="179">
        <f t="shared" ref="H497" si="1043">F497-G497</f>
        <v>0</v>
      </c>
      <c r="I497" s="179"/>
      <c r="J497" s="179">
        <f t="shared" ref="J497" si="1044">F497-I497</f>
        <v>0</v>
      </c>
      <c r="K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9">
        <f t="shared" ref="AE497" si="1045">AB497+AC497+AD497</f>
        <v>0</v>
      </c>
      <c r="AF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9">
        <f t="shared" ref="AI497" si="1046">AF497+AG497+AH497</f>
        <v>0</v>
      </c>
      <c r="AJ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9">
        <f t="shared" ref="AM497" si="1047">AJ497+AK497+AL497</f>
        <v>0</v>
      </c>
      <c r="AN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9">
        <f t="shared" ref="AQ497" si="1048">AN497+AO497+AP497</f>
        <v>0</v>
      </c>
      <c r="AR497" s="179">
        <f t="shared" ref="AR497" si="1049">AE497+AI497+AM497+AQ497</f>
        <v>0</v>
      </c>
    </row>
    <row r="498" spans="2:44" x14ac:dyDescent="0.25">
      <c r="B498" s="177" t="s">
        <v>1226</v>
      </c>
      <c r="C498" s="178" t="s">
        <v>1227</v>
      </c>
      <c r="D4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9">
        <f t="shared" si="830"/>
        <v>0</v>
      </c>
      <c r="G498" s="179"/>
      <c r="H498" s="179">
        <f t="shared" si="623"/>
        <v>0</v>
      </c>
      <c r="I498" s="179"/>
      <c r="J498" s="179">
        <f t="shared" si="624"/>
        <v>0</v>
      </c>
      <c r="K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9">
        <f t="shared" si="628"/>
        <v>0</v>
      </c>
      <c r="AF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9">
        <f t="shared" si="629"/>
        <v>0</v>
      </c>
      <c r="AJ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9">
        <f t="shared" si="630"/>
        <v>0</v>
      </c>
      <c r="AN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9">
        <f t="shared" si="631"/>
        <v>0</v>
      </c>
      <c r="AR498" s="179">
        <f t="shared" si="632"/>
        <v>0</v>
      </c>
    </row>
    <row r="499" spans="2:44" x14ac:dyDescent="0.25">
      <c r="B499" s="174" t="s">
        <v>366</v>
      </c>
      <c r="C499" s="175" t="s">
        <v>232</v>
      </c>
      <c r="D499" s="176">
        <f>D500+D509</f>
        <v>0</v>
      </c>
      <c r="E499" s="176">
        <f>E500+E509</f>
        <v>0</v>
      </c>
      <c r="F499" s="176">
        <f t="shared" ref="F499:F566" si="1050">D499+E499</f>
        <v>0</v>
      </c>
      <c r="G499" s="176">
        <f t="shared" ref="G499:I499" si="1051">G500+G509</f>
        <v>0</v>
      </c>
      <c r="H499" s="176">
        <f t="shared" ref="H499:H566" si="1052">F499-G499</f>
        <v>0</v>
      </c>
      <c r="I499" s="176">
        <f t="shared" si="1051"/>
        <v>0</v>
      </c>
      <c r="J499" s="176">
        <f t="shared" ref="J499:J566" si="1053">F499-I499</f>
        <v>0</v>
      </c>
      <c r="K499" s="176">
        <f t="shared" ref="K499:AP499" si="1054">K500+K509</f>
        <v>0</v>
      </c>
      <c r="L499" s="176">
        <f t="shared" si="1054"/>
        <v>0</v>
      </c>
      <c r="M499" s="176">
        <f t="shared" si="1054"/>
        <v>0</v>
      </c>
      <c r="N499" s="176">
        <f t="shared" si="1054"/>
        <v>0</v>
      </c>
      <c r="O499" s="176">
        <f t="shared" si="1054"/>
        <v>0</v>
      </c>
      <c r="P499" s="176">
        <f t="shared" ref="P499:Q499" si="1055">P500+P509</f>
        <v>0</v>
      </c>
      <c r="Q499" s="176">
        <f t="shared" si="1055"/>
        <v>0</v>
      </c>
      <c r="R499" s="176">
        <f t="shared" si="1054"/>
        <v>0</v>
      </c>
      <c r="S499" s="176">
        <f t="shared" si="1054"/>
        <v>0</v>
      </c>
      <c r="T499" s="176">
        <f t="shared" ref="T499" si="1056">T500+T509</f>
        <v>0</v>
      </c>
      <c r="U499" s="176">
        <f t="shared" si="1054"/>
        <v>0</v>
      </c>
      <c r="V499" s="176">
        <f t="shared" si="1054"/>
        <v>0</v>
      </c>
      <c r="W499" s="176">
        <f t="shared" ref="W499" si="1057">W500+W509</f>
        <v>0</v>
      </c>
      <c r="X499" s="176">
        <f t="shared" si="1054"/>
        <v>0</v>
      </c>
      <c r="Y499" s="176">
        <f t="shared" ref="Y499:Z499" si="1058">Y500+Y509</f>
        <v>0</v>
      </c>
      <c r="Z499" s="176">
        <f t="shared" si="1058"/>
        <v>0</v>
      </c>
      <c r="AA499" s="176">
        <f t="shared" si="1054"/>
        <v>0</v>
      </c>
      <c r="AB499" s="176">
        <f t="shared" si="1054"/>
        <v>0</v>
      </c>
      <c r="AC499" s="176">
        <f t="shared" si="1054"/>
        <v>0</v>
      </c>
      <c r="AD499" s="176">
        <f t="shared" si="1054"/>
        <v>0</v>
      </c>
      <c r="AE499" s="176">
        <f t="shared" ref="AE499:AE566" si="1059">AB499+AC499+AD499</f>
        <v>0</v>
      </c>
      <c r="AF499" s="176">
        <f t="shared" si="1054"/>
        <v>0</v>
      </c>
      <c r="AG499" s="176">
        <f t="shared" si="1054"/>
        <v>0</v>
      </c>
      <c r="AH499" s="176">
        <f t="shared" si="1054"/>
        <v>0</v>
      </c>
      <c r="AI499" s="176">
        <f t="shared" ref="AI499:AI566" si="1060">AF499+AG499+AH499</f>
        <v>0</v>
      </c>
      <c r="AJ499" s="176">
        <f t="shared" si="1054"/>
        <v>0</v>
      </c>
      <c r="AK499" s="176">
        <f t="shared" si="1054"/>
        <v>0</v>
      </c>
      <c r="AL499" s="176">
        <f t="shared" si="1054"/>
        <v>0</v>
      </c>
      <c r="AM499" s="176">
        <f t="shared" ref="AM499:AM566" si="1061">AJ499+AK499+AL499</f>
        <v>0</v>
      </c>
      <c r="AN499" s="176">
        <f t="shared" si="1054"/>
        <v>0</v>
      </c>
      <c r="AO499" s="176">
        <f t="shared" si="1054"/>
        <v>0</v>
      </c>
      <c r="AP499" s="176">
        <f t="shared" si="1054"/>
        <v>0</v>
      </c>
      <c r="AQ499" s="176">
        <f t="shared" ref="AQ499:AQ566" si="1062">AN499+AO499+AP499</f>
        <v>0</v>
      </c>
      <c r="AR499" s="176">
        <f t="shared" ref="AR499:AR566" si="1063">AE499+AI499+AM499+AQ499</f>
        <v>0</v>
      </c>
    </row>
    <row r="500" spans="2:44" x14ac:dyDescent="0.25">
      <c r="B500" s="186" t="s">
        <v>367</v>
      </c>
      <c r="C500" s="187" t="s">
        <v>233</v>
      </c>
      <c r="D500" s="188">
        <f>SUM(D501:D508)</f>
        <v>0</v>
      </c>
      <c r="E500" s="188">
        <f>SUM(E501:E508)</f>
        <v>0</v>
      </c>
      <c r="F500" s="188">
        <f t="shared" si="1050"/>
        <v>0</v>
      </c>
      <c r="G500" s="188">
        <f t="shared" ref="G500:I500" si="1064">SUM(G501:G508)</f>
        <v>0</v>
      </c>
      <c r="H500" s="188">
        <f t="shared" si="1052"/>
        <v>0</v>
      </c>
      <c r="I500" s="188">
        <f t="shared" si="1064"/>
        <v>0</v>
      </c>
      <c r="J500" s="188">
        <f t="shared" si="1053"/>
        <v>0</v>
      </c>
      <c r="K500" s="188">
        <f t="shared" ref="K500:AP500" si="1065">SUM(K501:K508)</f>
        <v>0</v>
      </c>
      <c r="L500" s="188">
        <f t="shared" si="1065"/>
        <v>0</v>
      </c>
      <c r="M500" s="188">
        <f t="shared" si="1065"/>
        <v>0</v>
      </c>
      <c r="N500" s="188">
        <f t="shared" si="1065"/>
        <v>0</v>
      </c>
      <c r="O500" s="188">
        <f t="shared" si="1065"/>
        <v>0</v>
      </c>
      <c r="P500" s="188">
        <f t="shared" ref="P500:Q500" si="1066">SUM(P501:P508)</f>
        <v>0</v>
      </c>
      <c r="Q500" s="188">
        <f t="shared" si="1066"/>
        <v>0</v>
      </c>
      <c r="R500" s="188">
        <f t="shared" si="1065"/>
        <v>0</v>
      </c>
      <c r="S500" s="188">
        <f t="shared" si="1065"/>
        <v>0</v>
      </c>
      <c r="T500" s="188">
        <f t="shared" ref="T500" si="1067">SUM(T501:T508)</f>
        <v>0</v>
      </c>
      <c r="U500" s="188">
        <f t="shared" si="1065"/>
        <v>0</v>
      </c>
      <c r="V500" s="188">
        <f t="shared" si="1065"/>
        <v>0</v>
      </c>
      <c r="W500" s="188">
        <f t="shared" ref="W500" si="1068">SUM(W501:W508)</f>
        <v>0</v>
      </c>
      <c r="X500" s="188">
        <f t="shared" si="1065"/>
        <v>0</v>
      </c>
      <c r="Y500" s="188">
        <f t="shared" ref="Y500:Z500" si="1069">SUM(Y501:Y508)</f>
        <v>0</v>
      </c>
      <c r="Z500" s="188">
        <f t="shared" si="1069"/>
        <v>0</v>
      </c>
      <c r="AA500" s="188">
        <f t="shared" si="1065"/>
        <v>0</v>
      </c>
      <c r="AB500" s="188">
        <f t="shared" si="1065"/>
        <v>0</v>
      </c>
      <c r="AC500" s="188">
        <f t="shared" si="1065"/>
        <v>0</v>
      </c>
      <c r="AD500" s="188">
        <f t="shared" si="1065"/>
        <v>0</v>
      </c>
      <c r="AE500" s="188">
        <f t="shared" si="1059"/>
        <v>0</v>
      </c>
      <c r="AF500" s="188">
        <f t="shared" si="1065"/>
        <v>0</v>
      </c>
      <c r="AG500" s="188">
        <f t="shared" si="1065"/>
        <v>0</v>
      </c>
      <c r="AH500" s="188">
        <f t="shared" si="1065"/>
        <v>0</v>
      </c>
      <c r="AI500" s="188">
        <f t="shared" si="1060"/>
        <v>0</v>
      </c>
      <c r="AJ500" s="188">
        <f t="shared" si="1065"/>
        <v>0</v>
      </c>
      <c r="AK500" s="188">
        <f t="shared" si="1065"/>
        <v>0</v>
      </c>
      <c r="AL500" s="188">
        <f t="shared" si="1065"/>
        <v>0</v>
      </c>
      <c r="AM500" s="188">
        <f t="shared" si="1061"/>
        <v>0</v>
      </c>
      <c r="AN500" s="188">
        <f t="shared" si="1065"/>
        <v>0</v>
      </c>
      <c r="AO500" s="188">
        <f t="shared" si="1065"/>
        <v>0</v>
      </c>
      <c r="AP500" s="188">
        <f t="shared" si="1065"/>
        <v>0</v>
      </c>
      <c r="AQ500" s="188">
        <f t="shared" si="1062"/>
        <v>0</v>
      </c>
      <c r="AR500" s="188">
        <f t="shared" si="1063"/>
        <v>0</v>
      </c>
    </row>
    <row r="501" spans="2:44" x14ac:dyDescent="0.25">
      <c r="B501" s="177" t="s">
        <v>368</v>
      </c>
      <c r="C501" s="178" t="s">
        <v>234</v>
      </c>
      <c r="D5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9">
        <f t="shared" si="1050"/>
        <v>0</v>
      </c>
      <c r="G501" s="179"/>
      <c r="H501" s="179">
        <f t="shared" si="1052"/>
        <v>0</v>
      </c>
      <c r="I501" s="179"/>
      <c r="J501" s="179">
        <f t="shared" si="1053"/>
        <v>0</v>
      </c>
      <c r="K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9">
        <f t="shared" si="1059"/>
        <v>0</v>
      </c>
      <c r="AF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9">
        <f t="shared" si="1060"/>
        <v>0</v>
      </c>
      <c r="AJ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9">
        <f t="shared" si="1061"/>
        <v>0</v>
      </c>
      <c r="AN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9">
        <f t="shared" si="1062"/>
        <v>0</v>
      </c>
      <c r="AR501" s="179">
        <f t="shared" si="1063"/>
        <v>0</v>
      </c>
    </row>
    <row r="502" spans="2:44" x14ac:dyDescent="0.25">
      <c r="B502" s="177" t="s">
        <v>1228</v>
      </c>
      <c r="C502" s="178" t="s">
        <v>1229</v>
      </c>
      <c r="D5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9">
        <f t="shared" si="1050"/>
        <v>0</v>
      </c>
      <c r="G502" s="179"/>
      <c r="H502" s="179">
        <f t="shared" si="1052"/>
        <v>0</v>
      </c>
      <c r="I502" s="179"/>
      <c r="J502" s="179">
        <f t="shared" si="1053"/>
        <v>0</v>
      </c>
      <c r="K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9">
        <f t="shared" si="1059"/>
        <v>0</v>
      </c>
      <c r="AF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9">
        <f t="shared" si="1060"/>
        <v>0</v>
      </c>
      <c r="AJ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9">
        <f t="shared" si="1061"/>
        <v>0</v>
      </c>
      <c r="AN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9">
        <f t="shared" si="1062"/>
        <v>0</v>
      </c>
      <c r="AR502" s="179">
        <f t="shared" si="1063"/>
        <v>0</v>
      </c>
    </row>
    <row r="503" spans="2:44" x14ac:dyDescent="0.25">
      <c r="B503" s="177" t="s">
        <v>1230</v>
      </c>
      <c r="C503" s="178" t="s">
        <v>1231</v>
      </c>
      <c r="D5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9">
        <f t="shared" ref="F503:F506" si="1070">D503+E503</f>
        <v>0</v>
      </c>
      <c r="G503" s="179"/>
      <c r="H503" s="179">
        <f t="shared" ref="H503:H506" si="1071">F503-G503</f>
        <v>0</v>
      </c>
      <c r="I503" s="179"/>
      <c r="J503" s="179">
        <f t="shared" ref="J503:J506" si="1072">F503-I503</f>
        <v>0</v>
      </c>
      <c r="K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9">
        <f t="shared" ref="AE503:AE506" si="1073">AB503+AC503+AD503</f>
        <v>0</v>
      </c>
      <c r="AF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9">
        <f t="shared" ref="AI503:AI506" si="1074">AF503+AG503+AH503</f>
        <v>0</v>
      </c>
      <c r="AJ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9">
        <f t="shared" ref="AM503:AM506" si="1075">AJ503+AK503+AL503</f>
        <v>0</v>
      </c>
      <c r="AN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9">
        <f t="shared" ref="AQ503:AQ506" si="1076">AN503+AO503+AP503</f>
        <v>0</v>
      </c>
      <c r="AR503" s="179">
        <f t="shared" ref="AR503:AR506" si="1077">AE503+AI503+AM503+AQ503</f>
        <v>0</v>
      </c>
    </row>
    <row r="504" spans="2:44" x14ac:dyDescent="0.25">
      <c r="B504" s="177" t="s">
        <v>369</v>
      </c>
      <c r="C504" s="178" t="s">
        <v>235</v>
      </c>
      <c r="D5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9">
        <f t="shared" si="1070"/>
        <v>0</v>
      </c>
      <c r="G504" s="179"/>
      <c r="H504" s="179">
        <f t="shared" si="1071"/>
        <v>0</v>
      </c>
      <c r="I504" s="179"/>
      <c r="J504" s="179">
        <f t="shared" si="1072"/>
        <v>0</v>
      </c>
      <c r="K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9">
        <f t="shared" si="1073"/>
        <v>0</v>
      </c>
      <c r="AF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9">
        <f t="shared" si="1074"/>
        <v>0</v>
      </c>
      <c r="AJ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9">
        <f t="shared" si="1075"/>
        <v>0</v>
      </c>
      <c r="AN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9">
        <f t="shared" si="1076"/>
        <v>0</v>
      </c>
      <c r="AR504" s="179">
        <f t="shared" si="1077"/>
        <v>0</v>
      </c>
    </row>
    <row r="505" spans="2:44" x14ac:dyDescent="0.25">
      <c r="B505" s="177" t="s">
        <v>1232</v>
      </c>
      <c r="C505" s="178" t="s">
        <v>1233</v>
      </c>
      <c r="D5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9">
        <f t="shared" ref="F505" si="1078">D505+E505</f>
        <v>0</v>
      </c>
      <c r="G505" s="179"/>
      <c r="H505" s="179">
        <f t="shared" ref="H505" si="1079">F505-G505</f>
        <v>0</v>
      </c>
      <c r="I505" s="179"/>
      <c r="J505" s="179">
        <f t="shared" ref="J505" si="1080">F505-I505</f>
        <v>0</v>
      </c>
      <c r="K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9">
        <f t="shared" ref="AE505" si="1081">AB505+AC505+AD505</f>
        <v>0</v>
      </c>
      <c r="AF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9">
        <f t="shared" ref="AI505" si="1082">AF505+AG505+AH505</f>
        <v>0</v>
      </c>
      <c r="AJ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9">
        <f t="shared" ref="AM505" si="1083">AJ505+AK505+AL505</f>
        <v>0</v>
      </c>
      <c r="AN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9">
        <f t="shared" ref="AQ505" si="1084">AN505+AO505+AP505</f>
        <v>0</v>
      </c>
      <c r="AR505" s="179">
        <f t="shared" ref="AR505" si="1085">AE505+AI505+AM505+AQ505</f>
        <v>0</v>
      </c>
    </row>
    <row r="506" spans="2:44" x14ac:dyDescent="0.25">
      <c r="B506" s="177" t="s">
        <v>1234</v>
      </c>
      <c r="C506" s="178" t="s">
        <v>1235</v>
      </c>
      <c r="D5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9">
        <f t="shared" si="1070"/>
        <v>0</v>
      </c>
      <c r="G506" s="179"/>
      <c r="H506" s="179">
        <f t="shared" si="1071"/>
        <v>0</v>
      </c>
      <c r="I506" s="179"/>
      <c r="J506" s="179">
        <f t="shared" si="1072"/>
        <v>0</v>
      </c>
      <c r="K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9">
        <f t="shared" si="1073"/>
        <v>0</v>
      </c>
      <c r="AF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9">
        <f t="shared" si="1074"/>
        <v>0</v>
      </c>
      <c r="AJ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9">
        <f t="shared" si="1075"/>
        <v>0</v>
      </c>
      <c r="AN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9">
        <f t="shared" si="1076"/>
        <v>0</v>
      </c>
      <c r="AR506" s="179">
        <f t="shared" si="1077"/>
        <v>0</v>
      </c>
    </row>
    <row r="507" spans="2:44" x14ac:dyDescent="0.25">
      <c r="B507" s="177" t="s">
        <v>1236</v>
      </c>
      <c r="C507" s="178" t="s">
        <v>1237</v>
      </c>
      <c r="D5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9">
        <f t="shared" ref="F507" si="1086">D507+E507</f>
        <v>0</v>
      </c>
      <c r="G507" s="179"/>
      <c r="H507" s="179">
        <f t="shared" ref="H507" si="1087">F507-G507</f>
        <v>0</v>
      </c>
      <c r="I507" s="179"/>
      <c r="J507" s="179">
        <f t="shared" ref="J507" si="1088">F507-I507</f>
        <v>0</v>
      </c>
      <c r="K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9">
        <f t="shared" ref="AE507" si="1089">AB507+AC507+AD507</f>
        <v>0</v>
      </c>
      <c r="AF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9">
        <f t="shared" ref="AI507" si="1090">AF507+AG507+AH507</f>
        <v>0</v>
      </c>
      <c r="AJ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9">
        <f t="shared" ref="AM507" si="1091">AJ507+AK507+AL507</f>
        <v>0</v>
      </c>
      <c r="AN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9">
        <f t="shared" ref="AQ507" si="1092">AN507+AO507+AP507</f>
        <v>0</v>
      </c>
      <c r="AR507" s="179">
        <f t="shared" ref="AR507" si="1093">AE507+AI507+AM507+AQ507</f>
        <v>0</v>
      </c>
    </row>
    <row r="508" spans="2:44" x14ac:dyDescent="0.25">
      <c r="B508" s="177" t="s">
        <v>1238</v>
      </c>
      <c r="C508" s="178" t="s">
        <v>1239</v>
      </c>
      <c r="D5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9">
        <f t="shared" si="1050"/>
        <v>0</v>
      </c>
      <c r="G508" s="179"/>
      <c r="H508" s="179">
        <f t="shared" si="1052"/>
        <v>0</v>
      </c>
      <c r="I508" s="179"/>
      <c r="J508" s="179">
        <f t="shared" si="1053"/>
        <v>0</v>
      </c>
      <c r="K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9">
        <f t="shared" si="1059"/>
        <v>0</v>
      </c>
      <c r="AF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9">
        <f t="shared" si="1060"/>
        <v>0</v>
      </c>
      <c r="AJ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9">
        <f t="shared" si="1061"/>
        <v>0</v>
      </c>
      <c r="AN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9">
        <f t="shared" si="1062"/>
        <v>0</v>
      </c>
      <c r="AR508" s="179">
        <f t="shared" si="1063"/>
        <v>0</v>
      </c>
    </row>
    <row r="509" spans="2:44" x14ac:dyDescent="0.25">
      <c r="B509" s="186" t="s">
        <v>370</v>
      </c>
      <c r="C509" s="187" t="s">
        <v>236</v>
      </c>
      <c r="D509" s="188">
        <f>SUM(D510:D525)</f>
        <v>0</v>
      </c>
      <c r="E509" s="188">
        <f>SUM(E510:E525)</f>
        <v>0</v>
      </c>
      <c r="F509" s="188">
        <f t="shared" si="1050"/>
        <v>0</v>
      </c>
      <c r="G509" s="188">
        <f>SUM(G510:G525)</f>
        <v>0</v>
      </c>
      <c r="H509" s="188">
        <f t="shared" si="1052"/>
        <v>0</v>
      </c>
      <c r="I509" s="188">
        <f>SUM(I510:I525)</f>
        <v>0</v>
      </c>
      <c r="J509" s="188">
        <f t="shared" si="1053"/>
        <v>0</v>
      </c>
      <c r="K509" s="188">
        <f t="shared" ref="K509:AD509" si="1094">SUM(K510:K525)</f>
        <v>0</v>
      </c>
      <c r="L509" s="188">
        <f t="shared" si="1094"/>
        <v>0</v>
      </c>
      <c r="M509" s="188">
        <f t="shared" si="1094"/>
        <v>0</v>
      </c>
      <c r="N509" s="188">
        <f t="shared" si="1094"/>
        <v>0</v>
      </c>
      <c r="O509" s="188">
        <f t="shared" si="1094"/>
        <v>0</v>
      </c>
      <c r="P509" s="188">
        <f t="shared" ref="P509:Q509" si="1095">SUM(P510:P525)</f>
        <v>0</v>
      </c>
      <c r="Q509" s="188">
        <f t="shared" si="1095"/>
        <v>0</v>
      </c>
      <c r="R509" s="188">
        <f t="shared" si="1094"/>
        <v>0</v>
      </c>
      <c r="S509" s="188">
        <f t="shared" si="1094"/>
        <v>0</v>
      </c>
      <c r="T509" s="188">
        <f t="shared" ref="T509" si="1096">SUM(T510:T525)</f>
        <v>0</v>
      </c>
      <c r="U509" s="188">
        <f t="shared" si="1094"/>
        <v>0</v>
      </c>
      <c r="V509" s="188">
        <f t="shared" si="1094"/>
        <v>0</v>
      </c>
      <c r="W509" s="188">
        <f t="shared" ref="W509" si="1097">SUM(W510:W525)</f>
        <v>0</v>
      </c>
      <c r="X509" s="188">
        <f t="shared" si="1094"/>
        <v>0</v>
      </c>
      <c r="Y509" s="188">
        <f t="shared" ref="Y509:Z509" si="1098">SUM(Y510:Y525)</f>
        <v>0</v>
      </c>
      <c r="Z509" s="188">
        <f t="shared" si="1098"/>
        <v>0</v>
      </c>
      <c r="AA509" s="188">
        <f t="shared" si="1094"/>
        <v>0</v>
      </c>
      <c r="AB509" s="188">
        <f t="shared" si="1094"/>
        <v>0</v>
      </c>
      <c r="AC509" s="188">
        <f t="shared" si="1094"/>
        <v>0</v>
      </c>
      <c r="AD509" s="188">
        <f t="shared" si="1094"/>
        <v>0</v>
      </c>
      <c r="AE509" s="188">
        <f t="shared" si="1059"/>
        <v>0</v>
      </c>
      <c r="AF509" s="188">
        <f>SUM(AF510:AF525)</f>
        <v>0</v>
      </c>
      <c r="AG509" s="188">
        <f>SUM(AG510:AG525)</f>
        <v>0</v>
      </c>
      <c r="AH509" s="188">
        <f>SUM(AH510:AH525)</f>
        <v>0</v>
      </c>
      <c r="AI509" s="188">
        <f t="shared" si="1060"/>
        <v>0</v>
      </c>
      <c r="AJ509" s="188">
        <f>SUM(AJ510:AJ525)</f>
        <v>0</v>
      </c>
      <c r="AK509" s="188">
        <f>SUM(AK510:AK525)</f>
        <v>0</v>
      </c>
      <c r="AL509" s="188">
        <f>SUM(AL510:AL525)</f>
        <v>0</v>
      </c>
      <c r="AM509" s="188">
        <f t="shared" si="1061"/>
        <v>0</v>
      </c>
      <c r="AN509" s="188">
        <f>SUM(AN510:AN525)</f>
        <v>0</v>
      </c>
      <c r="AO509" s="188">
        <f>SUM(AO510:AO525)</f>
        <v>0</v>
      </c>
      <c r="AP509" s="188">
        <f>SUM(AP510:AP525)</f>
        <v>0</v>
      </c>
      <c r="AQ509" s="188">
        <f t="shared" si="1062"/>
        <v>0</v>
      </c>
      <c r="AR509" s="188">
        <f t="shared" si="1063"/>
        <v>0</v>
      </c>
    </row>
    <row r="510" spans="2:44" x14ac:dyDescent="0.25">
      <c r="B510" s="177" t="s">
        <v>371</v>
      </c>
      <c r="C510" s="178" t="s">
        <v>237</v>
      </c>
      <c r="D5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9">
        <f t="shared" si="1050"/>
        <v>0</v>
      </c>
      <c r="G510" s="179"/>
      <c r="H510" s="179">
        <f t="shared" si="1052"/>
        <v>0</v>
      </c>
      <c r="I510" s="179"/>
      <c r="J510" s="179">
        <f t="shared" si="1053"/>
        <v>0</v>
      </c>
      <c r="K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9">
        <f t="shared" si="1059"/>
        <v>0</v>
      </c>
      <c r="AF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9">
        <f t="shared" si="1060"/>
        <v>0</v>
      </c>
      <c r="AJ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9">
        <f t="shared" si="1061"/>
        <v>0</v>
      </c>
      <c r="AN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9">
        <f t="shared" si="1062"/>
        <v>0</v>
      </c>
      <c r="AR510" s="179">
        <f t="shared" si="1063"/>
        <v>0</v>
      </c>
    </row>
    <row r="511" spans="2:44" x14ac:dyDescent="0.25">
      <c r="B511" s="177" t="s">
        <v>1240</v>
      </c>
      <c r="C511" s="178" t="s">
        <v>1241</v>
      </c>
      <c r="D5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9">
        <f t="shared" ref="F511:F518" si="1099">D511+E511</f>
        <v>0</v>
      </c>
      <c r="G511" s="179"/>
      <c r="H511" s="179">
        <f t="shared" ref="H511:H518" si="1100">F511-G511</f>
        <v>0</v>
      </c>
      <c r="I511" s="179"/>
      <c r="J511" s="179">
        <f t="shared" ref="J511:J518" si="1101">F511-I511</f>
        <v>0</v>
      </c>
      <c r="K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9">
        <f t="shared" ref="AE511:AE518" si="1102">AB511+AC511+AD511</f>
        <v>0</v>
      </c>
      <c r="AF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9">
        <f t="shared" ref="AI511:AI518" si="1103">AF511+AG511+AH511</f>
        <v>0</v>
      </c>
      <c r="AJ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9">
        <f t="shared" ref="AM511:AM518" si="1104">AJ511+AK511+AL511</f>
        <v>0</v>
      </c>
      <c r="AN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9">
        <f t="shared" ref="AQ511:AQ518" si="1105">AN511+AO511+AP511</f>
        <v>0</v>
      </c>
      <c r="AR511" s="179">
        <f t="shared" ref="AR511:AR518" si="1106">AE511+AI511+AM511+AQ511</f>
        <v>0</v>
      </c>
    </row>
    <row r="512" spans="2:44" x14ac:dyDescent="0.25">
      <c r="B512" s="177" t="s">
        <v>1242</v>
      </c>
      <c r="C512" s="178" t="s">
        <v>1243</v>
      </c>
      <c r="D5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9">
        <f t="shared" si="1099"/>
        <v>0</v>
      </c>
      <c r="G512" s="179"/>
      <c r="H512" s="179">
        <f t="shared" si="1100"/>
        <v>0</v>
      </c>
      <c r="I512" s="179"/>
      <c r="J512" s="179">
        <f t="shared" si="1101"/>
        <v>0</v>
      </c>
      <c r="K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9">
        <f t="shared" si="1102"/>
        <v>0</v>
      </c>
      <c r="AF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9">
        <f t="shared" si="1103"/>
        <v>0</v>
      </c>
      <c r="AJ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9">
        <f t="shared" si="1104"/>
        <v>0</v>
      </c>
      <c r="AN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9">
        <f t="shared" si="1105"/>
        <v>0</v>
      </c>
      <c r="AR512" s="179">
        <f t="shared" si="1106"/>
        <v>0</v>
      </c>
    </row>
    <row r="513" spans="2:44" x14ac:dyDescent="0.25">
      <c r="B513" s="177" t="s">
        <v>1244</v>
      </c>
      <c r="C513" s="178" t="s">
        <v>1245</v>
      </c>
      <c r="D5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9">
        <f t="shared" si="1099"/>
        <v>0</v>
      </c>
      <c r="G513" s="179"/>
      <c r="H513" s="179">
        <f t="shared" si="1100"/>
        <v>0</v>
      </c>
      <c r="I513" s="179"/>
      <c r="J513" s="179">
        <f t="shared" si="1101"/>
        <v>0</v>
      </c>
      <c r="K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9">
        <f t="shared" si="1102"/>
        <v>0</v>
      </c>
      <c r="AF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9">
        <f t="shared" si="1103"/>
        <v>0</v>
      </c>
      <c r="AJ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9">
        <f t="shared" si="1104"/>
        <v>0</v>
      </c>
      <c r="AN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9">
        <f t="shared" si="1105"/>
        <v>0</v>
      </c>
      <c r="AR513" s="179">
        <f t="shared" si="1106"/>
        <v>0</v>
      </c>
    </row>
    <row r="514" spans="2:44" x14ac:dyDescent="0.25">
      <c r="B514" s="177" t="s">
        <v>1246</v>
      </c>
      <c r="C514" s="178" t="s">
        <v>1247</v>
      </c>
      <c r="D5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9">
        <f t="shared" si="1099"/>
        <v>0</v>
      </c>
      <c r="G514" s="179"/>
      <c r="H514" s="179">
        <f t="shared" si="1100"/>
        <v>0</v>
      </c>
      <c r="I514" s="179"/>
      <c r="J514" s="179">
        <f t="shared" si="1101"/>
        <v>0</v>
      </c>
      <c r="K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9">
        <f t="shared" si="1102"/>
        <v>0</v>
      </c>
      <c r="AF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9">
        <f t="shared" si="1103"/>
        <v>0</v>
      </c>
      <c r="AJ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9">
        <f t="shared" si="1104"/>
        <v>0</v>
      </c>
      <c r="AN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9">
        <f t="shared" si="1105"/>
        <v>0</v>
      </c>
      <c r="AR514" s="179">
        <f t="shared" si="1106"/>
        <v>0</v>
      </c>
    </row>
    <row r="515" spans="2:44" x14ac:dyDescent="0.25">
      <c r="B515" s="177" t="s">
        <v>1248</v>
      </c>
      <c r="C515" s="178" t="s">
        <v>1249</v>
      </c>
      <c r="D5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9">
        <f t="shared" si="1099"/>
        <v>0</v>
      </c>
      <c r="G515" s="179"/>
      <c r="H515" s="179">
        <f t="shared" si="1100"/>
        <v>0</v>
      </c>
      <c r="I515" s="179"/>
      <c r="J515" s="179">
        <f t="shared" si="1101"/>
        <v>0</v>
      </c>
      <c r="K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9">
        <f t="shared" si="1102"/>
        <v>0</v>
      </c>
      <c r="AF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9">
        <f t="shared" si="1103"/>
        <v>0</v>
      </c>
      <c r="AJ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9">
        <f t="shared" si="1104"/>
        <v>0</v>
      </c>
      <c r="AN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9">
        <f t="shared" si="1105"/>
        <v>0</v>
      </c>
      <c r="AR515" s="179">
        <f t="shared" si="1106"/>
        <v>0</v>
      </c>
    </row>
    <row r="516" spans="2:44" x14ac:dyDescent="0.25">
      <c r="B516" s="177" t="s">
        <v>1250</v>
      </c>
      <c r="C516" s="178" t="s">
        <v>1251</v>
      </c>
      <c r="D5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9">
        <f t="shared" si="1099"/>
        <v>0</v>
      </c>
      <c r="G516" s="179"/>
      <c r="H516" s="179">
        <f t="shared" si="1100"/>
        <v>0</v>
      </c>
      <c r="I516" s="179"/>
      <c r="J516" s="179">
        <f t="shared" si="1101"/>
        <v>0</v>
      </c>
      <c r="K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9">
        <f t="shared" si="1102"/>
        <v>0</v>
      </c>
      <c r="AF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9">
        <f t="shared" si="1103"/>
        <v>0</v>
      </c>
      <c r="AJ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9">
        <f t="shared" si="1104"/>
        <v>0</v>
      </c>
      <c r="AN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9">
        <f t="shared" si="1105"/>
        <v>0</v>
      </c>
      <c r="AR516" s="179">
        <f t="shared" si="1106"/>
        <v>0</v>
      </c>
    </row>
    <row r="517" spans="2:44" x14ac:dyDescent="0.25">
      <c r="B517" s="177" t="s">
        <v>1252</v>
      </c>
      <c r="C517" s="178" t="s">
        <v>1253</v>
      </c>
      <c r="D5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9">
        <f t="shared" si="1099"/>
        <v>0</v>
      </c>
      <c r="G517" s="179"/>
      <c r="H517" s="179">
        <f t="shared" si="1100"/>
        <v>0</v>
      </c>
      <c r="I517" s="179"/>
      <c r="J517" s="179">
        <f t="shared" si="1101"/>
        <v>0</v>
      </c>
      <c r="K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9">
        <f t="shared" si="1102"/>
        <v>0</v>
      </c>
      <c r="AF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9">
        <f t="shared" si="1103"/>
        <v>0</v>
      </c>
      <c r="AJ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9">
        <f t="shared" si="1104"/>
        <v>0</v>
      </c>
      <c r="AN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9">
        <f t="shared" si="1105"/>
        <v>0</v>
      </c>
      <c r="AR517" s="179">
        <f t="shared" si="1106"/>
        <v>0</v>
      </c>
    </row>
    <row r="518" spans="2:44" x14ac:dyDescent="0.25">
      <c r="B518" s="177" t="s">
        <v>1254</v>
      </c>
      <c r="C518" s="178" t="s">
        <v>1255</v>
      </c>
      <c r="D5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9">
        <f t="shared" si="1099"/>
        <v>0</v>
      </c>
      <c r="G518" s="179"/>
      <c r="H518" s="179">
        <f t="shared" si="1100"/>
        <v>0</v>
      </c>
      <c r="I518" s="179"/>
      <c r="J518" s="179">
        <f t="shared" si="1101"/>
        <v>0</v>
      </c>
      <c r="K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9">
        <f t="shared" si="1102"/>
        <v>0</v>
      </c>
      <c r="AF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9">
        <f t="shared" si="1103"/>
        <v>0</v>
      </c>
      <c r="AJ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9">
        <f t="shared" si="1104"/>
        <v>0</v>
      </c>
      <c r="AN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9">
        <f t="shared" si="1105"/>
        <v>0</v>
      </c>
      <c r="AR518" s="179">
        <f t="shared" si="1106"/>
        <v>0</v>
      </c>
    </row>
    <row r="519" spans="2:44" x14ac:dyDescent="0.25">
      <c r="B519" s="177" t="s">
        <v>1256</v>
      </c>
      <c r="C519" s="178" t="s">
        <v>1257</v>
      </c>
      <c r="D5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9">
        <f t="shared" si="1050"/>
        <v>0</v>
      </c>
      <c r="G519" s="179"/>
      <c r="H519" s="179">
        <f t="shared" si="1052"/>
        <v>0</v>
      </c>
      <c r="I519" s="179"/>
      <c r="J519" s="179">
        <f t="shared" si="1053"/>
        <v>0</v>
      </c>
      <c r="K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9">
        <f t="shared" si="1059"/>
        <v>0</v>
      </c>
      <c r="AF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9">
        <f t="shared" si="1060"/>
        <v>0</v>
      </c>
      <c r="AJ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9">
        <f t="shared" si="1061"/>
        <v>0</v>
      </c>
      <c r="AN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9">
        <f t="shared" si="1062"/>
        <v>0</v>
      </c>
      <c r="AR519" s="179">
        <f t="shared" si="1063"/>
        <v>0</v>
      </c>
    </row>
    <row r="520" spans="2:44" x14ac:dyDescent="0.25">
      <c r="B520" s="177" t="s">
        <v>1258</v>
      </c>
      <c r="C520" s="178" t="s">
        <v>1259</v>
      </c>
      <c r="D5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9">
        <f t="shared" si="1050"/>
        <v>0</v>
      </c>
      <c r="G520" s="179"/>
      <c r="H520" s="179">
        <f t="shared" si="1052"/>
        <v>0</v>
      </c>
      <c r="I520" s="179"/>
      <c r="J520" s="179">
        <f t="shared" si="1053"/>
        <v>0</v>
      </c>
      <c r="K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9">
        <f t="shared" si="1059"/>
        <v>0</v>
      </c>
      <c r="AF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9">
        <f t="shared" si="1060"/>
        <v>0</v>
      </c>
      <c r="AJ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9">
        <f t="shared" si="1061"/>
        <v>0</v>
      </c>
      <c r="AN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9">
        <f t="shared" si="1062"/>
        <v>0</v>
      </c>
      <c r="AR520" s="179">
        <f t="shared" si="1063"/>
        <v>0</v>
      </c>
    </row>
    <row r="521" spans="2:44" x14ac:dyDescent="0.25">
      <c r="B521" s="177" t="s">
        <v>1260</v>
      </c>
      <c r="C521" s="178" t="s">
        <v>1261</v>
      </c>
      <c r="D5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9">
        <f t="shared" ref="F521:F522" si="1107">D521+E521</f>
        <v>0</v>
      </c>
      <c r="G521" s="179"/>
      <c r="H521" s="179">
        <f t="shared" ref="H521:H522" si="1108">F521-G521</f>
        <v>0</v>
      </c>
      <c r="I521" s="179"/>
      <c r="J521" s="179">
        <f t="shared" ref="J521:J522" si="1109">F521-I521</f>
        <v>0</v>
      </c>
      <c r="K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9">
        <f t="shared" ref="AE521:AE522" si="1110">AB521+AC521+AD521</f>
        <v>0</v>
      </c>
      <c r="AF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9">
        <f t="shared" ref="AI521:AI522" si="1111">AF521+AG521+AH521</f>
        <v>0</v>
      </c>
      <c r="AJ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9">
        <f t="shared" ref="AM521:AM522" si="1112">AJ521+AK521+AL521</f>
        <v>0</v>
      </c>
      <c r="AN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9">
        <f t="shared" ref="AQ521:AQ522" si="1113">AN521+AO521+AP521</f>
        <v>0</v>
      </c>
      <c r="AR521" s="179">
        <f t="shared" ref="AR521:AR522" si="1114">AE521+AI521+AM521+AQ521</f>
        <v>0</v>
      </c>
    </row>
    <row r="522" spans="2:44" x14ac:dyDescent="0.25">
      <c r="B522" s="177" t="s">
        <v>1262</v>
      </c>
      <c r="C522" s="178" t="s">
        <v>1263</v>
      </c>
      <c r="D5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9">
        <f t="shared" si="1107"/>
        <v>0</v>
      </c>
      <c r="G522" s="179"/>
      <c r="H522" s="179">
        <f t="shared" si="1108"/>
        <v>0</v>
      </c>
      <c r="I522" s="179"/>
      <c r="J522" s="179">
        <f t="shared" si="1109"/>
        <v>0</v>
      </c>
      <c r="K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9">
        <f t="shared" si="1110"/>
        <v>0</v>
      </c>
      <c r="AF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9">
        <f t="shared" si="1111"/>
        <v>0</v>
      </c>
      <c r="AJ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9">
        <f t="shared" si="1112"/>
        <v>0</v>
      </c>
      <c r="AN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9">
        <f t="shared" si="1113"/>
        <v>0</v>
      </c>
      <c r="AR522" s="179">
        <f t="shared" si="1114"/>
        <v>0</v>
      </c>
    </row>
    <row r="523" spans="2:44" x14ac:dyDescent="0.25">
      <c r="B523" s="177" t="s">
        <v>1264</v>
      </c>
      <c r="C523" s="178" t="s">
        <v>1265</v>
      </c>
      <c r="D5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9">
        <f t="shared" ref="F523:F524" si="1115">D523+E523</f>
        <v>0</v>
      </c>
      <c r="G523" s="179"/>
      <c r="H523" s="179">
        <f t="shared" ref="H523:H524" si="1116">F523-G523</f>
        <v>0</v>
      </c>
      <c r="I523" s="179"/>
      <c r="J523" s="179">
        <f t="shared" ref="J523:J524" si="1117">F523-I523</f>
        <v>0</v>
      </c>
      <c r="K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9">
        <f t="shared" ref="AE523:AE524" si="1118">AB523+AC523+AD523</f>
        <v>0</v>
      </c>
      <c r="AF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9">
        <f t="shared" ref="AI523:AI524" si="1119">AF523+AG523+AH523</f>
        <v>0</v>
      </c>
      <c r="AJ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9">
        <f t="shared" ref="AM523:AM524" si="1120">AJ523+AK523+AL523</f>
        <v>0</v>
      </c>
      <c r="AN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9">
        <f t="shared" ref="AQ523:AQ524" si="1121">AN523+AO523+AP523</f>
        <v>0</v>
      </c>
      <c r="AR523" s="179">
        <f t="shared" ref="AR523:AR524" si="1122">AE523+AI523+AM523+AQ523</f>
        <v>0</v>
      </c>
    </row>
    <row r="524" spans="2:44" x14ac:dyDescent="0.25">
      <c r="B524" s="177" t="s">
        <v>1266</v>
      </c>
      <c r="C524" s="178" t="s">
        <v>1267</v>
      </c>
      <c r="D5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9">
        <f t="shared" si="1115"/>
        <v>0</v>
      </c>
      <c r="G524" s="179"/>
      <c r="H524" s="179">
        <f t="shared" si="1116"/>
        <v>0</v>
      </c>
      <c r="I524" s="179"/>
      <c r="J524" s="179">
        <f t="shared" si="1117"/>
        <v>0</v>
      </c>
      <c r="K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9">
        <f t="shared" si="1118"/>
        <v>0</v>
      </c>
      <c r="AF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9">
        <f t="shared" si="1119"/>
        <v>0</v>
      </c>
      <c r="AJ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9">
        <f t="shared" si="1120"/>
        <v>0</v>
      </c>
      <c r="AN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9">
        <f t="shared" si="1121"/>
        <v>0</v>
      </c>
      <c r="AR524" s="179">
        <f t="shared" si="1122"/>
        <v>0</v>
      </c>
    </row>
    <row r="525" spans="2:44" x14ac:dyDescent="0.25">
      <c r="B525" s="177" t="s">
        <v>1268</v>
      </c>
      <c r="C525" s="178" t="s">
        <v>1269</v>
      </c>
      <c r="D5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9">
        <f t="shared" si="1050"/>
        <v>0</v>
      </c>
      <c r="G525" s="179"/>
      <c r="H525" s="179">
        <f t="shared" si="1052"/>
        <v>0</v>
      </c>
      <c r="I525" s="179"/>
      <c r="J525" s="179">
        <f t="shared" si="1053"/>
        <v>0</v>
      </c>
      <c r="K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9">
        <f t="shared" si="1059"/>
        <v>0</v>
      </c>
      <c r="AF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9">
        <f t="shared" si="1060"/>
        <v>0</v>
      </c>
      <c r="AJ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9">
        <f t="shared" si="1061"/>
        <v>0</v>
      </c>
      <c r="AN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9">
        <f t="shared" si="1062"/>
        <v>0</v>
      </c>
      <c r="AR525" s="179">
        <f t="shared" si="1063"/>
        <v>0</v>
      </c>
    </row>
    <row r="526" spans="2:44" x14ac:dyDescent="0.25">
      <c r="B526" s="174" t="s">
        <v>372</v>
      </c>
      <c r="C526" s="175" t="s">
        <v>238</v>
      </c>
      <c r="D526" s="176">
        <f>D527+D541</f>
        <v>0</v>
      </c>
      <c r="E526" s="176">
        <f>E527+E541</f>
        <v>0</v>
      </c>
      <c r="F526" s="176">
        <f t="shared" si="1050"/>
        <v>0</v>
      </c>
      <c r="G526" s="176">
        <f t="shared" ref="G526:I526" si="1123">G527+G541</f>
        <v>0</v>
      </c>
      <c r="H526" s="176">
        <f t="shared" si="1052"/>
        <v>0</v>
      </c>
      <c r="I526" s="176">
        <f t="shared" si="1123"/>
        <v>0</v>
      </c>
      <c r="J526" s="176">
        <f t="shared" si="1053"/>
        <v>0</v>
      </c>
      <c r="K526" s="176">
        <f t="shared" ref="K526:AP526" si="1124">K527+K541</f>
        <v>0</v>
      </c>
      <c r="L526" s="176">
        <f t="shared" si="1124"/>
        <v>0</v>
      </c>
      <c r="M526" s="176">
        <f t="shared" si="1124"/>
        <v>0</v>
      </c>
      <c r="N526" s="176">
        <f t="shared" si="1124"/>
        <v>0</v>
      </c>
      <c r="O526" s="176">
        <f t="shared" si="1124"/>
        <v>0</v>
      </c>
      <c r="P526" s="176">
        <f t="shared" ref="P526:Q526" si="1125">P527+P541</f>
        <v>0</v>
      </c>
      <c r="Q526" s="176">
        <f t="shared" si="1125"/>
        <v>0</v>
      </c>
      <c r="R526" s="176">
        <f t="shared" si="1124"/>
        <v>0</v>
      </c>
      <c r="S526" s="176">
        <f t="shared" si="1124"/>
        <v>0</v>
      </c>
      <c r="T526" s="176">
        <f t="shared" ref="T526" si="1126">T527+T541</f>
        <v>0</v>
      </c>
      <c r="U526" s="176">
        <f t="shared" si="1124"/>
        <v>0</v>
      </c>
      <c r="V526" s="176">
        <f t="shared" si="1124"/>
        <v>0</v>
      </c>
      <c r="W526" s="176">
        <f t="shared" ref="W526" si="1127">W527+W541</f>
        <v>0</v>
      </c>
      <c r="X526" s="176">
        <f t="shared" si="1124"/>
        <v>0</v>
      </c>
      <c r="Y526" s="176">
        <f t="shared" ref="Y526:Z526" si="1128">Y527+Y541</f>
        <v>0</v>
      </c>
      <c r="Z526" s="176">
        <f t="shared" si="1128"/>
        <v>0</v>
      </c>
      <c r="AA526" s="176">
        <f t="shared" si="1124"/>
        <v>0</v>
      </c>
      <c r="AB526" s="176">
        <f t="shared" si="1124"/>
        <v>0</v>
      </c>
      <c r="AC526" s="176">
        <f t="shared" si="1124"/>
        <v>0</v>
      </c>
      <c r="AD526" s="176">
        <f t="shared" si="1124"/>
        <v>0</v>
      </c>
      <c r="AE526" s="176">
        <f t="shared" si="1059"/>
        <v>0</v>
      </c>
      <c r="AF526" s="176">
        <f t="shared" si="1124"/>
        <v>0</v>
      </c>
      <c r="AG526" s="176">
        <f t="shared" si="1124"/>
        <v>0</v>
      </c>
      <c r="AH526" s="176">
        <f t="shared" si="1124"/>
        <v>0</v>
      </c>
      <c r="AI526" s="176">
        <f t="shared" si="1060"/>
        <v>0</v>
      </c>
      <c r="AJ526" s="176">
        <f t="shared" si="1124"/>
        <v>0</v>
      </c>
      <c r="AK526" s="176">
        <f t="shared" si="1124"/>
        <v>0</v>
      </c>
      <c r="AL526" s="176">
        <f t="shared" si="1124"/>
        <v>0</v>
      </c>
      <c r="AM526" s="176">
        <f t="shared" si="1061"/>
        <v>0</v>
      </c>
      <c r="AN526" s="176">
        <f t="shared" si="1124"/>
        <v>0</v>
      </c>
      <c r="AO526" s="176">
        <f t="shared" si="1124"/>
        <v>0</v>
      </c>
      <c r="AP526" s="176">
        <f t="shared" si="1124"/>
        <v>0</v>
      </c>
      <c r="AQ526" s="176">
        <f t="shared" si="1062"/>
        <v>0</v>
      </c>
      <c r="AR526" s="176">
        <f t="shared" si="1063"/>
        <v>0</v>
      </c>
    </row>
    <row r="527" spans="2:44" x14ac:dyDescent="0.25">
      <c r="B527" s="186" t="s">
        <v>373</v>
      </c>
      <c r="C527" s="187" t="s">
        <v>239</v>
      </c>
      <c r="D527" s="188">
        <f>SUM(D528:D540)</f>
        <v>0</v>
      </c>
      <c r="E527" s="188">
        <f>SUM(E528:E540)</f>
        <v>0</v>
      </c>
      <c r="F527" s="188">
        <f t="shared" si="1050"/>
        <v>0</v>
      </c>
      <c r="G527" s="188">
        <f t="shared" ref="G527:I527" si="1129">SUM(G528:G540)</f>
        <v>0</v>
      </c>
      <c r="H527" s="188">
        <f t="shared" si="1052"/>
        <v>0</v>
      </c>
      <c r="I527" s="188">
        <f t="shared" si="1129"/>
        <v>0</v>
      </c>
      <c r="J527" s="188">
        <f t="shared" si="1053"/>
        <v>0</v>
      </c>
      <c r="K527" s="188">
        <f t="shared" ref="K527:AP527" si="1130">SUM(K528:K540)</f>
        <v>0</v>
      </c>
      <c r="L527" s="188">
        <f t="shared" si="1130"/>
        <v>0</v>
      </c>
      <c r="M527" s="188">
        <f t="shared" si="1130"/>
        <v>0</v>
      </c>
      <c r="N527" s="188">
        <f t="shared" si="1130"/>
        <v>0</v>
      </c>
      <c r="O527" s="188">
        <f t="shared" si="1130"/>
        <v>0</v>
      </c>
      <c r="P527" s="188">
        <f t="shared" ref="P527:Q527" si="1131">SUM(P528:P540)</f>
        <v>0</v>
      </c>
      <c r="Q527" s="188">
        <f t="shared" si="1131"/>
        <v>0</v>
      </c>
      <c r="R527" s="188">
        <f t="shared" si="1130"/>
        <v>0</v>
      </c>
      <c r="S527" s="188">
        <f t="shared" si="1130"/>
        <v>0</v>
      </c>
      <c r="T527" s="188">
        <f t="shared" ref="T527" si="1132">SUM(T528:T540)</f>
        <v>0</v>
      </c>
      <c r="U527" s="188">
        <f t="shared" si="1130"/>
        <v>0</v>
      </c>
      <c r="V527" s="188">
        <f t="shared" si="1130"/>
        <v>0</v>
      </c>
      <c r="W527" s="188">
        <f t="shared" ref="W527" si="1133">SUM(W528:W540)</f>
        <v>0</v>
      </c>
      <c r="X527" s="188">
        <f t="shared" si="1130"/>
        <v>0</v>
      </c>
      <c r="Y527" s="188">
        <f t="shared" ref="Y527:Z527" si="1134">SUM(Y528:Y540)</f>
        <v>0</v>
      </c>
      <c r="Z527" s="188">
        <f t="shared" si="1134"/>
        <v>0</v>
      </c>
      <c r="AA527" s="188">
        <f t="shared" si="1130"/>
        <v>0</v>
      </c>
      <c r="AB527" s="188">
        <f t="shared" si="1130"/>
        <v>0</v>
      </c>
      <c r="AC527" s="188">
        <f t="shared" si="1130"/>
        <v>0</v>
      </c>
      <c r="AD527" s="188">
        <f t="shared" si="1130"/>
        <v>0</v>
      </c>
      <c r="AE527" s="188">
        <f t="shared" si="1059"/>
        <v>0</v>
      </c>
      <c r="AF527" s="188">
        <f t="shared" si="1130"/>
        <v>0</v>
      </c>
      <c r="AG527" s="188">
        <f t="shared" si="1130"/>
        <v>0</v>
      </c>
      <c r="AH527" s="188">
        <f t="shared" si="1130"/>
        <v>0</v>
      </c>
      <c r="AI527" s="188">
        <f t="shared" si="1060"/>
        <v>0</v>
      </c>
      <c r="AJ527" s="188">
        <f t="shared" si="1130"/>
        <v>0</v>
      </c>
      <c r="AK527" s="188">
        <f t="shared" si="1130"/>
        <v>0</v>
      </c>
      <c r="AL527" s="188">
        <f t="shared" si="1130"/>
        <v>0</v>
      </c>
      <c r="AM527" s="188">
        <f t="shared" si="1061"/>
        <v>0</v>
      </c>
      <c r="AN527" s="188">
        <f t="shared" si="1130"/>
        <v>0</v>
      </c>
      <c r="AO527" s="188">
        <f t="shared" si="1130"/>
        <v>0</v>
      </c>
      <c r="AP527" s="188">
        <f t="shared" si="1130"/>
        <v>0</v>
      </c>
      <c r="AQ527" s="188">
        <f t="shared" si="1062"/>
        <v>0</v>
      </c>
      <c r="AR527" s="188">
        <f t="shared" si="1063"/>
        <v>0</v>
      </c>
    </row>
    <row r="528" spans="2:44" x14ac:dyDescent="0.25">
      <c r="B528" s="177" t="s">
        <v>374</v>
      </c>
      <c r="C528" s="178" t="s">
        <v>240</v>
      </c>
      <c r="D5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9">
        <f t="shared" ref="F528:F540" si="1135">D528+E528</f>
        <v>0</v>
      </c>
      <c r="G528" s="179"/>
      <c r="H528" s="179">
        <f t="shared" ref="H528:H540" si="1136">F528-G528</f>
        <v>0</v>
      </c>
      <c r="I528" s="179"/>
      <c r="J528" s="179">
        <f t="shared" ref="J528:J540" si="1137">F528-I528</f>
        <v>0</v>
      </c>
      <c r="K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9">
        <f t="shared" ref="AE528:AE540" si="1138">AB528+AC528+AD528</f>
        <v>0</v>
      </c>
      <c r="AF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9">
        <f t="shared" ref="AI528:AI540" si="1139">AF528+AG528+AH528</f>
        <v>0</v>
      </c>
      <c r="AJ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9">
        <f t="shared" ref="AM528:AM540" si="1140">AJ528+AK528+AL528</f>
        <v>0</v>
      </c>
      <c r="AN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9">
        <f t="shared" ref="AQ528:AQ540" si="1141">AN528+AO528+AP528</f>
        <v>0</v>
      </c>
      <c r="AR528" s="179">
        <f t="shared" ref="AR528:AR540" si="1142">AE528+AI528+AM528+AQ528</f>
        <v>0</v>
      </c>
    </row>
    <row r="529" spans="2:44" x14ac:dyDescent="0.25">
      <c r="B529" s="177" t="s">
        <v>1270</v>
      </c>
      <c r="C529" s="178" t="s">
        <v>1271</v>
      </c>
      <c r="D5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9">
        <f t="shared" ref="F529:F533" si="1143">D529+E529</f>
        <v>0</v>
      </c>
      <c r="G529" s="179"/>
      <c r="H529" s="179">
        <f t="shared" ref="H529:H533" si="1144">F529-G529</f>
        <v>0</v>
      </c>
      <c r="I529" s="179"/>
      <c r="J529" s="179">
        <f t="shared" ref="J529:J533" si="1145">F529-I529</f>
        <v>0</v>
      </c>
      <c r="K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9">
        <f t="shared" ref="AE529:AE533" si="1146">AB529+AC529+AD529</f>
        <v>0</v>
      </c>
      <c r="AF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9">
        <f t="shared" ref="AI529:AI533" si="1147">AF529+AG529+AH529</f>
        <v>0</v>
      </c>
      <c r="AJ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9">
        <f t="shared" ref="AM529:AM533" si="1148">AJ529+AK529+AL529</f>
        <v>0</v>
      </c>
      <c r="AN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9">
        <f t="shared" ref="AQ529:AQ533" si="1149">AN529+AO529+AP529</f>
        <v>0</v>
      </c>
      <c r="AR529" s="179">
        <f t="shared" ref="AR529:AR533" si="1150">AE529+AI529+AM529+AQ529</f>
        <v>0</v>
      </c>
    </row>
    <row r="530" spans="2:44" x14ac:dyDescent="0.25">
      <c r="B530" s="177" t="s">
        <v>1272</v>
      </c>
      <c r="C530" s="178" t="s">
        <v>1273</v>
      </c>
      <c r="D5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9">
        <f t="shared" si="1143"/>
        <v>0</v>
      </c>
      <c r="G530" s="179"/>
      <c r="H530" s="179">
        <f t="shared" si="1144"/>
        <v>0</v>
      </c>
      <c r="I530" s="179"/>
      <c r="J530" s="179">
        <f t="shared" si="1145"/>
        <v>0</v>
      </c>
      <c r="K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9">
        <f t="shared" si="1146"/>
        <v>0</v>
      </c>
      <c r="AF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9">
        <f t="shared" si="1147"/>
        <v>0</v>
      </c>
      <c r="AJ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9">
        <f t="shared" si="1148"/>
        <v>0</v>
      </c>
      <c r="AN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9">
        <f t="shared" si="1149"/>
        <v>0</v>
      </c>
      <c r="AR530" s="179">
        <f t="shared" si="1150"/>
        <v>0</v>
      </c>
    </row>
    <row r="531" spans="2:44" x14ac:dyDescent="0.25">
      <c r="B531" s="177" t="s">
        <v>1274</v>
      </c>
      <c r="C531" s="178" t="s">
        <v>1275</v>
      </c>
      <c r="D5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9">
        <f t="shared" si="1143"/>
        <v>0</v>
      </c>
      <c r="G531" s="179"/>
      <c r="H531" s="179">
        <f t="shared" si="1144"/>
        <v>0</v>
      </c>
      <c r="I531" s="179"/>
      <c r="J531" s="179">
        <f t="shared" si="1145"/>
        <v>0</v>
      </c>
      <c r="K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9">
        <f t="shared" si="1146"/>
        <v>0</v>
      </c>
      <c r="AF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9">
        <f t="shared" si="1147"/>
        <v>0</v>
      </c>
      <c r="AJ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9">
        <f t="shared" si="1148"/>
        <v>0</v>
      </c>
      <c r="AN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9">
        <f t="shared" si="1149"/>
        <v>0</v>
      </c>
      <c r="AR531" s="179">
        <f t="shared" si="1150"/>
        <v>0</v>
      </c>
    </row>
    <row r="532" spans="2:44" x14ac:dyDescent="0.25">
      <c r="B532" s="177" t="s">
        <v>1276</v>
      </c>
      <c r="C532" s="178" t="s">
        <v>1277</v>
      </c>
      <c r="D5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9">
        <f t="shared" si="1143"/>
        <v>0</v>
      </c>
      <c r="G532" s="179"/>
      <c r="H532" s="179">
        <f t="shared" si="1144"/>
        <v>0</v>
      </c>
      <c r="I532" s="179"/>
      <c r="J532" s="179">
        <f t="shared" si="1145"/>
        <v>0</v>
      </c>
      <c r="K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9">
        <f t="shared" si="1146"/>
        <v>0</v>
      </c>
      <c r="AF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9">
        <f t="shared" si="1147"/>
        <v>0</v>
      </c>
      <c r="AJ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9">
        <f t="shared" si="1148"/>
        <v>0</v>
      </c>
      <c r="AN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9">
        <f t="shared" si="1149"/>
        <v>0</v>
      </c>
      <c r="AR532" s="179">
        <f t="shared" si="1150"/>
        <v>0</v>
      </c>
    </row>
    <row r="533" spans="2:44" x14ac:dyDescent="0.25">
      <c r="B533" s="177" t="s">
        <v>1278</v>
      </c>
      <c r="C533" s="178" t="s">
        <v>1279</v>
      </c>
      <c r="D5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9">
        <f t="shared" si="1143"/>
        <v>0</v>
      </c>
      <c r="G533" s="179"/>
      <c r="H533" s="179">
        <f t="shared" si="1144"/>
        <v>0</v>
      </c>
      <c r="I533" s="179"/>
      <c r="J533" s="179">
        <f t="shared" si="1145"/>
        <v>0</v>
      </c>
      <c r="K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9">
        <f t="shared" si="1146"/>
        <v>0</v>
      </c>
      <c r="AF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9">
        <f t="shared" si="1147"/>
        <v>0</v>
      </c>
      <c r="AJ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9">
        <f t="shared" si="1148"/>
        <v>0</v>
      </c>
      <c r="AN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9">
        <f t="shared" si="1149"/>
        <v>0</v>
      </c>
      <c r="AR533" s="179">
        <f t="shared" si="1150"/>
        <v>0</v>
      </c>
    </row>
    <row r="534" spans="2:44" x14ac:dyDescent="0.25">
      <c r="B534" s="177" t="s">
        <v>375</v>
      </c>
      <c r="C534" s="178" t="s">
        <v>241</v>
      </c>
      <c r="D5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9">
        <f t="shared" si="1135"/>
        <v>0</v>
      </c>
      <c r="G534" s="179"/>
      <c r="H534" s="179">
        <f t="shared" si="1136"/>
        <v>0</v>
      </c>
      <c r="I534" s="179"/>
      <c r="J534" s="179">
        <f t="shared" si="1137"/>
        <v>0</v>
      </c>
      <c r="K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9">
        <f t="shared" si="1138"/>
        <v>0</v>
      </c>
      <c r="AF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9">
        <f t="shared" si="1139"/>
        <v>0</v>
      </c>
      <c r="AJ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9">
        <f t="shared" si="1140"/>
        <v>0</v>
      </c>
      <c r="AN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9">
        <f t="shared" si="1141"/>
        <v>0</v>
      </c>
      <c r="AR534" s="179">
        <f t="shared" si="1142"/>
        <v>0</v>
      </c>
    </row>
    <row r="535" spans="2:44" x14ac:dyDescent="0.25">
      <c r="B535" s="177" t="s">
        <v>1280</v>
      </c>
      <c r="C535" s="178" t="s">
        <v>1281</v>
      </c>
      <c r="D5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9">
        <f t="shared" si="1135"/>
        <v>0</v>
      </c>
      <c r="G535" s="179"/>
      <c r="H535" s="179">
        <f t="shared" si="1136"/>
        <v>0</v>
      </c>
      <c r="I535" s="179"/>
      <c r="J535" s="179">
        <f t="shared" si="1137"/>
        <v>0</v>
      </c>
      <c r="K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9">
        <f t="shared" si="1138"/>
        <v>0</v>
      </c>
      <c r="AF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9">
        <f t="shared" si="1139"/>
        <v>0</v>
      </c>
      <c r="AJ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9">
        <f t="shared" si="1140"/>
        <v>0</v>
      </c>
      <c r="AN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9">
        <f t="shared" si="1141"/>
        <v>0</v>
      </c>
      <c r="AR535" s="179">
        <f t="shared" si="1142"/>
        <v>0</v>
      </c>
    </row>
    <row r="536" spans="2:44" x14ac:dyDescent="0.25">
      <c r="B536" s="177" t="s">
        <v>1282</v>
      </c>
      <c r="C536" s="178" t="s">
        <v>1283</v>
      </c>
      <c r="D5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9">
        <f t="shared" si="1135"/>
        <v>0</v>
      </c>
      <c r="G536" s="179"/>
      <c r="H536" s="179">
        <f t="shared" si="1136"/>
        <v>0</v>
      </c>
      <c r="I536" s="179"/>
      <c r="J536" s="179">
        <f t="shared" si="1137"/>
        <v>0</v>
      </c>
      <c r="K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9">
        <f t="shared" si="1138"/>
        <v>0</v>
      </c>
      <c r="AF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9">
        <f t="shared" si="1139"/>
        <v>0</v>
      </c>
      <c r="AJ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9">
        <f t="shared" si="1140"/>
        <v>0</v>
      </c>
      <c r="AN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9">
        <f t="shared" si="1141"/>
        <v>0</v>
      </c>
      <c r="AR536" s="179">
        <f t="shared" si="1142"/>
        <v>0</v>
      </c>
    </row>
    <row r="537" spans="2:44" x14ac:dyDescent="0.25">
      <c r="B537" s="177" t="s">
        <v>1284</v>
      </c>
      <c r="C537" s="178" t="s">
        <v>1285</v>
      </c>
      <c r="D5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9">
        <f t="shared" ref="F537" si="1151">D537+E537</f>
        <v>0</v>
      </c>
      <c r="G537" s="179"/>
      <c r="H537" s="179">
        <f t="shared" ref="H537" si="1152">F537-G537</f>
        <v>0</v>
      </c>
      <c r="I537" s="179"/>
      <c r="J537" s="179">
        <f t="shared" ref="J537" si="1153">F537-I537</f>
        <v>0</v>
      </c>
      <c r="K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9">
        <f t="shared" ref="AE537" si="1154">AB537+AC537+AD537</f>
        <v>0</v>
      </c>
      <c r="AF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9">
        <f t="shared" ref="AI537" si="1155">AF537+AG537+AH537</f>
        <v>0</v>
      </c>
      <c r="AJ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9">
        <f t="shared" ref="AM537" si="1156">AJ537+AK537+AL537</f>
        <v>0</v>
      </c>
      <c r="AN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9">
        <f t="shared" ref="AQ537" si="1157">AN537+AO537+AP537</f>
        <v>0</v>
      </c>
      <c r="AR537" s="179">
        <f t="shared" ref="AR537" si="1158">AE537+AI537+AM537+AQ537</f>
        <v>0</v>
      </c>
    </row>
    <row r="538" spans="2:44" x14ac:dyDescent="0.25">
      <c r="B538" s="177" t="s">
        <v>1286</v>
      </c>
      <c r="C538" s="178" t="s">
        <v>1287</v>
      </c>
      <c r="D5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9">
        <f t="shared" ref="F538" si="1159">D538+E538</f>
        <v>0</v>
      </c>
      <c r="G538" s="179"/>
      <c r="H538" s="179">
        <f t="shared" ref="H538" si="1160">F538-G538</f>
        <v>0</v>
      </c>
      <c r="I538" s="179"/>
      <c r="J538" s="179">
        <f t="shared" ref="J538" si="1161">F538-I538</f>
        <v>0</v>
      </c>
      <c r="K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9">
        <f t="shared" ref="AE538" si="1162">AB538+AC538+AD538</f>
        <v>0</v>
      </c>
      <c r="AF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9">
        <f t="shared" ref="AI538" si="1163">AF538+AG538+AH538</f>
        <v>0</v>
      </c>
      <c r="AJ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9">
        <f t="shared" ref="AM538" si="1164">AJ538+AK538+AL538</f>
        <v>0</v>
      </c>
      <c r="AN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9">
        <f t="shared" ref="AQ538" si="1165">AN538+AO538+AP538</f>
        <v>0</v>
      </c>
      <c r="AR538" s="179">
        <f t="shared" ref="AR538" si="1166">AE538+AI538+AM538+AQ538</f>
        <v>0</v>
      </c>
    </row>
    <row r="539" spans="2:44" x14ac:dyDescent="0.25">
      <c r="B539" s="177" t="s">
        <v>1288</v>
      </c>
      <c r="C539" s="178" t="s">
        <v>1289</v>
      </c>
      <c r="D5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9">
        <f t="shared" ref="F539" si="1167">D539+E539</f>
        <v>0</v>
      </c>
      <c r="G539" s="179"/>
      <c r="H539" s="179">
        <f t="shared" ref="H539" si="1168">F539-G539</f>
        <v>0</v>
      </c>
      <c r="I539" s="179"/>
      <c r="J539" s="179">
        <f t="shared" ref="J539" si="1169">F539-I539</f>
        <v>0</v>
      </c>
      <c r="K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9">
        <f t="shared" ref="AE539" si="1170">AB539+AC539+AD539</f>
        <v>0</v>
      </c>
      <c r="AF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9">
        <f t="shared" ref="AI539" si="1171">AF539+AG539+AH539</f>
        <v>0</v>
      </c>
      <c r="AJ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9">
        <f t="shared" ref="AM539" si="1172">AJ539+AK539+AL539</f>
        <v>0</v>
      </c>
      <c r="AN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9">
        <f t="shared" ref="AQ539" si="1173">AN539+AO539+AP539</f>
        <v>0</v>
      </c>
      <c r="AR539" s="179">
        <f t="shared" ref="AR539" si="1174">AE539+AI539+AM539+AQ539</f>
        <v>0</v>
      </c>
    </row>
    <row r="540" spans="2:44" x14ac:dyDescent="0.25">
      <c r="B540" s="177" t="s">
        <v>1290</v>
      </c>
      <c r="C540" s="178" t="s">
        <v>1291</v>
      </c>
      <c r="D5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9">
        <f t="shared" si="1135"/>
        <v>0</v>
      </c>
      <c r="G540" s="179"/>
      <c r="H540" s="179">
        <f t="shared" si="1136"/>
        <v>0</v>
      </c>
      <c r="I540" s="179"/>
      <c r="J540" s="179">
        <f t="shared" si="1137"/>
        <v>0</v>
      </c>
      <c r="K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9">
        <f t="shared" si="1138"/>
        <v>0</v>
      </c>
      <c r="AF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9">
        <f t="shared" si="1139"/>
        <v>0</v>
      </c>
      <c r="AJ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9">
        <f t="shared" si="1140"/>
        <v>0</v>
      </c>
      <c r="AN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9">
        <f t="shared" si="1141"/>
        <v>0</v>
      </c>
      <c r="AR540" s="179">
        <f t="shared" si="1142"/>
        <v>0</v>
      </c>
    </row>
    <row r="541" spans="2:44" x14ac:dyDescent="0.25">
      <c r="B541" s="186" t="s">
        <v>376</v>
      </c>
      <c r="C541" s="187" t="s">
        <v>242</v>
      </c>
      <c r="D541" s="188">
        <f>SUM(D542:D559)</f>
        <v>0</v>
      </c>
      <c r="E541" s="188">
        <f>SUM(E542:E559)</f>
        <v>0</v>
      </c>
      <c r="F541" s="188">
        <f t="shared" si="1050"/>
        <v>0</v>
      </c>
      <c r="G541" s="188">
        <f>SUM(G542:G559)</f>
        <v>0</v>
      </c>
      <c r="H541" s="188">
        <f>SUM(H542:H559)</f>
        <v>0</v>
      </c>
      <c r="I541" s="188">
        <f>SUM(I542:I559)</f>
        <v>0</v>
      </c>
      <c r="J541" s="188">
        <f>SUM(J542:J559)</f>
        <v>0</v>
      </c>
      <c r="K541" s="188">
        <f t="shared" ref="K541:AD541" si="1175">SUM(K542:K559)</f>
        <v>0</v>
      </c>
      <c r="L541" s="188">
        <f t="shared" si="1175"/>
        <v>0</v>
      </c>
      <c r="M541" s="188">
        <f t="shared" si="1175"/>
        <v>0</v>
      </c>
      <c r="N541" s="188">
        <f t="shared" si="1175"/>
        <v>0</v>
      </c>
      <c r="O541" s="188">
        <f t="shared" si="1175"/>
        <v>0</v>
      </c>
      <c r="P541" s="188">
        <f t="shared" si="1175"/>
        <v>0</v>
      </c>
      <c r="Q541" s="188">
        <f t="shared" si="1175"/>
        <v>0</v>
      </c>
      <c r="R541" s="188">
        <f t="shared" si="1175"/>
        <v>0</v>
      </c>
      <c r="S541" s="188">
        <f t="shared" si="1175"/>
        <v>0</v>
      </c>
      <c r="T541" s="188">
        <f t="shared" si="1175"/>
        <v>0</v>
      </c>
      <c r="U541" s="188">
        <f t="shared" si="1175"/>
        <v>0</v>
      </c>
      <c r="V541" s="188">
        <f t="shared" si="1175"/>
        <v>0</v>
      </c>
      <c r="W541" s="188">
        <f t="shared" si="1175"/>
        <v>0</v>
      </c>
      <c r="X541" s="188">
        <f t="shared" si="1175"/>
        <v>0</v>
      </c>
      <c r="Y541" s="188">
        <f t="shared" si="1175"/>
        <v>0</v>
      </c>
      <c r="Z541" s="188">
        <f t="shared" ref="Z541" si="1176">SUM(Z542:Z559)</f>
        <v>0</v>
      </c>
      <c r="AA541" s="188">
        <f t="shared" si="1175"/>
        <v>0</v>
      </c>
      <c r="AB541" s="188">
        <f t="shared" si="1175"/>
        <v>0</v>
      </c>
      <c r="AC541" s="188">
        <f t="shared" si="1175"/>
        <v>0</v>
      </c>
      <c r="AD541" s="188">
        <f t="shared" si="1175"/>
        <v>0</v>
      </c>
      <c r="AE541" s="188">
        <f t="shared" si="1059"/>
        <v>0</v>
      </c>
      <c r="AF541" s="188">
        <f t="shared" ref="AF541:AH541" si="1177">SUM(AF542:AF559)</f>
        <v>0</v>
      </c>
      <c r="AG541" s="188">
        <f t="shared" si="1177"/>
        <v>0</v>
      </c>
      <c r="AH541" s="188">
        <f t="shared" si="1177"/>
        <v>0</v>
      </c>
      <c r="AI541" s="188">
        <f t="shared" si="1060"/>
        <v>0</v>
      </c>
      <c r="AJ541" s="188">
        <f t="shared" ref="AJ541:AL541" si="1178">SUM(AJ542:AJ559)</f>
        <v>0</v>
      </c>
      <c r="AK541" s="188">
        <f t="shared" si="1178"/>
        <v>0</v>
      </c>
      <c r="AL541" s="188">
        <f t="shared" si="1178"/>
        <v>0</v>
      </c>
      <c r="AM541" s="188">
        <f t="shared" si="1061"/>
        <v>0</v>
      </c>
      <c r="AN541" s="188">
        <f t="shared" ref="AN541:AP541" si="1179">SUM(AN542:AN559)</f>
        <v>0</v>
      </c>
      <c r="AO541" s="188">
        <f t="shared" si="1179"/>
        <v>0</v>
      </c>
      <c r="AP541" s="188">
        <f t="shared" si="1179"/>
        <v>0</v>
      </c>
      <c r="AQ541" s="188">
        <f t="shared" si="1062"/>
        <v>0</v>
      </c>
      <c r="AR541" s="188">
        <f t="shared" si="1063"/>
        <v>0</v>
      </c>
    </row>
    <row r="542" spans="2:44" x14ac:dyDescent="0.25">
      <c r="B542" s="177" t="s">
        <v>377</v>
      </c>
      <c r="C542" s="178" t="s">
        <v>243</v>
      </c>
      <c r="D5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9">
        <f t="shared" ref="F542" si="1180">D542+E542</f>
        <v>0</v>
      </c>
      <c r="G542" s="179"/>
      <c r="H542" s="179">
        <f t="shared" ref="H542" si="1181">F542-G542</f>
        <v>0</v>
      </c>
      <c r="I542" s="179"/>
      <c r="J542" s="179">
        <f t="shared" ref="J542" si="1182">F542-I542</f>
        <v>0</v>
      </c>
      <c r="K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9">
        <f t="shared" ref="AE542" si="1183">AB542+AC542+AD542</f>
        <v>0</v>
      </c>
      <c r="AF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9">
        <f t="shared" ref="AI542" si="1184">AF542+AG542+AH542</f>
        <v>0</v>
      </c>
      <c r="AJ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9">
        <f t="shared" ref="AM542" si="1185">AJ542+AK542+AL542</f>
        <v>0</v>
      </c>
      <c r="AN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9">
        <f t="shared" ref="AQ542" si="1186">AN542+AO542+AP542</f>
        <v>0</v>
      </c>
      <c r="AR542" s="179">
        <f t="shared" ref="AR542" si="1187">AE542+AI542+AM542+AQ542</f>
        <v>0</v>
      </c>
    </row>
    <row r="543" spans="2:44" x14ac:dyDescent="0.25">
      <c r="B543" s="177" t="s">
        <v>378</v>
      </c>
      <c r="C543" s="178" t="s">
        <v>244</v>
      </c>
      <c r="D5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9">
        <f t="shared" ref="F543:F559" si="1188">D543+E543</f>
        <v>0</v>
      </c>
      <c r="G543" s="179"/>
      <c r="H543" s="179">
        <f t="shared" ref="H543:H559" si="1189">F543-G543</f>
        <v>0</v>
      </c>
      <c r="I543" s="179"/>
      <c r="J543" s="179">
        <f t="shared" ref="J543:J559" si="1190">F543-I543</f>
        <v>0</v>
      </c>
      <c r="K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9">
        <f t="shared" ref="AE543:AE559" si="1191">AB543+AC543+AD543</f>
        <v>0</v>
      </c>
      <c r="AF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9">
        <f t="shared" ref="AI543:AI559" si="1192">AF543+AG543+AH543</f>
        <v>0</v>
      </c>
      <c r="AJ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9">
        <f t="shared" ref="AM543:AM559" si="1193">AJ543+AK543+AL543</f>
        <v>0</v>
      </c>
      <c r="AN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9">
        <f t="shared" ref="AQ543:AQ559" si="1194">AN543+AO543+AP543</f>
        <v>0</v>
      </c>
      <c r="AR543" s="179">
        <f t="shared" ref="AR543:AR559" si="1195">AE543+AI543+AM543+AQ543</f>
        <v>0</v>
      </c>
    </row>
    <row r="544" spans="2:44" x14ac:dyDescent="0.25">
      <c r="B544" s="177" t="s">
        <v>1292</v>
      </c>
      <c r="C544" s="178" t="s">
        <v>1293</v>
      </c>
      <c r="D5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9">
        <f t="shared" si="1188"/>
        <v>0</v>
      </c>
      <c r="G544" s="179"/>
      <c r="H544" s="179">
        <f t="shared" si="1189"/>
        <v>0</v>
      </c>
      <c r="I544" s="179"/>
      <c r="J544" s="179">
        <f t="shared" si="1190"/>
        <v>0</v>
      </c>
      <c r="K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9">
        <f t="shared" si="1191"/>
        <v>0</v>
      </c>
      <c r="AF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9">
        <f t="shared" si="1192"/>
        <v>0</v>
      </c>
      <c r="AJ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9">
        <f t="shared" si="1193"/>
        <v>0</v>
      </c>
      <c r="AN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9">
        <f t="shared" si="1194"/>
        <v>0</v>
      </c>
      <c r="AR544" s="179">
        <f t="shared" si="1195"/>
        <v>0</v>
      </c>
    </row>
    <row r="545" spans="2:44" x14ac:dyDescent="0.25">
      <c r="B545" s="177" t="s">
        <v>1294</v>
      </c>
      <c r="C545" s="178" t="s">
        <v>511</v>
      </c>
      <c r="D5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9">
        <f t="shared" si="1188"/>
        <v>0</v>
      </c>
      <c r="G545" s="179"/>
      <c r="H545" s="179">
        <f t="shared" si="1189"/>
        <v>0</v>
      </c>
      <c r="I545" s="179"/>
      <c r="J545" s="179">
        <f t="shared" si="1190"/>
        <v>0</v>
      </c>
      <c r="K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9">
        <f t="shared" si="1191"/>
        <v>0</v>
      </c>
      <c r="AF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9">
        <f t="shared" si="1192"/>
        <v>0</v>
      </c>
      <c r="AJ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9">
        <f t="shared" si="1193"/>
        <v>0</v>
      </c>
      <c r="AN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9">
        <f t="shared" si="1194"/>
        <v>0</v>
      </c>
      <c r="AR545" s="179">
        <f t="shared" si="1195"/>
        <v>0</v>
      </c>
    </row>
    <row r="546" spans="2:44" x14ac:dyDescent="0.25">
      <c r="B546" s="177" t="s">
        <v>1295</v>
      </c>
      <c r="C546" s="178" t="s">
        <v>1296</v>
      </c>
      <c r="D5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9">
        <f t="shared" si="1188"/>
        <v>0</v>
      </c>
      <c r="G546" s="179"/>
      <c r="H546" s="179">
        <f t="shared" si="1189"/>
        <v>0</v>
      </c>
      <c r="I546" s="179"/>
      <c r="J546" s="179">
        <f t="shared" si="1190"/>
        <v>0</v>
      </c>
      <c r="K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9">
        <f t="shared" si="1191"/>
        <v>0</v>
      </c>
      <c r="AF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9">
        <f t="shared" si="1192"/>
        <v>0</v>
      </c>
      <c r="AJ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9">
        <f t="shared" si="1193"/>
        <v>0</v>
      </c>
      <c r="AN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9">
        <f t="shared" si="1194"/>
        <v>0</v>
      </c>
      <c r="AR546" s="179">
        <f t="shared" si="1195"/>
        <v>0</v>
      </c>
    </row>
    <row r="547" spans="2:44" x14ac:dyDescent="0.25">
      <c r="B547" s="177" t="s">
        <v>1297</v>
      </c>
      <c r="C547" s="178" t="s">
        <v>1298</v>
      </c>
      <c r="D5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9">
        <f t="shared" si="1188"/>
        <v>0</v>
      </c>
      <c r="G547" s="179"/>
      <c r="H547" s="179">
        <f t="shared" si="1189"/>
        <v>0</v>
      </c>
      <c r="I547" s="179"/>
      <c r="J547" s="179">
        <f t="shared" si="1190"/>
        <v>0</v>
      </c>
      <c r="K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9">
        <f t="shared" si="1191"/>
        <v>0</v>
      </c>
      <c r="AF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9">
        <f t="shared" si="1192"/>
        <v>0</v>
      </c>
      <c r="AJ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9">
        <f t="shared" si="1193"/>
        <v>0</v>
      </c>
      <c r="AN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9">
        <f t="shared" si="1194"/>
        <v>0</v>
      </c>
      <c r="AR547" s="179">
        <f t="shared" si="1195"/>
        <v>0</v>
      </c>
    </row>
    <row r="548" spans="2:44" x14ac:dyDescent="0.25">
      <c r="B548" s="177" t="s">
        <v>1299</v>
      </c>
      <c r="C548" s="178" t="s">
        <v>1300</v>
      </c>
      <c r="D5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9">
        <f t="shared" si="1188"/>
        <v>0</v>
      </c>
      <c r="G548" s="179"/>
      <c r="H548" s="179">
        <f t="shared" si="1189"/>
        <v>0</v>
      </c>
      <c r="I548" s="179"/>
      <c r="J548" s="179">
        <f t="shared" si="1190"/>
        <v>0</v>
      </c>
      <c r="K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9">
        <f t="shared" si="1191"/>
        <v>0</v>
      </c>
      <c r="AF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9">
        <f t="shared" si="1192"/>
        <v>0</v>
      </c>
      <c r="AJ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9">
        <f t="shared" si="1193"/>
        <v>0</v>
      </c>
      <c r="AN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9">
        <f t="shared" si="1194"/>
        <v>0</v>
      </c>
      <c r="AR548" s="179">
        <f t="shared" si="1195"/>
        <v>0</v>
      </c>
    </row>
    <row r="549" spans="2:44" x14ac:dyDescent="0.25">
      <c r="B549" s="177" t="s">
        <v>1301</v>
      </c>
      <c r="C549" s="178" t="s">
        <v>1302</v>
      </c>
      <c r="D5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9">
        <f t="shared" si="1188"/>
        <v>0</v>
      </c>
      <c r="G549" s="179"/>
      <c r="H549" s="179">
        <f t="shared" si="1189"/>
        <v>0</v>
      </c>
      <c r="I549" s="179"/>
      <c r="J549" s="179">
        <f t="shared" si="1190"/>
        <v>0</v>
      </c>
      <c r="K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9">
        <f t="shared" si="1191"/>
        <v>0</v>
      </c>
      <c r="AF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9">
        <f t="shared" si="1192"/>
        <v>0</v>
      </c>
      <c r="AJ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9">
        <f t="shared" si="1193"/>
        <v>0</v>
      </c>
      <c r="AN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9">
        <f t="shared" si="1194"/>
        <v>0</v>
      </c>
      <c r="AR549" s="179">
        <f t="shared" si="1195"/>
        <v>0</v>
      </c>
    </row>
    <row r="550" spans="2:44" x14ac:dyDescent="0.25">
      <c r="B550" s="177" t="s">
        <v>1303</v>
      </c>
      <c r="C550" s="178" t="s">
        <v>1304</v>
      </c>
      <c r="D5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9">
        <f t="shared" si="1188"/>
        <v>0</v>
      </c>
      <c r="G550" s="179"/>
      <c r="H550" s="179">
        <f t="shared" si="1189"/>
        <v>0</v>
      </c>
      <c r="I550" s="179"/>
      <c r="J550" s="179">
        <f t="shared" si="1190"/>
        <v>0</v>
      </c>
      <c r="K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9">
        <f t="shared" si="1191"/>
        <v>0</v>
      </c>
      <c r="AF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9">
        <f t="shared" si="1192"/>
        <v>0</v>
      </c>
      <c r="AJ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9">
        <f t="shared" si="1193"/>
        <v>0</v>
      </c>
      <c r="AN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9">
        <f t="shared" si="1194"/>
        <v>0</v>
      </c>
      <c r="AR550" s="179">
        <f t="shared" si="1195"/>
        <v>0</v>
      </c>
    </row>
    <row r="551" spans="2:44" x14ac:dyDescent="0.25">
      <c r="B551" s="177" t="s">
        <v>1305</v>
      </c>
      <c r="C551" s="178" t="s">
        <v>1306</v>
      </c>
      <c r="D5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9">
        <f t="shared" si="1188"/>
        <v>0</v>
      </c>
      <c r="G551" s="179"/>
      <c r="H551" s="179">
        <f t="shared" si="1189"/>
        <v>0</v>
      </c>
      <c r="I551" s="179"/>
      <c r="J551" s="179">
        <f t="shared" si="1190"/>
        <v>0</v>
      </c>
      <c r="K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9">
        <f t="shared" si="1191"/>
        <v>0</v>
      </c>
      <c r="AF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9">
        <f t="shared" si="1192"/>
        <v>0</v>
      </c>
      <c r="AJ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9">
        <f t="shared" si="1193"/>
        <v>0</v>
      </c>
      <c r="AN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9">
        <f t="shared" si="1194"/>
        <v>0</v>
      </c>
      <c r="AR551" s="179">
        <f t="shared" si="1195"/>
        <v>0</v>
      </c>
    </row>
    <row r="552" spans="2:44" x14ac:dyDescent="0.25">
      <c r="B552" s="177" t="s">
        <v>1307</v>
      </c>
      <c r="C552" s="178" t="s">
        <v>1308</v>
      </c>
      <c r="D5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9">
        <f t="shared" si="1188"/>
        <v>0</v>
      </c>
      <c r="G552" s="179"/>
      <c r="H552" s="179">
        <f t="shared" si="1189"/>
        <v>0</v>
      </c>
      <c r="I552" s="179"/>
      <c r="J552" s="179">
        <f t="shared" si="1190"/>
        <v>0</v>
      </c>
      <c r="K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9">
        <f t="shared" si="1191"/>
        <v>0</v>
      </c>
      <c r="AF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9">
        <f t="shared" si="1192"/>
        <v>0</v>
      </c>
      <c r="AJ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9">
        <f t="shared" si="1193"/>
        <v>0</v>
      </c>
      <c r="AN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9">
        <f t="shared" si="1194"/>
        <v>0</v>
      </c>
      <c r="AR552" s="179">
        <f t="shared" si="1195"/>
        <v>0</v>
      </c>
    </row>
    <row r="553" spans="2:44" x14ac:dyDescent="0.25">
      <c r="B553" s="177" t="s">
        <v>1309</v>
      </c>
      <c r="C553" s="178" t="s">
        <v>1310</v>
      </c>
      <c r="D5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9">
        <f t="shared" si="1188"/>
        <v>0</v>
      </c>
      <c r="G553" s="179"/>
      <c r="H553" s="179">
        <f t="shared" si="1189"/>
        <v>0</v>
      </c>
      <c r="I553" s="179"/>
      <c r="J553" s="179">
        <f t="shared" si="1190"/>
        <v>0</v>
      </c>
      <c r="K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9">
        <f t="shared" si="1191"/>
        <v>0</v>
      </c>
      <c r="AF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9">
        <f t="shared" si="1192"/>
        <v>0</v>
      </c>
      <c r="AJ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9">
        <f t="shared" si="1193"/>
        <v>0</v>
      </c>
      <c r="AN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9">
        <f t="shared" si="1194"/>
        <v>0</v>
      </c>
      <c r="AR553" s="179">
        <f t="shared" si="1195"/>
        <v>0</v>
      </c>
    </row>
    <row r="554" spans="2:44" x14ac:dyDescent="0.25">
      <c r="B554" s="177" t="s">
        <v>1311</v>
      </c>
      <c r="C554" s="178" t="s">
        <v>1312</v>
      </c>
      <c r="D5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9">
        <f t="shared" si="1188"/>
        <v>0</v>
      </c>
      <c r="G554" s="179"/>
      <c r="H554" s="179">
        <f t="shared" si="1189"/>
        <v>0</v>
      </c>
      <c r="I554" s="179"/>
      <c r="J554" s="179">
        <f t="shared" si="1190"/>
        <v>0</v>
      </c>
      <c r="K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9">
        <f t="shared" si="1191"/>
        <v>0</v>
      </c>
      <c r="AF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9">
        <f t="shared" si="1192"/>
        <v>0</v>
      </c>
      <c r="AJ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9">
        <f t="shared" si="1193"/>
        <v>0</v>
      </c>
      <c r="AN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9">
        <f t="shared" si="1194"/>
        <v>0</v>
      </c>
      <c r="AR554" s="179">
        <f t="shared" si="1195"/>
        <v>0</v>
      </c>
    </row>
    <row r="555" spans="2:44" x14ac:dyDescent="0.25">
      <c r="B555" s="177" t="s">
        <v>1313</v>
      </c>
      <c r="C555" s="178" t="s">
        <v>1314</v>
      </c>
      <c r="D5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9">
        <f t="shared" si="1188"/>
        <v>0</v>
      </c>
      <c r="G555" s="179"/>
      <c r="H555" s="179">
        <f t="shared" si="1189"/>
        <v>0</v>
      </c>
      <c r="I555" s="179"/>
      <c r="J555" s="179">
        <f t="shared" si="1190"/>
        <v>0</v>
      </c>
      <c r="K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9">
        <f t="shared" si="1191"/>
        <v>0</v>
      </c>
      <c r="AF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9">
        <f t="shared" si="1192"/>
        <v>0</v>
      </c>
      <c r="AJ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9">
        <f t="shared" si="1193"/>
        <v>0</v>
      </c>
      <c r="AN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9">
        <f t="shared" si="1194"/>
        <v>0</v>
      </c>
      <c r="AR555" s="179">
        <f t="shared" si="1195"/>
        <v>0</v>
      </c>
    </row>
    <row r="556" spans="2:44" x14ac:dyDescent="0.25">
      <c r="B556" s="177" t="s">
        <v>1315</v>
      </c>
      <c r="C556" s="178" t="s">
        <v>1316</v>
      </c>
      <c r="D5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9">
        <f t="shared" si="1188"/>
        <v>0</v>
      </c>
      <c r="G556" s="179"/>
      <c r="H556" s="179">
        <f t="shared" si="1189"/>
        <v>0</v>
      </c>
      <c r="I556" s="179"/>
      <c r="J556" s="179">
        <f t="shared" si="1190"/>
        <v>0</v>
      </c>
      <c r="K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9">
        <f t="shared" si="1191"/>
        <v>0</v>
      </c>
      <c r="AF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9">
        <f t="shared" si="1192"/>
        <v>0</v>
      </c>
      <c r="AJ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9">
        <f t="shared" si="1193"/>
        <v>0</v>
      </c>
      <c r="AN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9">
        <f t="shared" si="1194"/>
        <v>0</v>
      </c>
      <c r="AR556" s="179">
        <f t="shared" si="1195"/>
        <v>0</v>
      </c>
    </row>
    <row r="557" spans="2:44" x14ac:dyDescent="0.25">
      <c r="B557" s="177" t="s">
        <v>1317</v>
      </c>
      <c r="C557" s="178" t="s">
        <v>1318</v>
      </c>
      <c r="D5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9">
        <f t="shared" si="1188"/>
        <v>0</v>
      </c>
      <c r="G557" s="179"/>
      <c r="H557" s="179">
        <f t="shared" si="1189"/>
        <v>0</v>
      </c>
      <c r="I557" s="179"/>
      <c r="J557" s="179">
        <f t="shared" si="1190"/>
        <v>0</v>
      </c>
      <c r="K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9">
        <f t="shared" si="1191"/>
        <v>0</v>
      </c>
      <c r="AF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9">
        <f t="shared" si="1192"/>
        <v>0</v>
      </c>
      <c r="AJ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9">
        <f t="shared" si="1193"/>
        <v>0</v>
      </c>
      <c r="AN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9">
        <f t="shared" si="1194"/>
        <v>0</v>
      </c>
      <c r="AR557" s="179">
        <f t="shared" si="1195"/>
        <v>0</v>
      </c>
    </row>
    <row r="558" spans="2:44" x14ac:dyDescent="0.25">
      <c r="B558" s="177" t="s">
        <v>1319</v>
      </c>
      <c r="C558" s="178" t="s">
        <v>1320</v>
      </c>
      <c r="D5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9">
        <f t="shared" si="1188"/>
        <v>0</v>
      </c>
      <c r="G558" s="179"/>
      <c r="H558" s="179">
        <f t="shared" si="1189"/>
        <v>0</v>
      </c>
      <c r="I558" s="179"/>
      <c r="J558" s="179">
        <f t="shared" si="1190"/>
        <v>0</v>
      </c>
      <c r="K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9">
        <f t="shared" si="1191"/>
        <v>0</v>
      </c>
      <c r="AF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9">
        <f t="shared" si="1192"/>
        <v>0</v>
      </c>
      <c r="AJ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9">
        <f t="shared" si="1193"/>
        <v>0</v>
      </c>
      <c r="AN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9">
        <f t="shared" si="1194"/>
        <v>0</v>
      </c>
      <c r="AR558" s="179">
        <f t="shared" si="1195"/>
        <v>0</v>
      </c>
    </row>
    <row r="559" spans="2:44" x14ac:dyDescent="0.25">
      <c r="B559" s="177" t="s">
        <v>1321</v>
      </c>
      <c r="C559" s="178" t="s">
        <v>1322</v>
      </c>
      <c r="D5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9">
        <f t="shared" si="1188"/>
        <v>0</v>
      </c>
      <c r="G559" s="179"/>
      <c r="H559" s="179">
        <f t="shared" si="1189"/>
        <v>0</v>
      </c>
      <c r="I559" s="179"/>
      <c r="J559" s="179">
        <f t="shared" si="1190"/>
        <v>0</v>
      </c>
      <c r="K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9">
        <f t="shared" si="1191"/>
        <v>0</v>
      </c>
      <c r="AF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9">
        <f t="shared" si="1192"/>
        <v>0</v>
      </c>
      <c r="AJ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9">
        <f t="shared" si="1193"/>
        <v>0</v>
      </c>
      <c r="AN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9">
        <f t="shared" si="1194"/>
        <v>0</v>
      </c>
      <c r="AR559" s="179">
        <f t="shared" si="1195"/>
        <v>0</v>
      </c>
    </row>
    <row r="560" spans="2:44" x14ac:dyDescent="0.25">
      <c r="B560" s="174" t="s">
        <v>1323</v>
      </c>
      <c r="C560" s="175" t="s">
        <v>1324</v>
      </c>
      <c r="D560" s="176">
        <f>SUM(D561:D565)</f>
        <v>0</v>
      </c>
      <c r="E560" s="176">
        <f>SUM(E561:E565)</f>
        <v>0</v>
      </c>
      <c r="F560" s="176">
        <f t="shared" ref="F560:F565" si="1196">D560+E560</f>
        <v>0</v>
      </c>
      <c r="G560" s="176">
        <f>SUM(G561:G565)</f>
        <v>0</v>
      </c>
      <c r="H560" s="176">
        <f t="shared" ref="H560:H565" si="1197">F560-G560</f>
        <v>0</v>
      </c>
      <c r="I560" s="176">
        <f>SUM(I561:I565)</f>
        <v>0</v>
      </c>
      <c r="J560" s="176">
        <f t="shared" ref="J560:J565" si="1198">F560-I560</f>
        <v>0</v>
      </c>
      <c r="K560" s="176">
        <f t="shared" ref="K560:AD560" si="1199">SUM(K561:K565)</f>
        <v>0</v>
      </c>
      <c r="L560" s="176">
        <f t="shared" si="1199"/>
        <v>0</v>
      </c>
      <c r="M560" s="176">
        <f t="shared" si="1199"/>
        <v>0</v>
      </c>
      <c r="N560" s="176">
        <f t="shared" si="1199"/>
        <v>0</v>
      </c>
      <c r="O560" s="176">
        <f t="shared" si="1199"/>
        <v>0</v>
      </c>
      <c r="P560" s="176">
        <f t="shared" ref="P560:Q560" si="1200">SUM(P561:P565)</f>
        <v>0</v>
      </c>
      <c r="Q560" s="176">
        <f t="shared" si="1200"/>
        <v>0</v>
      </c>
      <c r="R560" s="176">
        <f t="shared" si="1199"/>
        <v>0</v>
      </c>
      <c r="S560" s="176">
        <f t="shared" si="1199"/>
        <v>0</v>
      </c>
      <c r="T560" s="176">
        <f t="shared" ref="T560" si="1201">SUM(T561:T565)</f>
        <v>0</v>
      </c>
      <c r="U560" s="176">
        <f t="shared" si="1199"/>
        <v>0</v>
      </c>
      <c r="V560" s="176">
        <f t="shared" si="1199"/>
        <v>0</v>
      </c>
      <c r="W560" s="176">
        <f t="shared" ref="W560" si="1202">SUM(W561:W565)</f>
        <v>0</v>
      </c>
      <c r="X560" s="176">
        <f t="shared" si="1199"/>
        <v>0</v>
      </c>
      <c r="Y560" s="176">
        <f t="shared" ref="Y560:Z560" si="1203">SUM(Y561:Y565)</f>
        <v>0</v>
      </c>
      <c r="Z560" s="176">
        <f t="shared" si="1203"/>
        <v>0</v>
      </c>
      <c r="AA560" s="176">
        <f t="shared" si="1199"/>
        <v>0</v>
      </c>
      <c r="AB560" s="176">
        <f t="shared" si="1199"/>
        <v>0</v>
      </c>
      <c r="AC560" s="176">
        <f t="shared" si="1199"/>
        <v>0</v>
      </c>
      <c r="AD560" s="176">
        <f t="shared" si="1199"/>
        <v>0</v>
      </c>
      <c r="AE560" s="176">
        <f t="shared" ref="AE560:AE565" si="1204">AB560+AC560+AD560</f>
        <v>0</v>
      </c>
      <c r="AF560" s="176">
        <f>SUM(AF561:AF565)</f>
        <v>0</v>
      </c>
      <c r="AG560" s="176">
        <f>SUM(AG561:AG565)</f>
        <v>0</v>
      </c>
      <c r="AH560" s="176">
        <f>SUM(AH561:AH565)</f>
        <v>0</v>
      </c>
      <c r="AI560" s="176">
        <f t="shared" ref="AI560:AI565" si="1205">AF560+AG560+AH560</f>
        <v>0</v>
      </c>
      <c r="AJ560" s="176">
        <f>SUM(AJ561:AJ565)</f>
        <v>0</v>
      </c>
      <c r="AK560" s="176">
        <f>SUM(AK561:AK565)</f>
        <v>0</v>
      </c>
      <c r="AL560" s="176">
        <f>SUM(AL561:AL565)</f>
        <v>0</v>
      </c>
      <c r="AM560" s="176">
        <f t="shared" ref="AM560:AM565" si="1206">AJ560+AK560+AL560</f>
        <v>0</v>
      </c>
      <c r="AN560" s="176">
        <f>SUM(AN561:AN565)</f>
        <v>0</v>
      </c>
      <c r="AO560" s="176">
        <f>SUM(AO561:AO565)</f>
        <v>0</v>
      </c>
      <c r="AP560" s="176">
        <f>SUM(AP561:AP565)</f>
        <v>0</v>
      </c>
      <c r="AQ560" s="176">
        <f t="shared" ref="AQ560:AQ565" si="1207">AN560+AO560+AP560</f>
        <v>0</v>
      </c>
      <c r="AR560" s="176">
        <f t="shared" ref="AR560:AR565" si="1208">AE560+AI560+AM560+AQ560</f>
        <v>0</v>
      </c>
    </row>
    <row r="561" spans="2:44" x14ac:dyDescent="0.25">
      <c r="B561" s="177" t="s">
        <v>1325</v>
      </c>
      <c r="C561" s="178" t="s">
        <v>1326</v>
      </c>
      <c r="D5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9">
        <f t="shared" si="1196"/>
        <v>0</v>
      </c>
      <c r="G561" s="179"/>
      <c r="H561" s="179">
        <f t="shared" si="1197"/>
        <v>0</v>
      </c>
      <c r="I561" s="179"/>
      <c r="J561" s="179">
        <f t="shared" si="1198"/>
        <v>0</v>
      </c>
      <c r="K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9">
        <f t="shared" si="1204"/>
        <v>0</v>
      </c>
      <c r="AF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9">
        <f t="shared" si="1205"/>
        <v>0</v>
      </c>
      <c r="AJ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9">
        <f t="shared" si="1206"/>
        <v>0</v>
      </c>
      <c r="AN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9">
        <f t="shared" si="1207"/>
        <v>0</v>
      </c>
      <c r="AR561" s="179">
        <f t="shared" si="1208"/>
        <v>0</v>
      </c>
    </row>
    <row r="562" spans="2:44" x14ac:dyDescent="0.25">
      <c r="B562" s="177" t="s">
        <v>1327</v>
      </c>
      <c r="C562" s="178" t="s">
        <v>1328</v>
      </c>
      <c r="D5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9">
        <f t="shared" si="1196"/>
        <v>0</v>
      </c>
      <c r="G562" s="179"/>
      <c r="H562" s="179">
        <f t="shared" si="1197"/>
        <v>0</v>
      </c>
      <c r="I562" s="179"/>
      <c r="J562" s="179">
        <f t="shared" si="1198"/>
        <v>0</v>
      </c>
      <c r="K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9">
        <f t="shared" si="1204"/>
        <v>0</v>
      </c>
      <c r="AF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9">
        <f t="shared" si="1205"/>
        <v>0</v>
      </c>
      <c r="AJ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9">
        <f t="shared" si="1206"/>
        <v>0</v>
      </c>
      <c r="AN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9">
        <f t="shared" si="1207"/>
        <v>0</v>
      </c>
      <c r="AR562" s="179">
        <f t="shared" si="1208"/>
        <v>0</v>
      </c>
    </row>
    <row r="563" spans="2:44" x14ac:dyDescent="0.25">
      <c r="B563" s="177" t="s">
        <v>1329</v>
      </c>
      <c r="C563" s="178" t="s">
        <v>1330</v>
      </c>
      <c r="D5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9">
        <f t="shared" si="1196"/>
        <v>0</v>
      </c>
      <c r="G563" s="179"/>
      <c r="H563" s="179">
        <f t="shared" si="1197"/>
        <v>0</v>
      </c>
      <c r="I563" s="179"/>
      <c r="J563" s="179">
        <f t="shared" si="1198"/>
        <v>0</v>
      </c>
      <c r="K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9">
        <f t="shared" si="1204"/>
        <v>0</v>
      </c>
      <c r="AF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9">
        <f t="shared" si="1205"/>
        <v>0</v>
      </c>
      <c r="AJ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9">
        <f t="shared" si="1206"/>
        <v>0</v>
      </c>
      <c r="AN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9">
        <f t="shared" si="1207"/>
        <v>0</v>
      </c>
      <c r="AR563" s="179">
        <f t="shared" si="1208"/>
        <v>0</v>
      </c>
    </row>
    <row r="564" spans="2:44" x14ac:dyDescent="0.25">
      <c r="B564" s="177" t="s">
        <v>1331</v>
      </c>
      <c r="C564" s="178" t="s">
        <v>1332</v>
      </c>
      <c r="D5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9">
        <f t="shared" si="1196"/>
        <v>0</v>
      </c>
      <c r="G564" s="179"/>
      <c r="H564" s="179">
        <f t="shared" si="1197"/>
        <v>0</v>
      </c>
      <c r="I564" s="179"/>
      <c r="J564" s="179">
        <f t="shared" si="1198"/>
        <v>0</v>
      </c>
      <c r="K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9">
        <f t="shared" si="1204"/>
        <v>0</v>
      </c>
      <c r="AF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9">
        <f t="shared" si="1205"/>
        <v>0</v>
      </c>
      <c r="AJ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9">
        <f t="shared" si="1206"/>
        <v>0</v>
      </c>
      <c r="AN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9">
        <f t="shared" si="1207"/>
        <v>0</v>
      </c>
      <c r="AR564" s="179">
        <f t="shared" si="1208"/>
        <v>0</v>
      </c>
    </row>
    <row r="565" spans="2:44" x14ac:dyDescent="0.25">
      <c r="B565" s="177" t="s">
        <v>1333</v>
      </c>
      <c r="C565" s="178" t="s">
        <v>1334</v>
      </c>
      <c r="D5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9">
        <f t="shared" si="1196"/>
        <v>0</v>
      </c>
      <c r="G565" s="179"/>
      <c r="H565" s="179">
        <f t="shared" si="1197"/>
        <v>0</v>
      </c>
      <c r="I565" s="179"/>
      <c r="J565" s="179">
        <f t="shared" si="1198"/>
        <v>0</v>
      </c>
      <c r="K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9">
        <f t="shared" si="1204"/>
        <v>0</v>
      </c>
      <c r="AF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9">
        <f t="shared" si="1205"/>
        <v>0</v>
      </c>
      <c r="AJ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9">
        <f t="shared" si="1206"/>
        <v>0</v>
      </c>
      <c r="AN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9">
        <f t="shared" si="1207"/>
        <v>0</v>
      </c>
      <c r="AR565" s="179">
        <f t="shared" si="1208"/>
        <v>0</v>
      </c>
    </row>
    <row r="566" spans="2:44" ht="26.25" x14ac:dyDescent="0.25">
      <c r="B566" s="180"/>
      <c r="C566" s="181" t="s">
        <v>245</v>
      </c>
      <c r="D566" s="182">
        <f>D12+D106+D222+D327+D397+D499+D526+D560</f>
        <v>99450</v>
      </c>
      <c r="E566" s="182">
        <f>E12+E106+E222+E327+E397+E499+E526+E560</f>
        <v>0</v>
      </c>
      <c r="F566" s="182">
        <f t="shared" si="1050"/>
        <v>99450</v>
      </c>
      <c r="G566" s="182">
        <f>G12+G106+G222+G327+G397+G499+G526+G560</f>
        <v>0</v>
      </c>
      <c r="H566" s="182">
        <f t="shared" si="1052"/>
        <v>99450</v>
      </c>
      <c r="I566" s="182">
        <f>I12+I106+I222+I327+I397+I499+I526+I560</f>
        <v>0</v>
      </c>
      <c r="J566" s="182">
        <f t="shared" si="1053"/>
        <v>99450</v>
      </c>
      <c r="K566" s="182">
        <f t="shared" ref="K566:AD566" si="1209">K12+K106+K222+K327+K397+K499+K526+K560</f>
        <v>18750</v>
      </c>
      <c r="L566" s="182">
        <f t="shared" si="1209"/>
        <v>80700</v>
      </c>
      <c r="M566" s="182">
        <f t="shared" si="1209"/>
        <v>0</v>
      </c>
      <c r="N566" s="182">
        <f t="shared" si="1209"/>
        <v>0</v>
      </c>
      <c r="O566" s="182">
        <f t="shared" si="1209"/>
        <v>0</v>
      </c>
      <c r="P566" s="182">
        <f t="shared" ref="P566:Q566" si="1210">P12+P106+P222+P327+P397+P499+P526+P560</f>
        <v>0</v>
      </c>
      <c r="Q566" s="182">
        <f t="shared" si="1210"/>
        <v>0</v>
      </c>
      <c r="R566" s="182">
        <f t="shared" si="1209"/>
        <v>0</v>
      </c>
      <c r="S566" s="182">
        <f t="shared" si="1209"/>
        <v>0</v>
      </c>
      <c r="T566" s="182">
        <f t="shared" ref="T566" si="1211">T12+T106+T222+T327+T397+T499+T526+T560</f>
        <v>0</v>
      </c>
      <c r="U566" s="182">
        <f t="shared" si="1209"/>
        <v>0</v>
      </c>
      <c r="V566" s="182">
        <f t="shared" si="1209"/>
        <v>0</v>
      </c>
      <c r="W566" s="182">
        <f t="shared" ref="W566" si="1212">W12+W106+W222+W327+W397+W499+W526+W560</f>
        <v>0</v>
      </c>
      <c r="X566" s="182">
        <f t="shared" si="1209"/>
        <v>0</v>
      </c>
      <c r="Y566" s="182">
        <f t="shared" ref="Y566:Z566" si="1213">Y12+Y106+Y222+Y327+Y397+Y499+Y526+Y560</f>
        <v>0</v>
      </c>
      <c r="Z566" s="182">
        <f t="shared" si="1213"/>
        <v>0</v>
      </c>
      <c r="AA566" s="182">
        <f t="shared" si="1209"/>
        <v>0</v>
      </c>
      <c r="AB566" s="182">
        <f t="shared" si="1209"/>
        <v>0</v>
      </c>
      <c r="AC566" s="182">
        <f t="shared" si="1209"/>
        <v>0</v>
      </c>
      <c r="AD566" s="182">
        <f t="shared" si="1209"/>
        <v>1875</v>
      </c>
      <c r="AE566" s="182">
        <f t="shared" si="1059"/>
        <v>1875</v>
      </c>
      <c r="AF566" s="182">
        <f t="shared" ref="AF566:AH566" si="1214">AF12+AF106+AF222+AF327+AF397+AF499+AF526+AF560</f>
        <v>0</v>
      </c>
      <c r="AG566" s="182">
        <f t="shared" si="1214"/>
        <v>0</v>
      </c>
      <c r="AH566" s="182">
        <f t="shared" si="1214"/>
        <v>3750</v>
      </c>
      <c r="AI566" s="182">
        <f t="shared" si="1060"/>
        <v>3750</v>
      </c>
      <c r="AJ566" s="182">
        <f t="shared" ref="AJ566:AL566" si="1215">AJ12+AJ106+AJ222+AJ327+AJ397+AJ499+AJ526+AJ560</f>
        <v>0</v>
      </c>
      <c r="AK566" s="182">
        <f t="shared" si="1215"/>
        <v>0</v>
      </c>
      <c r="AL566" s="182">
        <f t="shared" si="1215"/>
        <v>10700</v>
      </c>
      <c r="AM566" s="182">
        <f t="shared" si="1061"/>
        <v>10700</v>
      </c>
      <c r="AN566" s="182">
        <f t="shared" ref="AN566:AP566" si="1216">AN12+AN106+AN222+AN327+AN397+AN499+AN526+AN560</f>
        <v>83125</v>
      </c>
      <c r="AO566" s="182">
        <f t="shared" si="1216"/>
        <v>0</v>
      </c>
      <c r="AP566" s="182">
        <f t="shared" si="1216"/>
        <v>0</v>
      </c>
      <c r="AQ566" s="182">
        <f t="shared" si="1062"/>
        <v>83125</v>
      </c>
      <c r="AR566" s="182">
        <f t="shared" si="1063"/>
        <v>99450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H29" sqref="H29"/>
    </sheetView>
  </sheetViews>
  <sheetFormatPr baseColWidth="10" defaultColWidth="11.5703125" defaultRowHeight="15" x14ac:dyDescent="0.25"/>
  <cols>
    <col min="1" max="1" width="1.85546875" style="82" customWidth="1"/>
    <col min="2" max="2" width="7.85546875" style="82" customWidth="1"/>
    <col min="3" max="3" width="50" style="82" bestFit="1" customWidth="1"/>
    <col min="4" max="4" width="23.5703125" style="82" customWidth="1"/>
    <col min="5" max="5" width="10.140625" style="82" customWidth="1"/>
    <col min="6" max="7" width="13.85546875" style="82" customWidth="1"/>
    <col min="8" max="8" width="12.85546875" style="74" customWidth="1"/>
    <col min="9" max="9" width="14.85546875" style="82" customWidth="1"/>
    <col min="10" max="10" width="55.28515625" style="82" customWidth="1"/>
    <col min="11" max="11" width="33.7109375" style="82" customWidth="1"/>
    <col min="12" max="12" width="13.85546875" style="82" customWidth="1"/>
    <col min="13" max="33" width="11.5703125" style="82"/>
    <col min="34" max="34" width="45.42578125" style="82" bestFit="1" customWidth="1"/>
    <col min="35" max="35" width="35.28515625" style="82" bestFit="1" customWidth="1"/>
    <col min="36" max="36" width="35.7109375" style="82" bestFit="1" customWidth="1"/>
    <col min="37" max="41" width="46" style="82" customWidth="1"/>
    <col min="42" max="45" width="46.5703125" style="82" bestFit="1" customWidth="1"/>
    <col min="46" max="49" width="46.7109375" style="82" bestFit="1" customWidth="1"/>
    <col min="50" max="53" width="46.140625" style="82" bestFit="1" customWidth="1"/>
    <col min="54" max="56" width="45.42578125" style="82" bestFit="1" customWidth="1"/>
    <col min="57" max="57" width="49.28515625" style="82" bestFit="1" customWidth="1"/>
    <col min="58" max="61" width="46" style="82" bestFit="1" customWidth="1"/>
    <col min="62" max="65" width="46.5703125" style="82" bestFit="1" customWidth="1"/>
    <col min="66" max="69" width="46.7109375" style="82" bestFit="1" customWidth="1"/>
    <col min="70" max="73" width="46.140625" style="82" bestFit="1" customWidth="1"/>
    <col min="74" max="77" width="12.7109375" style="82" bestFit="1" customWidth="1"/>
    <col min="78" max="78" width="11.5703125" style="82"/>
    <col min="79" max="79" width="12.7109375" style="82" bestFit="1" customWidth="1"/>
    <col min="80" max="80" width="11.5703125" style="82"/>
    <col min="81" max="83" width="12.7109375" style="82" bestFit="1" customWidth="1"/>
    <col min="84" max="16384" width="11.5703125" style="82"/>
  </cols>
  <sheetData>
    <row r="1" spans="1:555" ht="26.25" hidden="1" x14ac:dyDescent="0.25">
      <c r="A1" s="183" t="s">
        <v>250</v>
      </c>
      <c r="B1" s="186" t="s">
        <v>251</v>
      </c>
      <c r="C1" s="177" t="s">
        <v>252</v>
      </c>
      <c r="D1" s="177" t="s">
        <v>495</v>
      </c>
      <c r="E1" s="177" t="s">
        <v>497</v>
      </c>
      <c r="F1" s="177" t="s">
        <v>499</v>
      </c>
      <c r="G1" s="177" t="s">
        <v>501</v>
      </c>
      <c r="H1" s="177" t="s">
        <v>503</v>
      </c>
      <c r="I1" s="177" t="s">
        <v>505</v>
      </c>
      <c r="J1" s="177" t="s">
        <v>253</v>
      </c>
      <c r="K1" s="177" t="s">
        <v>508</v>
      </c>
      <c r="L1" s="177" t="s">
        <v>254</v>
      </c>
      <c r="M1" s="177" t="s">
        <v>510</v>
      </c>
      <c r="N1" s="177" t="s">
        <v>512</v>
      </c>
      <c r="O1" s="177" t="s">
        <v>514</v>
      </c>
      <c r="P1" s="177" t="s">
        <v>255</v>
      </c>
      <c r="Q1" s="177" t="s">
        <v>515</v>
      </c>
      <c r="R1" s="177" t="s">
        <v>518</v>
      </c>
      <c r="S1" s="177" t="s">
        <v>256</v>
      </c>
      <c r="T1" s="177" t="s">
        <v>520</v>
      </c>
      <c r="U1" s="177" t="s">
        <v>257</v>
      </c>
      <c r="V1" s="177" t="s">
        <v>521</v>
      </c>
      <c r="W1" s="177" t="s">
        <v>522</v>
      </c>
      <c r="X1" s="177" t="s">
        <v>526</v>
      </c>
      <c r="Y1" s="177" t="s">
        <v>273</v>
      </c>
      <c r="Z1" s="177" t="s">
        <v>527</v>
      </c>
      <c r="AA1" s="177" t="s">
        <v>529</v>
      </c>
      <c r="AB1" s="177" t="s">
        <v>531</v>
      </c>
      <c r="AC1" s="177" t="s">
        <v>274</v>
      </c>
      <c r="AD1" s="177" t="s">
        <v>533</v>
      </c>
      <c r="AE1" s="177" t="s">
        <v>535</v>
      </c>
      <c r="AF1" s="177" t="s">
        <v>537</v>
      </c>
      <c r="AG1" s="177" t="s">
        <v>539</v>
      </c>
      <c r="AH1" s="177" t="s">
        <v>249</v>
      </c>
      <c r="AI1" s="177" t="s">
        <v>541</v>
      </c>
      <c r="AJ1" s="186" t="s">
        <v>258</v>
      </c>
      <c r="AK1" s="177" t="s">
        <v>543</v>
      </c>
      <c r="AL1" s="177" t="s">
        <v>259</v>
      </c>
      <c r="AM1" s="177" t="s">
        <v>545</v>
      </c>
      <c r="AN1" s="177" t="s">
        <v>547</v>
      </c>
      <c r="AO1" s="177" t="s">
        <v>260</v>
      </c>
      <c r="AP1" s="177" t="s">
        <v>549</v>
      </c>
      <c r="AQ1" s="177" t="s">
        <v>551</v>
      </c>
      <c r="AR1" s="177" t="s">
        <v>261</v>
      </c>
      <c r="AS1" s="177" t="s">
        <v>552</v>
      </c>
      <c r="AT1" s="177" t="s">
        <v>554</v>
      </c>
      <c r="AU1" s="177" t="s">
        <v>555</v>
      </c>
      <c r="AV1" s="177" t="s">
        <v>556</v>
      </c>
      <c r="AW1" s="177" t="s">
        <v>558</v>
      </c>
      <c r="AX1" s="177" t="s">
        <v>560</v>
      </c>
      <c r="AY1" s="177" t="s">
        <v>561</v>
      </c>
      <c r="AZ1" s="177" t="s">
        <v>262</v>
      </c>
      <c r="BA1" s="177" t="s">
        <v>563</v>
      </c>
      <c r="BB1" s="177" t="s">
        <v>565</v>
      </c>
      <c r="BC1" s="177" t="s">
        <v>567</v>
      </c>
      <c r="BD1" s="177" t="s">
        <v>569</v>
      </c>
      <c r="BE1" s="177" t="s">
        <v>571</v>
      </c>
      <c r="BF1" s="177" t="s">
        <v>573</v>
      </c>
      <c r="BG1" s="177" t="s">
        <v>575</v>
      </c>
      <c r="BH1" s="177" t="s">
        <v>577</v>
      </c>
      <c r="BI1" s="177" t="s">
        <v>275</v>
      </c>
      <c r="BJ1" s="177" t="s">
        <v>579</v>
      </c>
      <c r="BK1" s="177" t="s">
        <v>581</v>
      </c>
      <c r="BL1" s="177" t="s">
        <v>583</v>
      </c>
      <c r="BM1" s="177" t="s">
        <v>585</v>
      </c>
      <c r="BN1" s="177" t="s">
        <v>587</v>
      </c>
      <c r="BO1" s="177" t="s">
        <v>589</v>
      </c>
      <c r="BP1" s="177" t="s">
        <v>591</v>
      </c>
      <c r="BQ1" s="177" t="s">
        <v>593</v>
      </c>
      <c r="BR1" s="177" t="s">
        <v>595</v>
      </c>
      <c r="BS1" s="177" t="s">
        <v>597</v>
      </c>
      <c r="BT1" s="186" t="s">
        <v>263</v>
      </c>
      <c r="BU1" s="177" t="s">
        <v>264</v>
      </c>
      <c r="BV1" s="177" t="s">
        <v>599</v>
      </c>
      <c r="BW1" s="177" t="s">
        <v>265</v>
      </c>
      <c r="BX1" s="177" t="s">
        <v>601</v>
      </c>
      <c r="BY1" s="177" t="s">
        <v>603</v>
      </c>
      <c r="BZ1" s="186" t="s">
        <v>266</v>
      </c>
      <c r="CA1" s="177" t="s">
        <v>267</v>
      </c>
      <c r="CB1" s="177" t="s">
        <v>605</v>
      </c>
      <c r="CC1" s="177" t="s">
        <v>268</v>
      </c>
      <c r="CD1" s="177" t="s">
        <v>607</v>
      </c>
      <c r="CE1" s="177" t="s">
        <v>609</v>
      </c>
      <c r="CF1" s="177" t="s">
        <v>611</v>
      </c>
      <c r="CG1" s="186" t="s">
        <v>269</v>
      </c>
      <c r="CH1" s="177" t="s">
        <v>617</v>
      </c>
      <c r="CI1" s="177" t="s">
        <v>619</v>
      </c>
      <c r="CJ1" s="177" t="s">
        <v>270</v>
      </c>
      <c r="CK1" s="177" t="s">
        <v>613</v>
      </c>
      <c r="CL1" s="177" t="s">
        <v>615</v>
      </c>
      <c r="CM1" s="177" t="s">
        <v>271</v>
      </c>
      <c r="CN1" s="177" t="s">
        <v>621</v>
      </c>
      <c r="CO1" s="177" t="s">
        <v>272</v>
      </c>
      <c r="CP1" s="177" t="s">
        <v>622</v>
      </c>
      <c r="CQ1" s="174" t="s">
        <v>276</v>
      </c>
      <c r="CR1" s="186" t="s">
        <v>277</v>
      </c>
      <c r="CS1" s="177" t="s">
        <v>623</v>
      </c>
      <c r="CT1" s="177" t="s">
        <v>624</v>
      </c>
      <c r="CU1" s="177" t="s">
        <v>626</v>
      </c>
      <c r="CV1" s="177" t="s">
        <v>278</v>
      </c>
      <c r="CW1" s="177" t="s">
        <v>628</v>
      </c>
      <c r="CX1" s="177" t="s">
        <v>630</v>
      </c>
      <c r="CY1" s="177" t="s">
        <v>632</v>
      </c>
      <c r="CZ1" s="177" t="s">
        <v>634</v>
      </c>
      <c r="DA1" s="177" t="s">
        <v>636</v>
      </c>
      <c r="DB1" s="177" t="s">
        <v>638</v>
      </c>
      <c r="DC1" s="186" t="s">
        <v>279</v>
      </c>
      <c r="DD1" s="177" t="s">
        <v>280</v>
      </c>
      <c r="DE1" s="177" t="s">
        <v>640</v>
      </c>
      <c r="DF1" s="177" t="s">
        <v>281</v>
      </c>
      <c r="DG1" s="177" t="s">
        <v>642</v>
      </c>
      <c r="DH1" s="177" t="s">
        <v>644</v>
      </c>
      <c r="DI1" s="177" t="s">
        <v>646</v>
      </c>
      <c r="DJ1" s="177" t="s">
        <v>648</v>
      </c>
      <c r="DK1" s="177" t="s">
        <v>650</v>
      </c>
      <c r="DL1" s="177" t="s">
        <v>652</v>
      </c>
      <c r="DM1" s="177" t="s">
        <v>654</v>
      </c>
      <c r="DN1" s="177" t="s">
        <v>282</v>
      </c>
      <c r="DO1" s="177" t="s">
        <v>656</v>
      </c>
      <c r="DP1" s="177" t="s">
        <v>658</v>
      </c>
      <c r="DQ1" s="177" t="s">
        <v>660</v>
      </c>
      <c r="DR1" s="186" t="s">
        <v>283</v>
      </c>
      <c r="DS1" s="177" t="s">
        <v>662</v>
      </c>
      <c r="DT1" s="177" t="s">
        <v>284</v>
      </c>
      <c r="DU1" s="177" t="s">
        <v>664</v>
      </c>
      <c r="DV1" s="177" t="s">
        <v>285</v>
      </c>
      <c r="DW1" s="177" t="s">
        <v>666</v>
      </c>
      <c r="DX1" s="177" t="s">
        <v>668</v>
      </c>
      <c r="DY1" s="177" t="s">
        <v>670</v>
      </c>
      <c r="DZ1" s="177" t="s">
        <v>672</v>
      </c>
      <c r="EA1" s="177" t="s">
        <v>674</v>
      </c>
      <c r="EB1" s="177" t="s">
        <v>676</v>
      </c>
      <c r="EC1" s="177" t="s">
        <v>678</v>
      </c>
      <c r="ED1" s="177" t="s">
        <v>680</v>
      </c>
      <c r="EE1" s="177" t="s">
        <v>682</v>
      </c>
      <c r="EF1" s="177" t="s">
        <v>684</v>
      </c>
      <c r="EG1" s="177" t="s">
        <v>686</v>
      </c>
      <c r="EH1" s="186" t="s">
        <v>286</v>
      </c>
      <c r="EI1" s="177" t="s">
        <v>688</v>
      </c>
      <c r="EJ1" s="177" t="s">
        <v>287</v>
      </c>
      <c r="EK1" s="177" t="s">
        <v>690</v>
      </c>
      <c r="EL1" s="177" t="s">
        <v>692</v>
      </c>
      <c r="EM1" s="177" t="s">
        <v>288</v>
      </c>
      <c r="EN1" s="177" t="s">
        <v>694</v>
      </c>
      <c r="EO1" s="177" t="s">
        <v>696</v>
      </c>
      <c r="EP1" s="177" t="s">
        <v>289</v>
      </c>
      <c r="EQ1" s="177" t="s">
        <v>698</v>
      </c>
      <c r="ER1" s="177" t="s">
        <v>700</v>
      </c>
      <c r="ES1" s="177" t="s">
        <v>702</v>
      </c>
      <c r="ET1" s="177" t="s">
        <v>290</v>
      </c>
      <c r="EU1" s="177" t="s">
        <v>704</v>
      </c>
      <c r="EV1" s="177" t="s">
        <v>706</v>
      </c>
      <c r="EW1" s="186" t="s">
        <v>291</v>
      </c>
      <c r="EX1" s="177" t="s">
        <v>292</v>
      </c>
      <c r="EY1" s="177" t="s">
        <v>708</v>
      </c>
      <c r="EZ1" s="177" t="s">
        <v>710</v>
      </c>
      <c r="FA1" s="177" t="s">
        <v>712</v>
      </c>
      <c r="FB1" s="177" t="s">
        <v>714</v>
      </c>
      <c r="FC1" s="177" t="s">
        <v>293</v>
      </c>
      <c r="FD1" s="177" t="s">
        <v>716</v>
      </c>
      <c r="FE1" s="177" t="s">
        <v>718</v>
      </c>
      <c r="FF1" s="177" t="s">
        <v>720</v>
      </c>
      <c r="FG1" s="177" t="s">
        <v>722</v>
      </c>
      <c r="FH1" s="177" t="s">
        <v>724</v>
      </c>
      <c r="FI1" s="177" t="s">
        <v>294</v>
      </c>
      <c r="FJ1" s="177" t="s">
        <v>727</v>
      </c>
      <c r="FK1" s="177" t="s">
        <v>295</v>
      </c>
      <c r="FL1" s="177" t="s">
        <v>730</v>
      </c>
      <c r="FM1" s="177" t="s">
        <v>731</v>
      </c>
      <c r="FN1" s="177" t="s">
        <v>733</v>
      </c>
      <c r="FO1" s="177" t="s">
        <v>296</v>
      </c>
      <c r="FP1" s="177" t="s">
        <v>736</v>
      </c>
      <c r="FQ1" s="177" t="s">
        <v>737</v>
      </c>
      <c r="FR1" s="177" t="s">
        <v>739</v>
      </c>
      <c r="FS1" s="177" t="s">
        <v>297</v>
      </c>
      <c r="FT1" s="177" t="s">
        <v>742</v>
      </c>
      <c r="FU1" s="177" t="s">
        <v>744</v>
      </c>
      <c r="FV1" s="177" t="s">
        <v>746</v>
      </c>
      <c r="FW1" s="186" t="s">
        <v>298</v>
      </c>
      <c r="FX1" s="186" t="s">
        <v>299</v>
      </c>
      <c r="FY1" s="177" t="s">
        <v>305</v>
      </c>
      <c r="FZ1" s="177" t="s">
        <v>748</v>
      </c>
      <c r="GA1" s="177" t="s">
        <v>750</v>
      </c>
      <c r="GB1" s="177" t="s">
        <v>752</v>
      </c>
      <c r="GC1" s="177" t="s">
        <v>754</v>
      </c>
      <c r="GD1" s="177" t="s">
        <v>756</v>
      </c>
      <c r="GE1" s="177" t="s">
        <v>758</v>
      </c>
      <c r="GF1" s="186" t="s">
        <v>300</v>
      </c>
      <c r="GG1" s="177" t="s">
        <v>306</v>
      </c>
      <c r="GH1" s="177" t="s">
        <v>760</v>
      </c>
      <c r="GI1" s="177" t="s">
        <v>762</v>
      </c>
      <c r="GJ1" s="177" t="s">
        <v>763</v>
      </c>
      <c r="GK1" s="177" t="s">
        <v>307</v>
      </c>
      <c r="GL1" s="177" t="s">
        <v>766</v>
      </c>
      <c r="GM1" s="177" t="s">
        <v>767</v>
      </c>
      <c r="GN1" s="186" t="s">
        <v>301</v>
      </c>
      <c r="GO1" s="177" t="s">
        <v>302</v>
      </c>
      <c r="GP1" s="177" t="s">
        <v>769</v>
      </c>
      <c r="GQ1" s="177" t="s">
        <v>771</v>
      </c>
      <c r="GR1" s="177" t="s">
        <v>773</v>
      </c>
      <c r="GS1" s="177" t="s">
        <v>775</v>
      </c>
      <c r="GT1" s="177" t="s">
        <v>777</v>
      </c>
      <c r="GU1" s="186" t="s">
        <v>303</v>
      </c>
      <c r="GV1" s="177" t="s">
        <v>304</v>
      </c>
      <c r="GW1" s="177" t="s">
        <v>779</v>
      </c>
      <c r="GX1" s="177" t="s">
        <v>781</v>
      </c>
      <c r="GY1" s="177" t="s">
        <v>783</v>
      </c>
      <c r="GZ1" s="177" t="s">
        <v>785</v>
      </c>
      <c r="HA1" s="177" t="s">
        <v>787</v>
      </c>
      <c r="HB1" s="177" t="s">
        <v>789</v>
      </c>
      <c r="HC1" s="174" t="s">
        <v>308</v>
      </c>
      <c r="HD1" s="186" t="s">
        <v>309</v>
      </c>
      <c r="HE1" s="177" t="s">
        <v>310</v>
      </c>
      <c r="HF1" s="177" t="s">
        <v>791</v>
      </c>
      <c r="HG1" s="177" t="s">
        <v>793</v>
      </c>
      <c r="HH1" s="177" t="s">
        <v>795</v>
      </c>
      <c r="HI1" s="177" t="s">
        <v>797</v>
      </c>
      <c r="HJ1" s="177" t="s">
        <v>311</v>
      </c>
      <c r="HK1" s="177" t="s">
        <v>800</v>
      </c>
      <c r="HL1" s="177" t="s">
        <v>328</v>
      </c>
      <c r="HM1" s="177" t="s">
        <v>838</v>
      </c>
      <c r="HN1" s="177" t="s">
        <v>840</v>
      </c>
      <c r="HO1" s="177" t="s">
        <v>842</v>
      </c>
      <c r="HP1" s="186" t="s">
        <v>312</v>
      </c>
      <c r="HQ1" s="177" t="s">
        <v>802</v>
      </c>
      <c r="HR1" s="177" t="s">
        <v>804</v>
      </c>
      <c r="HS1" s="177" t="s">
        <v>313</v>
      </c>
      <c r="HT1" s="177" t="s">
        <v>807</v>
      </c>
      <c r="HU1" s="177" t="s">
        <v>809</v>
      </c>
      <c r="HV1" s="177" t="s">
        <v>810</v>
      </c>
      <c r="HW1" s="177" t="s">
        <v>812</v>
      </c>
      <c r="HX1" s="186" t="s">
        <v>314</v>
      </c>
      <c r="HY1" s="177" t="s">
        <v>814</v>
      </c>
      <c r="HZ1" s="177" t="s">
        <v>816</v>
      </c>
      <c r="IA1" s="177" t="s">
        <v>818</v>
      </c>
      <c r="IB1" s="177" t="s">
        <v>315</v>
      </c>
      <c r="IC1" s="177" t="s">
        <v>820</v>
      </c>
      <c r="ID1" s="177" t="s">
        <v>822</v>
      </c>
      <c r="IE1" s="177" t="s">
        <v>316</v>
      </c>
      <c r="IF1" s="177" t="s">
        <v>824</v>
      </c>
      <c r="IG1" s="177" t="s">
        <v>826</v>
      </c>
      <c r="IH1" s="177" t="s">
        <v>317</v>
      </c>
      <c r="II1" s="177" t="s">
        <v>828</v>
      </c>
      <c r="IJ1" s="177" t="s">
        <v>830</v>
      </c>
      <c r="IK1" s="177" t="s">
        <v>832</v>
      </c>
      <c r="IL1" s="177" t="s">
        <v>834</v>
      </c>
      <c r="IM1" s="177" t="s">
        <v>318</v>
      </c>
      <c r="IN1" s="177" t="s">
        <v>836</v>
      </c>
      <c r="IO1" s="186" t="s">
        <v>319</v>
      </c>
      <c r="IP1" s="177" t="s">
        <v>844</v>
      </c>
      <c r="IQ1" s="177" t="s">
        <v>846</v>
      </c>
      <c r="IR1" s="177" t="s">
        <v>320</v>
      </c>
      <c r="IS1" s="177" t="s">
        <v>848</v>
      </c>
      <c r="IT1" s="177" t="s">
        <v>850</v>
      </c>
      <c r="IU1" s="177" t="s">
        <v>852</v>
      </c>
      <c r="IV1" s="186" t="s">
        <v>321</v>
      </c>
      <c r="IW1" s="177" t="s">
        <v>854</v>
      </c>
      <c r="IX1" s="177" t="s">
        <v>322</v>
      </c>
      <c r="IY1" s="177" t="s">
        <v>857</v>
      </c>
      <c r="IZ1" s="177" t="s">
        <v>859</v>
      </c>
      <c r="JA1" s="177" t="s">
        <v>861</v>
      </c>
      <c r="JB1" s="177" t="s">
        <v>863</v>
      </c>
      <c r="JC1" s="177" t="s">
        <v>865</v>
      </c>
      <c r="JD1" s="177" t="s">
        <v>867</v>
      </c>
      <c r="JE1" s="177" t="s">
        <v>323</v>
      </c>
      <c r="JF1" s="177" t="s">
        <v>870</v>
      </c>
      <c r="JG1" s="177" t="s">
        <v>872</v>
      </c>
      <c r="JH1" s="177" t="s">
        <v>874</v>
      </c>
      <c r="JI1" s="177" t="s">
        <v>876</v>
      </c>
      <c r="JJ1" s="177" t="s">
        <v>878</v>
      </c>
      <c r="JK1" s="177" t="s">
        <v>880</v>
      </c>
      <c r="JL1" s="177" t="s">
        <v>882</v>
      </c>
      <c r="JM1" s="177" t="s">
        <v>884</v>
      </c>
      <c r="JN1" s="177" t="s">
        <v>324</v>
      </c>
      <c r="JO1" s="177" t="s">
        <v>887</v>
      </c>
      <c r="JP1" s="177" t="s">
        <v>889</v>
      </c>
      <c r="JQ1" s="177" t="s">
        <v>891</v>
      </c>
      <c r="JR1" s="177" t="s">
        <v>893</v>
      </c>
      <c r="JS1" s="177" t="s">
        <v>894</v>
      </c>
      <c r="JT1" s="177" t="s">
        <v>896</v>
      </c>
      <c r="JU1" s="177" t="s">
        <v>898</v>
      </c>
      <c r="JV1" s="177" t="s">
        <v>900</v>
      </c>
      <c r="JW1" s="177" t="s">
        <v>902</v>
      </c>
      <c r="JX1" s="177" t="s">
        <v>904</v>
      </c>
      <c r="JY1" s="177" t="s">
        <v>906</v>
      </c>
      <c r="JZ1" s="177" t="s">
        <v>908</v>
      </c>
      <c r="KA1" s="177" t="s">
        <v>910</v>
      </c>
      <c r="KB1" s="177" t="s">
        <v>912</v>
      </c>
      <c r="KC1" s="177" t="s">
        <v>914</v>
      </c>
      <c r="KD1" s="177" t="s">
        <v>916</v>
      </c>
      <c r="KE1" s="177" t="s">
        <v>918</v>
      </c>
      <c r="KF1" s="177" t="s">
        <v>920</v>
      </c>
      <c r="KG1" s="177" t="s">
        <v>922</v>
      </c>
      <c r="KH1" s="177" t="s">
        <v>924</v>
      </c>
      <c r="KI1" s="177" t="s">
        <v>926</v>
      </c>
      <c r="KJ1" s="177" t="s">
        <v>928</v>
      </c>
      <c r="KK1" s="177" t="s">
        <v>930</v>
      </c>
      <c r="KL1" s="177" t="s">
        <v>932</v>
      </c>
      <c r="KM1" s="177" t="s">
        <v>934</v>
      </c>
      <c r="KN1" s="177" t="s">
        <v>936</v>
      </c>
      <c r="KO1" s="186" t="s">
        <v>325</v>
      </c>
      <c r="KP1" s="177" t="s">
        <v>938</v>
      </c>
      <c r="KQ1" s="177" t="s">
        <v>326</v>
      </c>
      <c r="KR1" s="177" t="s">
        <v>941</v>
      </c>
      <c r="KS1" s="177" t="s">
        <v>943</v>
      </c>
      <c r="KT1" s="177" t="s">
        <v>945</v>
      </c>
      <c r="KU1" s="177" t="s">
        <v>947</v>
      </c>
      <c r="KV1" s="177" t="s">
        <v>327</v>
      </c>
      <c r="KW1" s="177" t="s">
        <v>950</v>
      </c>
      <c r="KX1" s="177" t="s">
        <v>952</v>
      </c>
      <c r="KY1" s="177" t="s">
        <v>954</v>
      </c>
      <c r="KZ1" s="177" t="s">
        <v>956</v>
      </c>
      <c r="LA1" s="177" t="s">
        <v>958</v>
      </c>
      <c r="LB1" s="177" t="s">
        <v>960</v>
      </c>
      <c r="LC1" s="177" t="s">
        <v>962</v>
      </c>
      <c r="LD1" s="174" t="s">
        <v>329</v>
      </c>
      <c r="LE1" s="186" t="s">
        <v>330</v>
      </c>
      <c r="LF1" s="177" t="s">
        <v>331</v>
      </c>
      <c r="LG1" s="177" t="s">
        <v>345</v>
      </c>
      <c r="LH1" s="177" t="s">
        <v>964</v>
      </c>
      <c r="LI1" s="177" t="s">
        <v>966</v>
      </c>
      <c r="LJ1" s="177" t="s">
        <v>968</v>
      </c>
      <c r="LK1" s="177" t="s">
        <v>970</v>
      </c>
      <c r="LL1" s="177" t="s">
        <v>346</v>
      </c>
      <c r="LM1" s="177" t="s">
        <v>972</v>
      </c>
      <c r="LN1" s="177" t="s">
        <v>347</v>
      </c>
      <c r="LO1" s="177" t="s">
        <v>974</v>
      </c>
      <c r="LP1" s="177" t="s">
        <v>332</v>
      </c>
      <c r="LQ1" s="177" t="s">
        <v>976</v>
      </c>
      <c r="LR1" s="177" t="s">
        <v>348</v>
      </c>
      <c r="LS1" s="177" t="s">
        <v>978</v>
      </c>
      <c r="LT1" s="177" t="s">
        <v>980</v>
      </c>
      <c r="LU1" s="177" t="s">
        <v>349</v>
      </c>
      <c r="LV1" s="186" t="s">
        <v>333</v>
      </c>
      <c r="LW1" s="177" t="s">
        <v>334</v>
      </c>
      <c r="LX1" s="177" t="s">
        <v>982</v>
      </c>
      <c r="LY1" s="177" t="s">
        <v>984</v>
      </c>
      <c r="LZ1" s="177" t="s">
        <v>985</v>
      </c>
      <c r="MA1" s="177" t="s">
        <v>987</v>
      </c>
      <c r="MB1" s="177" t="s">
        <v>988</v>
      </c>
      <c r="MC1" s="177" t="s">
        <v>990</v>
      </c>
      <c r="MD1" s="177" t="s">
        <v>992</v>
      </c>
      <c r="ME1" s="177" t="s">
        <v>994</v>
      </c>
      <c r="MF1" s="177" t="s">
        <v>996</v>
      </c>
      <c r="MG1" s="177" t="s">
        <v>335</v>
      </c>
      <c r="MH1" s="177" t="s">
        <v>999</v>
      </c>
      <c r="MI1" s="177" t="s">
        <v>1000</v>
      </c>
      <c r="MJ1" s="177" t="s">
        <v>1002</v>
      </c>
      <c r="MK1" s="177" t="s">
        <v>336</v>
      </c>
      <c r="ML1" s="177" t="s">
        <v>1005</v>
      </c>
      <c r="MM1" s="177" t="s">
        <v>1006</v>
      </c>
      <c r="MN1" s="177" t="s">
        <v>1008</v>
      </c>
      <c r="MO1" s="177" t="s">
        <v>1010</v>
      </c>
      <c r="MP1" s="177" t="s">
        <v>337</v>
      </c>
      <c r="MQ1" s="177" t="s">
        <v>1013</v>
      </c>
      <c r="MR1" s="177" t="s">
        <v>1015</v>
      </c>
      <c r="MS1" s="177" t="s">
        <v>1017</v>
      </c>
      <c r="MT1" s="177" t="s">
        <v>1019</v>
      </c>
      <c r="MU1" s="177" t="s">
        <v>338</v>
      </c>
      <c r="MV1" s="177" t="s">
        <v>1022</v>
      </c>
      <c r="MW1" s="177" t="s">
        <v>1024</v>
      </c>
      <c r="MX1" s="177" t="s">
        <v>1026</v>
      </c>
      <c r="MY1" s="177" t="s">
        <v>1028</v>
      </c>
      <c r="MZ1" s="177" t="s">
        <v>1030</v>
      </c>
      <c r="NA1" s="177" t="s">
        <v>1032</v>
      </c>
      <c r="NB1" s="177" t="s">
        <v>1034</v>
      </c>
      <c r="NC1" s="177" t="s">
        <v>1036</v>
      </c>
      <c r="ND1" s="177" t="s">
        <v>1038</v>
      </c>
      <c r="NE1" s="177" t="s">
        <v>1040</v>
      </c>
      <c r="NF1" s="177" t="s">
        <v>1042</v>
      </c>
      <c r="NG1" s="177" t="s">
        <v>1043</v>
      </c>
      <c r="NH1" s="186" t="s">
        <v>339</v>
      </c>
      <c r="NI1" s="177" t="s">
        <v>340</v>
      </c>
      <c r="NJ1" s="177" t="s">
        <v>1045</v>
      </c>
      <c r="NK1" s="177" t="s">
        <v>1047</v>
      </c>
      <c r="NL1" s="177" t="s">
        <v>1049</v>
      </c>
      <c r="NM1" s="177" t="s">
        <v>1051</v>
      </c>
      <c r="NN1" s="186" t="s">
        <v>341</v>
      </c>
      <c r="NO1" s="177" t="s">
        <v>342</v>
      </c>
      <c r="NP1" s="177" t="s">
        <v>1052</v>
      </c>
      <c r="NQ1" s="177" t="s">
        <v>343</v>
      </c>
      <c r="NR1" s="177" t="s">
        <v>1054</v>
      </c>
      <c r="NS1" s="177" t="s">
        <v>1056</v>
      </c>
      <c r="NT1" s="177" t="s">
        <v>344</v>
      </c>
      <c r="NU1" s="177" t="s">
        <v>1058</v>
      </c>
      <c r="NV1" s="174" t="s">
        <v>350</v>
      </c>
      <c r="NW1" s="186" t="s">
        <v>351</v>
      </c>
      <c r="NX1" s="177" t="s">
        <v>352</v>
      </c>
      <c r="NY1" s="177" t="s">
        <v>1061</v>
      </c>
      <c r="NZ1" s="177" t="s">
        <v>1063</v>
      </c>
      <c r="OA1" s="177" t="s">
        <v>353</v>
      </c>
      <c r="OB1" s="177" t="s">
        <v>363</v>
      </c>
      <c r="OC1" s="177" t="s">
        <v>1065</v>
      </c>
      <c r="OD1" s="177" t="s">
        <v>1067</v>
      </c>
      <c r="OE1" s="177" t="s">
        <v>1069</v>
      </c>
      <c r="OF1" s="177" t="s">
        <v>1071</v>
      </c>
      <c r="OG1" s="177" t="s">
        <v>1073</v>
      </c>
      <c r="OH1" s="177" t="s">
        <v>1075</v>
      </c>
      <c r="OI1" s="177" t="s">
        <v>1077</v>
      </c>
      <c r="OJ1" s="177" t="s">
        <v>1079</v>
      </c>
      <c r="OK1" s="177" t="s">
        <v>1081</v>
      </c>
      <c r="OL1" s="177" t="s">
        <v>1083</v>
      </c>
      <c r="OM1" s="177" t="s">
        <v>1085</v>
      </c>
      <c r="ON1" s="177" t="s">
        <v>1087</v>
      </c>
      <c r="OO1" s="177" t="s">
        <v>1089</v>
      </c>
      <c r="OP1" s="177" t="s">
        <v>1091</v>
      </c>
      <c r="OQ1" s="177" t="s">
        <v>1093</v>
      </c>
      <c r="OR1" s="177" t="s">
        <v>1095</v>
      </c>
      <c r="OS1" s="177" t="s">
        <v>1097</v>
      </c>
      <c r="OT1" s="177" t="s">
        <v>1099</v>
      </c>
      <c r="OU1" s="177" t="s">
        <v>1101</v>
      </c>
      <c r="OV1" s="177" t="s">
        <v>1103</v>
      </c>
      <c r="OW1" s="177" t="s">
        <v>1105</v>
      </c>
      <c r="OX1" s="177" t="s">
        <v>1107</v>
      </c>
      <c r="OY1" s="177" t="s">
        <v>364</v>
      </c>
      <c r="OZ1" s="177" t="s">
        <v>1110</v>
      </c>
      <c r="PA1" s="177" t="s">
        <v>1112</v>
      </c>
      <c r="PB1" s="177" t="s">
        <v>1113</v>
      </c>
      <c r="PC1" s="177" t="s">
        <v>1115</v>
      </c>
      <c r="PD1" s="177" t="s">
        <v>1117</v>
      </c>
      <c r="PE1" s="177" t="s">
        <v>1119</v>
      </c>
      <c r="PF1" s="177" t="s">
        <v>1121</v>
      </c>
      <c r="PG1" s="177" t="s">
        <v>1123</v>
      </c>
      <c r="PH1" s="177" t="s">
        <v>1125</v>
      </c>
      <c r="PI1" s="177" t="s">
        <v>1127</v>
      </c>
      <c r="PJ1" s="177" t="s">
        <v>1129</v>
      </c>
      <c r="PK1" s="177" t="s">
        <v>1131</v>
      </c>
      <c r="PL1" s="177" t="s">
        <v>1133</v>
      </c>
      <c r="PM1" s="177" t="s">
        <v>1135</v>
      </c>
      <c r="PN1" s="177" t="s">
        <v>1137</v>
      </c>
      <c r="PO1" s="177" t="s">
        <v>1139</v>
      </c>
      <c r="PP1" s="177" t="s">
        <v>1141</v>
      </c>
      <c r="PQ1" s="177" t="s">
        <v>1143</v>
      </c>
      <c r="PR1" s="177" t="s">
        <v>1145</v>
      </c>
      <c r="PS1" s="177" t="s">
        <v>1147</v>
      </c>
      <c r="PT1" s="177" t="s">
        <v>1149</v>
      </c>
      <c r="PU1" s="177" t="s">
        <v>1151</v>
      </c>
      <c r="PV1" s="177" t="s">
        <v>1153</v>
      </c>
      <c r="PW1" s="177" t="s">
        <v>1155</v>
      </c>
      <c r="PX1" s="177" t="s">
        <v>1157</v>
      </c>
      <c r="PY1" s="177" t="s">
        <v>1159</v>
      </c>
      <c r="PZ1" s="177" t="s">
        <v>354</v>
      </c>
      <c r="QA1" s="177" t="s">
        <v>1161</v>
      </c>
      <c r="QB1" s="177" t="s">
        <v>1163</v>
      </c>
      <c r="QC1" s="177" t="s">
        <v>1165</v>
      </c>
      <c r="QD1" s="177" t="s">
        <v>1167</v>
      </c>
      <c r="QE1" s="177" t="s">
        <v>1169</v>
      </c>
      <c r="QF1" s="186" t="s">
        <v>355</v>
      </c>
      <c r="QG1" s="177" t="s">
        <v>356</v>
      </c>
      <c r="QH1" s="177" t="s">
        <v>1171</v>
      </c>
      <c r="QI1" s="177" t="s">
        <v>1173</v>
      </c>
      <c r="QJ1" s="177" t="s">
        <v>1175</v>
      </c>
      <c r="QK1" s="177" t="s">
        <v>1177</v>
      </c>
      <c r="QL1" s="177" t="s">
        <v>1179</v>
      </c>
      <c r="QM1" s="177" t="s">
        <v>1181</v>
      </c>
      <c r="QN1" s="186" t="s">
        <v>357</v>
      </c>
      <c r="QO1" s="177" t="s">
        <v>1183</v>
      </c>
      <c r="QP1" s="177" t="s">
        <v>358</v>
      </c>
      <c r="QQ1" s="177" t="s">
        <v>365</v>
      </c>
      <c r="QR1" s="177" t="s">
        <v>1185</v>
      </c>
      <c r="QS1" s="177" t="s">
        <v>1187</v>
      </c>
      <c r="QT1" s="177" t="s">
        <v>1189</v>
      </c>
      <c r="QU1" s="177" t="s">
        <v>1191</v>
      </c>
      <c r="QV1" s="177" t="s">
        <v>1193</v>
      </c>
      <c r="QW1" s="177" t="s">
        <v>1195</v>
      </c>
      <c r="QX1" s="177" t="s">
        <v>1197</v>
      </c>
      <c r="QY1" s="177" t="s">
        <v>1199</v>
      </c>
      <c r="QZ1" s="177" t="s">
        <v>1201</v>
      </c>
      <c r="RA1" s="177" t="s">
        <v>1203</v>
      </c>
      <c r="RB1" s="177" t="s">
        <v>1205</v>
      </c>
      <c r="RC1" s="177" t="s">
        <v>1207</v>
      </c>
      <c r="RD1" s="177" t="s">
        <v>1209</v>
      </c>
      <c r="RE1" s="177" t="s">
        <v>1211</v>
      </c>
      <c r="RF1" s="186" t="s">
        <v>359</v>
      </c>
      <c r="RG1" s="177" t="s">
        <v>360</v>
      </c>
      <c r="RH1" s="177" t="s">
        <v>1213</v>
      </c>
      <c r="RI1" s="177" t="s">
        <v>1215</v>
      </c>
      <c r="RJ1" s="186" t="s">
        <v>361</v>
      </c>
      <c r="RK1" s="177" t="s">
        <v>362</v>
      </c>
      <c r="RL1" s="177" t="s">
        <v>1217</v>
      </c>
      <c r="RM1" s="177" t="s">
        <v>1218</v>
      </c>
      <c r="RN1" s="177" t="s">
        <v>1219</v>
      </c>
      <c r="RO1" s="177" t="s">
        <v>1220</v>
      </c>
      <c r="RP1" s="177" t="s">
        <v>1222</v>
      </c>
      <c r="RQ1" s="177" t="s">
        <v>1223</v>
      </c>
      <c r="RR1" s="177" t="s">
        <v>1225</v>
      </c>
      <c r="RS1" s="177" t="s">
        <v>1226</v>
      </c>
      <c r="RT1" s="174" t="s">
        <v>366</v>
      </c>
      <c r="RU1" s="186" t="s">
        <v>367</v>
      </c>
      <c r="RV1" s="177" t="s">
        <v>368</v>
      </c>
      <c r="RW1" s="177" t="s">
        <v>1228</v>
      </c>
      <c r="RX1" s="177" t="s">
        <v>1230</v>
      </c>
      <c r="RY1" s="177" t="s">
        <v>369</v>
      </c>
      <c r="RZ1" s="177" t="s">
        <v>1232</v>
      </c>
      <c r="SA1" s="177" t="s">
        <v>1234</v>
      </c>
      <c r="SB1" s="177" t="s">
        <v>1236</v>
      </c>
      <c r="SC1" s="177" t="s">
        <v>1238</v>
      </c>
      <c r="SD1" s="186" t="s">
        <v>370</v>
      </c>
      <c r="SE1" s="177" t="s">
        <v>371</v>
      </c>
      <c r="SF1" s="177" t="s">
        <v>1240</v>
      </c>
      <c r="SG1" s="177" t="s">
        <v>1242</v>
      </c>
      <c r="SH1" s="177" t="s">
        <v>1244</v>
      </c>
      <c r="SI1" s="177" t="s">
        <v>1246</v>
      </c>
      <c r="SJ1" s="177" t="s">
        <v>1248</v>
      </c>
      <c r="SK1" s="177" t="s">
        <v>1250</v>
      </c>
      <c r="SL1" s="177" t="s">
        <v>1252</v>
      </c>
      <c r="SM1" s="177" t="s">
        <v>1254</v>
      </c>
      <c r="SN1" s="177" t="s">
        <v>1256</v>
      </c>
      <c r="SO1" s="177" t="s">
        <v>1258</v>
      </c>
      <c r="SP1" s="177" t="s">
        <v>1260</v>
      </c>
      <c r="SQ1" s="177" t="s">
        <v>1262</v>
      </c>
      <c r="SR1" s="177" t="s">
        <v>1264</v>
      </c>
      <c r="SS1" s="177" t="s">
        <v>1266</v>
      </c>
      <c r="ST1" s="177" t="s">
        <v>1268</v>
      </c>
      <c r="SU1" s="174" t="s">
        <v>372</v>
      </c>
      <c r="SV1" s="186" t="s">
        <v>373</v>
      </c>
      <c r="SW1" s="177" t="s">
        <v>374</v>
      </c>
      <c r="SX1" s="177" t="s">
        <v>1270</v>
      </c>
      <c r="SY1" s="177" t="s">
        <v>1272</v>
      </c>
      <c r="SZ1" s="177" t="s">
        <v>1274</v>
      </c>
      <c r="TA1" s="177" t="s">
        <v>1276</v>
      </c>
      <c r="TB1" s="177" t="s">
        <v>1278</v>
      </c>
      <c r="TC1" s="177" t="s">
        <v>375</v>
      </c>
      <c r="TD1" s="177" t="s">
        <v>1280</v>
      </c>
      <c r="TE1" s="177" t="s">
        <v>1282</v>
      </c>
      <c r="TF1" s="177" t="s">
        <v>1284</v>
      </c>
      <c r="TG1" s="177" t="s">
        <v>1286</v>
      </c>
      <c r="TH1" s="177" t="s">
        <v>1288</v>
      </c>
      <c r="TI1" s="177" t="s">
        <v>1290</v>
      </c>
      <c r="TJ1" s="186" t="s">
        <v>376</v>
      </c>
      <c r="TK1" s="177" t="s">
        <v>377</v>
      </c>
      <c r="TL1" s="177" t="s">
        <v>378</v>
      </c>
      <c r="TM1" s="177" t="s">
        <v>1292</v>
      </c>
      <c r="TN1" s="177" t="s">
        <v>1294</v>
      </c>
      <c r="TO1" s="177" t="s">
        <v>1295</v>
      </c>
      <c r="TP1" s="177" t="s">
        <v>1297</v>
      </c>
      <c r="TQ1" s="177" t="s">
        <v>1299</v>
      </c>
      <c r="TR1" s="177" t="s">
        <v>1301</v>
      </c>
      <c r="TS1" s="177" t="s">
        <v>1303</v>
      </c>
      <c r="TT1" s="177" t="s">
        <v>1305</v>
      </c>
      <c r="TU1" s="177" t="s">
        <v>1307</v>
      </c>
      <c r="TV1" s="177" t="s">
        <v>1309</v>
      </c>
      <c r="TW1" s="177" t="s">
        <v>1311</v>
      </c>
      <c r="TX1" s="177" t="s">
        <v>1313</v>
      </c>
      <c r="TY1" s="177" t="s">
        <v>1315</v>
      </c>
      <c r="TZ1" s="177" t="s">
        <v>1317</v>
      </c>
      <c r="UA1" s="177" t="s">
        <v>1319</v>
      </c>
      <c r="UB1" s="177" t="s">
        <v>1321</v>
      </c>
      <c r="UC1" s="174" t="s">
        <v>1323</v>
      </c>
      <c r="UD1" s="177" t="s">
        <v>1325</v>
      </c>
      <c r="UE1" s="177" t="s">
        <v>1327</v>
      </c>
      <c r="UF1" s="177" t="s">
        <v>1329</v>
      </c>
      <c r="UG1" s="177" t="s">
        <v>1331</v>
      </c>
      <c r="UH1" s="177" t="s">
        <v>1333</v>
      </c>
      <c r="UI1" s="180"/>
    </row>
    <row r="2" spans="1:555" s="118" customFormat="1" hidden="1" x14ac:dyDescent="0.25">
      <c r="A2" s="121" t="s">
        <v>1356</v>
      </c>
      <c r="B2" s="121" t="s">
        <v>1358</v>
      </c>
      <c r="C2" s="121" t="s">
        <v>470</v>
      </c>
      <c r="D2" s="121" t="s">
        <v>1357</v>
      </c>
      <c r="E2" s="121" t="s">
        <v>1359</v>
      </c>
      <c r="F2" s="121" t="s">
        <v>471</v>
      </c>
      <c r="G2" s="121" t="s">
        <v>1360</v>
      </c>
      <c r="H2" s="121" t="s">
        <v>1361</v>
      </c>
      <c r="I2" s="121" t="s">
        <v>1362</v>
      </c>
      <c r="J2" s="121" t="s">
        <v>1451</v>
      </c>
      <c r="K2" s="121" t="s">
        <v>1363</v>
      </c>
      <c r="L2" s="121" t="s">
        <v>1364</v>
      </c>
      <c r="M2" s="121" t="s">
        <v>1365</v>
      </c>
      <c r="N2" s="121" t="s">
        <v>1366</v>
      </c>
      <c r="O2" s="121" t="s">
        <v>1367</v>
      </c>
      <c r="P2" s="118" t="s">
        <v>1474</v>
      </c>
      <c r="Q2" s="118" t="s">
        <v>1509</v>
      </c>
      <c r="S2" s="376" t="str">
        <f>+Presupuesto!D11</f>
        <v>Recurrente</v>
      </c>
      <c r="T2" s="376" t="str">
        <f>+Presupuesto!E11</f>
        <v>Programa / Proyecto 2017</v>
      </c>
      <c r="U2" s="118" t="s">
        <v>393</v>
      </c>
      <c r="V2" s="118" t="s">
        <v>411</v>
      </c>
      <c r="W2" s="118" t="s">
        <v>394</v>
      </c>
      <c r="X2" s="118" t="s">
        <v>395</v>
      </c>
      <c r="Y2" s="118" t="s">
        <v>396</v>
      </c>
      <c r="Z2" s="118" t="s">
        <v>397</v>
      </c>
      <c r="AA2" s="118" t="s">
        <v>398</v>
      </c>
      <c r="AB2" s="118" t="s">
        <v>399</v>
      </c>
      <c r="AC2" s="118" t="s">
        <v>400</v>
      </c>
      <c r="AD2" s="118" t="s">
        <v>401</v>
      </c>
      <c r="AE2" s="118" t="s">
        <v>402</v>
      </c>
      <c r="AF2" s="118" t="s">
        <v>403</v>
      </c>
      <c r="AH2" s="203" t="s">
        <v>419</v>
      </c>
      <c r="AI2" s="203" t="s">
        <v>420</v>
      </c>
      <c r="AJ2" s="203" t="s">
        <v>421</v>
      </c>
      <c r="AK2" s="203" t="s">
        <v>422</v>
      </c>
      <c r="AL2" s="203" t="s">
        <v>423</v>
      </c>
      <c r="AM2" s="203" t="s">
        <v>426</v>
      </c>
      <c r="AN2" s="203" t="s">
        <v>424</v>
      </c>
      <c r="AO2" s="203" t="s">
        <v>425</v>
      </c>
      <c r="AP2" s="203" t="s">
        <v>427</v>
      </c>
      <c r="AQ2" s="203" t="s">
        <v>428</v>
      </c>
      <c r="AR2" s="203" t="s">
        <v>429</v>
      </c>
      <c r="AS2" s="203" t="s">
        <v>430</v>
      </c>
      <c r="AT2" s="203" t="s">
        <v>431</v>
      </c>
      <c r="AU2" s="203" t="s">
        <v>432</v>
      </c>
      <c r="AV2" s="203" t="s">
        <v>433</v>
      </c>
      <c r="AW2" s="203" t="s">
        <v>434</v>
      </c>
      <c r="AX2" s="203" t="s">
        <v>435</v>
      </c>
      <c r="AY2" s="203" t="s">
        <v>436</v>
      </c>
      <c r="AZ2" s="203" t="s">
        <v>437</v>
      </c>
      <c r="BA2" s="203" t="s">
        <v>438</v>
      </c>
      <c r="BB2" s="203" t="s">
        <v>439</v>
      </c>
      <c r="BC2" s="203" t="s">
        <v>440</v>
      </c>
      <c r="BD2" s="203" t="s">
        <v>441</v>
      </c>
      <c r="BE2" s="203" t="s">
        <v>442</v>
      </c>
      <c r="BF2" s="203" t="s">
        <v>443</v>
      </c>
      <c r="BG2" s="203" t="s">
        <v>444</v>
      </c>
      <c r="BH2" s="203" t="s">
        <v>445</v>
      </c>
      <c r="BI2" s="203" t="s">
        <v>446</v>
      </c>
      <c r="BJ2" s="203" t="s">
        <v>447</v>
      </c>
      <c r="BK2" s="203" t="s">
        <v>448</v>
      </c>
      <c r="BL2" s="203" t="s">
        <v>449</v>
      </c>
      <c r="BM2" s="203" t="s">
        <v>450</v>
      </c>
      <c r="BN2" s="203" t="s">
        <v>451</v>
      </c>
      <c r="BO2" s="203" t="s">
        <v>452</v>
      </c>
      <c r="BP2" s="203" t="s">
        <v>453</v>
      </c>
      <c r="BQ2" s="203" t="s">
        <v>454</v>
      </c>
      <c r="BR2" s="203" t="s">
        <v>455</v>
      </c>
      <c r="BS2" s="203" t="s">
        <v>456</v>
      </c>
      <c r="BT2" s="203" t="s">
        <v>457</v>
      </c>
      <c r="BU2" s="203" t="s">
        <v>458</v>
      </c>
    </row>
    <row r="3" spans="1:555" s="118" customFormat="1" hidden="1" x14ac:dyDescent="0.25">
      <c r="A3" s="149"/>
      <c r="B3" s="149"/>
      <c r="C3" s="149"/>
      <c r="D3" s="149"/>
      <c r="E3" s="149"/>
      <c r="F3" s="149"/>
      <c r="G3" s="151"/>
      <c r="H3" s="151"/>
      <c r="I3" s="151"/>
      <c r="J3" s="151"/>
      <c r="K3" s="151"/>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118">
        <v>900</v>
      </c>
      <c r="AZ3" s="118">
        <v>650</v>
      </c>
      <c r="BA3" s="118">
        <v>620</v>
      </c>
      <c r="BB3" s="204">
        <f>+'Cuadro Resumen'!C213</f>
        <v>5759.1495000000004</v>
      </c>
      <c r="BC3" s="204">
        <f>+'Cuadro Resumen'!D213</f>
        <v>5307.4515000000001</v>
      </c>
      <c r="BD3" s="204">
        <f>+'Cuadro Resumen'!E213</f>
        <v>6775.47</v>
      </c>
      <c r="BE3" s="204">
        <f>+'Cuadro Resumen'!F213</f>
        <v>6323.7719999999999</v>
      </c>
      <c r="BF3" s="204">
        <f>+'Cuadro Resumen'!C214</f>
        <v>5081.6025</v>
      </c>
      <c r="BG3" s="204">
        <f>+'Cuadro Resumen'!D214</f>
        <v>4629.9045000000006</v>
      </c>
      <c r="BH3" s="204">
        <f>+'Cuadro Resumen'!E214</f>
        <v>6097.9230000000007</v>
      </c>
      <c r="BI3" s="204">
        <f>+'Cuadro Resumen'!F214</f>
        <v>5646.2250000000004</v>
      </c>
      <c r="BJ3" s="205">
        <f>+'Cuadro Resumen'!C215</f>
        <v>4404.0555000000004</v>
      </c>
      <c r="BK3" s="205">
        <f>+'Cuadro Resumen'!D215</f>
        <v>4065.2820000000002</v>
      </c>
      <c r="BL3" s="205">
        <f>+'Cuadro Resumen'!E215</f>
        <v>5420.3760000000002</v>
      </c>
      <c r="BM3" s="205">
        <f>+'Cuadro Resumen'!F215</f>
        <v>4968.6779999999999</v>
      </c>
      <c r="BN3" s="205">
        <f>+'Cuadro Resumen'!C216</f>
        <v>3726.5085000000004</v>
      </c>
      <c r="BO3" s="205">
        <f>+'Cuadro Resumen'!D216</f>
        <v>3387.7350000000001</v>
      </c>
      <c r="BP3" s="205">
        <f>+'Cuadro Resumen'!E216</f>
        <v>4742.8290000000006</v>
      </c>
      <c r="BQ3" s="205">
        <f>+'Cuadro Resumen'!F216</f>
        <v>4404.0555000000004</v>
      </c>
      <c r="BR3" s="205">
        <f>+'Cuadro Resumen'!C217</f>
        <v>3274.8105</v>
      </c>
      <c r="BS3" s="205">
        <f>+'Cuadro Resumen'!D217</f>
        <v>3048.9615000000003</v>
      </c>
      <c r="BT3" s="205">
        <f>+'Cuadro Resumen'!E217</f>
        <v>4178.2065000000002</v>
      </c>
      <c r="BU3" s="205">
        <f>+'Cuadro Resumen'!F217</f>
        <v>3839.433</v>
      </c>
    </row>
    <row r="5" spans="1:555" ht="60" customHeight="1" x14ac:dyDescent="0.25">
      <c r="C5" s="191" t="s">
        <v>248</v>
      </c>
      <c r="D5" s="377">
        <f>SUMIF(C:C,$C$10,D:D)</f>
        <v>0</v>
      </c>
    </row>
    <row r="6" spans="1:555" x14ac:dyDescent="0.25">
      <c r="C6" s="70"/>
      <c r="D6" s="70"/>
      <c r="E6" s="70"/>
      <c r="F6" s="70"/>
      <c r="G6" s="70"/>
      <c r="H6" s="76"/>
      <c r="I6" s="70"/>
      <c r="J6" s="70"/>
    </row>
    <row r="7" spans="1:555" x14ac:dyDescent="0.25">
      <c r="C7" s="70" t="s">
        <v>41</v>
      </c>
      <c r="D7" s="70"/>
      <c r="E7" s="70"/>
      <c r="F7" s="70"/>
      <c r="G7" s="70"/>
      <c r="H7" s="76"/>
      <c r="I7" s="70"/>
      <c r="J7" s="70"/>
    </row>
    <row r="8" spans="1:555" x14ac:dyDescent="0.25">
      <c r="C8" s="70" t="s">
        <v>42</v>
      </c>
      <c r="D8" s="70"/>
      <c r="E8" s="70"/>
      <c r="F8" s="70"/>
      <c r="G8" s="70"/>
      <c r="H8" s="76"/>
      <c r="I8" s="70"/>
      <c r="J8" s="70"/>
    </row>
    <row r="9" spans="1:555" ht="15.75" thickBot="1" x14ac:dyDescent="0.3">
      <c r="B9" s="89"/>
      <c r="C9" s="173"/>
      <c r="D9" s="173"/>
      <c r="E9" s="173"/>
      <c r="F9" s="173"/>
      <c r="G9" s="173"/>
      <c r="H9" s="76"/>
      <c r="I9" s="173"/>
      <c r="J9" s="173"/>
      <c r="K9" s="108"/>
    </row>
    <row r="10" spans="1:555" ht="15.75" thickBot="1" x14ac:dyDescent="0.3">
      <c r="B10" s="89"/>
      <c r="C10" s="29" t="s">
        <v>43</v>
      </c>
      <c r="D10" s="30">
        <f>SUM(G17:G26)</f>
        <v>0</v>
      </c>
      <c r="E10" s="89"/>
      <c r="F10" s="89"/>
      <c r="G10" s="89"/>
      <c r="H10" s="73"/>
      <c r="I10" s="73"/>
      <c r="J10" s="73"/>
      <c r="K10" s="108"/>
    </row>
    <row r="11" spans="1:555" x14ac:dyDescent="0.25">
      <c r="B11" s="89"/>
      <c r="C11" s="70"/>
      <c r="D11" s="31"/>
      <c r="E11" s="89"/>
      <c r="F11" s="89"/>
      <c r="G11" s="89"/>
      <c r="H11" s="73"/>
      <c r="I11" s="73"/>
      <c r="J11" s="73"/>
      <c r="K11" s="108"/>
    </row>
    <row r="12" spans="1:555" x14ac:dyDescent="0.25">
      <c r="B12" s="89"/>
      <c r="C12" s="70"/>
      <c r="D12" s="31"/>
      <c r="E12" s="89"/>
      <c r="F12" s="89"/>
      <c r="G12" s="89"/>
      <c r="H12" s="73"/>
      <c r="I12" s="73"/>
      <c r="J12" s="73"/>
      <c r="K12" s="108"/>
      <c r="N12" s="149"/>
    </row>
    <row r="13" spans="1:555" ht="15.75" x14ac:dyDescent="0.25">
      <c r="B13" s="89"/>
      <c r="C13" s="198" t="s">
        <v>391</v>
      </c>
      <c r="D13" s="306"/>
      <c r="E13" s="89"/>
      <c r="F13" s="89"/>
      <c r="G13" s="89"/>
      <c r="H13" s="73"/>
      <c r="I13" s="73"/>
      <c r="J13" s="73"/>
      <c r="K13" s="108"/>
      <c r="N13" s="149"/>
    </row>
    <row r="14" spans="1:555" ht="18.75" x14ac:dyDescent="0.25">
      <c r="B14" s="89"/>
      <c r="C14" s="200" t="e">
        <f>IFERROR(VLOOKUP(D13,'1. Desarrollo e Innov. Curricu.'!$F:$G,2,FALSE),IFERROR(VLOOKUP(D13,'2. Investigación Científica'!$F:$G,2,FALSE),IFERROR(VLOOKUP(D13,'3. Vinculación Univ. Sociedad'!$E:$G,2,FALSE),IFERROR(VLOOKUP(D13,'4.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89"/>
      <c r="F14" s="89"/>
      <c r="G14" s="89"/>
      <c r="H14" s="73"/>
      <c r="I14" s="73"/>
      <c r="J14" s="73"/>
      <c r="K14" s="108"/>
      <c r="N14" s="149"/>
    </row>
    <row r="15" spans="1:555" ht="15.75" thickBot="1" x14ac:dyDescent="0.3">
      <c r="B15" s="89"/>
      <c r="C15" s="70"/>
      <c r="D15" s="31"/>
      <c r="E15" s="89"/>
      <c r="F15" s="89"/>
      <c r="G15" s="89"/>
      <c r="H15" s="73"/>
      <c r="I15" s="73"/>
      <c r="J15" s="73"/>
      <c r="K15" s="108"/>
      <c r="N15" s="149"/>
    </row>
    <row r="16" spans="1:555" ht="32.25" customHeight="1" thickBot="1" x14ac:dyDescent="0.3">
      <c r="B16" s="89"/>
      <c r="C16" s="122" t="s">
        <v>44</v>
      </c>
      <c r="D16" s="125" t="s">
        <v>45</v>
      </c>
      <c r="E16" s="124" t="s">
        <v>55</v>
      </c>
      <c r="F16" s="124" t="s">
        <v>57</v>
      </c>
      <c r="G16" s="123" t="s">
        <v>27</v>
      </c>
      <c r="H16" s="129" t="s">
        <v>130</v>
      </c>
      <c r="I16" s="124" t="s">
        <v>46</v>
      </c>
      <c r="J16" s="124" t="s">
        <v>131</v>
      </c>
      <c r="K16" s="124" t="s">
        <v>409</v>
      </c>
      <c r="L16" s="124" t="s">
        <v>410</v>
      </c>
      <c r="N16" s="149"/>
    </row>
    <row r="17" spans="2:14" x14ac:dyDescent="0.25">
      <c r="B17" s="89"/>
      <c r="C17" s="281" t="s">
        <v>47</v>
      </c>
      <c r="D17" s="1014"/>
      <c r="E17" s="282"/>
      <c r="F17" s="111">
        <v>30000</v>
      </c>
      <c r="G17" s="283">
        <f t="shared" ref="G17:G25" si="0">E17*F17</f>
        <v>0</v>
      </c>
      <c r="H17" s="284"/>
      <c r="I17" s="112" t="s">
        <v>698</v>
      </c>
      <c r="J17" s="112" t="str">
        <f>VLOOKUP(I17,Presupuesto!$B$11:$C$566,2,0)</f>
        <v>SERVICIOS DE CAPACITACION.</v>
      </c>
      <c r="K17" s="285" t="s">
        <v>1509</v>
      </c>
      <c r="L17" s="112" t="s">
        <v>393</v>
      </c>
      <c r="N17" s="149"/>
    </row>
    <row r="18" spans="2:14" x14ac:dyDescent="0.25">
      <c r="B18" s="89"/>
      <c r="C18" s="95" t="s">
        <v>48</v>
      </c>
      <c r="D18" s="1015"/>
      <c r="E18" s="196">
        <f>D17</f>
        <v>0</v>
      </c>
      <c r="F18" s="96">
        <v>50</v>
      </c>
      <c r="G18" s="93">
        <f t="shared" si="0"/>
        <v>0</v>
      </c>
      <c r="H18" s="157"/>
      <c r="I18" s="94" t="s">
        <v>716</v>
      </c>
      <c r="J18" s="94" t="str">
        <f>VLOOKUP(I18,Presupuesto!$B$11:$C$566,2,0)</f>
        <v>SERVICIOS DE IMPRENTA PUBLIC.Y REPRODUCCION</v>
      </c>
      <c r="K18" s="94" t="str">
        <f t="shared" ref="K18:K26" si="1">$K$17</f>
        <v>Gestión Tecnologías de Información y Comunicación</v>
      </c>
      <c r="L18" s="94" t="s">
        <v>411</v>
      </c>
      <c r="N18" s="149"/>
    </row>
    <row r="19" spans="2:14" x14ac:dyDescent="0.25">
      <c r="B19" s="89"/>
      <c r="C19" s="95" t="s">
        <v>49</v>
      </c>
      <c r="D19" s="1015"/>
      <c r="E19" s="196">
        <f>D17</f>
        <v>0</v>
      </c>
      <c r="F19" s="96">
        <v>150</v>
      </c>
      <c r="G19" s="93">
        <f t="shared" si="0"/>
        <v>0</v>
      </c>
      <c r="H19" s="157"/>
      <c r="I19" s="94" t="s">
        <v>791</v>
      </c>
      <c r="J19" s="94" t="str">
        <f>VLOOKUP(I19,Presupuesto!$B$11:$C$566,2,0)</f>
        <v>ALIMENTOS B EBIDAS PARA PERSONAS</v>
      </c>
      <c r="K19" s="94" t="str">
        <f t="shared" si="1"/>
        <v>Gestión Tecnologías de Información y Comunicación</v>
      </c>
      <c r="L19" s="94" t="s">
        <v>395</v>
      </c>
      <c r="N19" s="149"/>
    </row>
    <row r="20" spans="2:14" x14ac:dyDescent="0.25">
      <c r="B20" s="89"/>
      <c r="C20" s="95" t="s">
        <v>50</v>
      </c>
      <c r="D20" s="1015"/>
      <c r="E20" s="147">
        <v>0</v>
      </c>
      <c r="F20" s="114">
        <v>10000</v>
      </c>
      <c r="G20" s="93">
        <f t="shared" si="0"/>
        <v>0</v>
      </c>
      <c r="H20" s="157"/>
      <c r="I20" s="278" t="s">
        <v>299</v>
      </c>
      <c r="J20" s="94" t="str">
        <f>VLOOKUP(I20,Presupuesto!$B$11:$C$566,2,0)</f>
        <v>PASAJES (26100-00)</v>
      </c>
      <c r="K20" s="94" t="str">
        <f t="shared" si="1"/>
        <v>Gestión Tecnologías de Información y Comunicación</v>
      </c>
      <c r="L20" s="94" t="s">
        <v>411</v>
      </c>
      <c r="N20" s="149"/>
    </row>
    <row r="21" spans="2:14" x14ac:dyDescent="0.25">
      <c r="B21" s="89"/>
      <c r="C21" s="95" t="s">
        <v>416</v>
      </c>
      <c r="D21" s="1015"/>
      <c r="E21" s="147">
        <v>0</v>
      </c>
      <c r="F21" s="114">
        <v>250</v>
      </c>
      <c r="G21" s="93">
        <f t="shared" si="0"/>
        <v>0</v>
      </c>
      <c r="H21" s="157"/>
      <c r="I21" s="94" t="s">
        <v>820</v>
      </c>
      <c r="J21" s="94" t="str">
        <f>VLOOKUP(I21,Presupuesto!$B$11:$C$566,2,0)</f>
        <v>PRODUCTOS PAPEL Y CARTON</v>
      </c>
      <c r="K21" s="94" t="str">
        <f t="shared" si="1"/>
        <v>Gestión Tecnologías de Información y Comunicación</v>
      </c>
      <c r="L21" s="94" t="s">
        <v>411</v>
      </c>
      <c r="N21" s="149"/>
    </row>
    <row r="22" spans="2:14" x14ac:dyDescent="0.25">
      <c r="B22" s="89"/>
      <c r="C22" s="95" t="s">
        <v>51</v>
      </c>
      <c r="D22" s="1015"/>
      <c r="E22" s="196">
        <f>(D17*25)/500</f>
        <v>0</v>
      </c>
      <c r="F22" s="96">
        <v>85</v>
      </c>
      <c r="G22" s="93">
        <f t="shared" si="0"/>
        <v>0</v>
      </c>
      <c r="H22" s="157"/>
      <c r="I22" s="94" t="s">
        <v>820</v>
      </c>
      <c r="J22" s="94" t="str">
        <f>VLOOKUP(I22,Presupuesto!$B$11:$C$566,2,0)</f>
        <v>PRODUCTOS PAPEL Y CARTON</v>
      </c>
      <c r="K22" s="94" t="str">
        <f t="shared" si="1"/>
        <v>Gestión Tecnologías de Información y Comunicación</v>
      </c>
      <c r="L22" s="94" t="s">
        <v>411</v>
      </c>
      <c r="N22" s="149"/>
    </row>
    <row r="23" spans="2:14" x14ac:dyDescent="0.25">
      <c r="B23" s="89"/>
      <c r="C23" s="95" t="s">
        <v>122</v>
      </c>
      <c r="D23" s="1015"/>
      <c r="E23" s="196">
        <f>D17/12</f>
        <v>0</v>
      </c>
      <c r="F23" s="96">
        <v>36</v>
      </c>
      <c r="G23" s="93">
        <f t="shared" si="0"/>
        <v>0</v>
      </c>
      <c r="H23" s="157"/>
      <c r="I23" s="94" t="s">
        <v>941</v>
      </c>
      <c r="J23" s="94" t="str">
        <f>VLOOKUP(I23,Presupuesto!$B$11:$C$566,2,0)</f>
        <v>UTILES DE ESCRITORIO, OFICINA Y ENSE¥ANZA</v>
      </c>
      <c r="K23" s="94" t="str">
        <f t="shared" si="1"/>
        <v>Gestión Tecnologías de Información y Comunicación</v>
      </c>
      <c r="L23" s="94" t="s">
        <v>411</v>
      </c>
      <c r="N23" s="149"/>
    </row>
    <row r="24" spans="2:14" x14ac:dyDescent="0.25">
      <c r="B24" s="89"/>
      <c r="C24" s="95" t="s">
        <v>34</v>
      </c>
      <c r="D24" s="1015"/>
      <c r="E24" s="196">
        <f>D17/12</f>
        <v>0</v>
      </c>
      <c r="F24" s="96">
        <v>80</v>
      </c>
      <c r="G24" s="93">
        <f t="shared" si="0"/>
        <v>0</v>
      </c>
      <c r="H24" s="157"/>
      <c r="I24" s="94" t="s">
        <v>941</v>
      </c>
      <c r="J24" s="94" t="str">
        <f>VLOOKUP(I24,Presupuesto!$B$11:$C$566,2,0)</f>
        <v>UTILES DE ESCRITORIO, OFICINA Y ENSE¥ANZA</v>
      </c>
      <c r="K24" s="94" t="str">
        <f t="shared" si="1"/>
        <v>Gestión Tecnologías de Información y Comunicación</v>
      </c>
      <c r="L24" s="94" t="s">
        <v>411</v>
      </c>
      <c r="N24" s="149"/>
    </row>
    <row r="25" spans="2:14" x14ac:dyDescent="0.25">
      <c r="B25" s="89"/>
      <c r="C25" s="105" t="s">
        <v>52</v>
      </c>
      <c r="D25" s="1015"/>
      <c r="E25" s="202">
        <v>0</v>
      </c>
      <c r="F25" s="115">
        <v>25</v>
      </c>
      <c r="G25" s="93">
        <f t="shared" si="0"/>
        <v>0</v>
      </c>
      <c r="H25" s="157"/>
      <c r="I25" s="94" t="s">
        <v>941</v>
      </c>
      <c r="J25" s="94" t="str">
        <f>VLOOKUP(I25,Presupuesto!$B$11:$C$566,2,0)</f>
        <v>UTILES DE ESCRITORIO, OFICINA Y ENSE¥ANZA</v>
      </c>
      <c r="K25" s="94" t="str">
        <f t="shared" si="1"/>
        <v>Gestión Tecnologías de Información y Comunicación</v>
      </c>
      <c r="L25" s="94" t="s">
        <v>411</v>
      </c>
      <c r="N25" s="149"/>
    </row>
    <row r="26" spans="2:14" ht="15.75" thickBot="1" x14ac:dyDescent="0.3">
      <c r="B26" s="89"/>
      <c r="C26" s="206" t="s">
        <v>431</v>
      </c>
      <c r="D26" s="207">
        <v>0</v>
      </c>
      <c r="E26" s="286">
        <v>0</v>
      </c>
      <c r="F26" s="100">
        <f>HLOOKUP(C26,$AH$2:$BU$3,2,0)</f>
        <v>1750</v>
      </c>
      <c r="G26" s="101">
        <f>D26*E26*F26</f>
        <v>0</v>
      </c>
      <c r="H26" s="287"/>
      <c r="I26" s="288" t="s">
        <v>300</v>
      </c>
      <c r="J26" s="102" t="str">
        <f>VLOOKUP(I26,Presupuesto!$B$11:$C$566,2,0)</f>
        <v>VIATICOS (26200-00)</v>
      </c>
      <c r="K26" s="289" t="str">
        <f t="shared" si="1"/>
        <v>Gestión Tecnologías de Información y Comunicación</v>
      </c>
      <c r="L26" s="289" t="s">
        <v>411</v>
      </c>
    </row>
    <row r="27" spans="2:14" x14ac:dyDescent="0.25">
      <c r="B27" s="89"/>
      <c r="C27" s="89"/>
      <c r="E27" s="108"/>
      <c r="F27" s="108"/>
      <c r="G27" s="108"/>
      <c r="H27" s="170"/>
      <c r="I27" s="108"/>
      <c r="J27" s="108"/>
      <c r="K27" s="108"/>
    </row>
    <row r="28" spans="2:14" ht="15.75" thickBot="1" x14ac:dyDescent="0.3"/>
    <row r="29" spans="2:14" ht="15.75" thickBot="1" x14ac:dyDescent="0.3">
      <c r="C29" s="29" t="s">
        <v>43</v>
      </c>
      <c r="D29" s="30">
        <f>SUM(G36:G45)</f>
        <v>0</v>
      </c>
      <c r="E29" s="89"/>
      <c r="F29" s="89"/>
      <c r="G29" s="89"/>
      <c r="H29" s="73"/>
      <c r="I29" s="73"/>
      <c r="J29" s="73"/>
      <c r="K29" s="108"/>
    </row>
    <row r="30" spans="2:14" x14ac:dyDescent="0.25">
      <c r="C30" s="70"/>
      <c r="D30" s="31"/>
      <c r="E30" s="89"/>
      <c r="F30" s="89"/>
      <c r="G30" s="89"/>
      <c r="H30" s="73"/>
      <c r="I30" s="73"/>
      <c r="J30" s="73"/>
      <c r="K30" s="108"/>
    </row>
    <row r="31" spans="2:14" x14ac:dyDescent="0.25">
      <c r="C31" s="70"/>
      <c r="D31" s="31"/>
      <c r="E31" s="89"/>
      <c r="F31" s="89"/>
      <c r="G31" s="89"/>
      <c r="H31" s="73"/>
      <c r="I31" s="73"/>
      <c r="J31" s="73"/>
      <c r="K31" s="108"/>
    </row>
    <row r="32" spans="2:14" ht="15.75" x14ac:dyDescent="0.25">
      <c r="C32" s="198" t="s">
        <v>391</v>
      </c>
      <c r="D32" s="306"/>
      <c r="E32" s="89"/>
      <c r="F32" s="89"/>
      <c r="G32" s="89"/>
      <c r="H32" s="73"/>
      <c r="I32" s="73"/>
      <c r="J32" s="73"/>
      <c r="K32" s="108"/>
    </row>
    <row r="33" spans="3:12" ht="18.75" x14ac:dyDescent="0.25">
      <c r="C33" s="200" t="e">
        <f>IFERROR(VLOOKUP(D32,'1. Desarrollo e Innov. Curricu.'!$F:$G,2,FALSE),IFERROR(VLOOKUP(D32,'2. Investigación Científica'!$F:$G,2,FALSE),IFERROR(VLOOKUP(D32,'3. Vinculación Univ. Sociedad'!$E:$G,2,FALSE),IFERROR(VLOOKUP(D32,'4.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89"/>
      <c r="F33" s="89"/>
      <c r="G33" s="89"/>
      <c r="H33" s="73"/>
      <c r="I33" s="73"/>
      <c r="J33" s="73"/>
      <c r="K33" s="108"/>
    </row>
    <row r="34" spans="3:12" ht="15.75" thickBot="1" x14ac:dyDescent="0.3">
      <c r="C34" s="70"/>
      <c r="D34" s="31"/>
      <c r="E34" s="89"/>
      <c r="F34" s="89"/>
      <c r="G34" s="89"/>
      <c r="H34" s="73"/>
      <c r="I34" s="73"/>
      <c r="J34" s="73"/>
      <c r="K34" s="108"/>
    </row>
    <row r="35" spans="3:12" ht="30.75" thickBot="1" x14ac:dyDescent="0.3">
      <c r="C35" s="122" t="s">
        <v>44</v>
      </c>
      <c r="D35" s="125" t="s">
        <v>45</v>
      </c>
      <c r="E35" s="124" t="s">
        <v>55</v>
      </c>
      <c r="F35" s="124" t="s">
        <v>57</v>
      </c>
      <c r="G35" s="123" t="s">
        <v>27</v>
      </c>
      <c r="H35" s="129" t="s">
        <v>130</v>
      </c>
      <c r="I35" s="124" t="s">
        <v>46</v>
      </c>
      <c r="J35" s="124" t="s">
        <v>131</v>
      </c>
      <c r="K35" s="124" t="s">
        <v>409</v>
      </c>
      <c r="L35" s="124" t="s">
        <v>410</v>
      </c>
    </row>
    <row r="36" spans="3:12" x14ac:dyDescent="0.25">
      <c r="C36" s="281" t="s">
        <v>47</v>
      </c>
      <c r="D36" s="1014"/>
      <c r="E36" s="282"/>
      <c r="F36" s="111">
        <v>30000</v>
      </c>
      <c r="G36" s="283">
        <f t="shared" ref="G36:G44" si="2">E36*F36</f>
        <v>0</v>
      </c>
      <c r="H36" s="284"/>
      <c r="I36" s="112" t="s">
        <v>698</v>
      </c>
      <c r="J36" s="112" t="str">
        <f>VLOOKUP(I36,Presupuesto!$B$11:$C$566,2,0)</f>
        <v>SERVICIOS DE CAPACITACION.</v>
      </c>
      <c r="K36" s="285" t="s">
        <v>1509</v>
      </c>
      <c r="L36" s="112" t="s">
        <v>393</v>
      </c>
    </row>
    <row r="37" spans="3:12" x14ac:dyDescent="0.25">
      <c r="C37" s="95" t="s">
        <v>48</v>
      </c>
      <c r="D37" s="1015"/>
      <c r="E37" s="196">
        <f>D36</f>
        <v>0</v>
      </c>
      <c r="F37" s="96">
        <v>50</v>
      </c>
      <c r="G37" s="93">
        <f t="shared" si="2"/>
        <v>0</v>
      </c>
      <c r="H37" s="157"/>
      <c r="I37" s="94" t="s">
        <v>716</v>
      </c>
      <c r="J37" s="94" t="str">
        <f>VLOOKUP(I37,Presupuesto!$B$11:$C$566,2,0)</f>
        <v>SERVICIOS DE IMPRENTA PUBLIC.Y REPRODUCCION</v>
      </c>
      <c r="K37" s="94" t="str">
        <f>$K$36</f>
        <v>Gestión Tecnologías de Información y Comunicación</v>
      </c>
      <c r="L37" s="94" t="s">
        <v>411</v>
      </c>
    </row>
    <row r="38" spans="3:12" x14ac:dyDescent="0.25">
      <c r="C38" s="95" t="s">
        <v>49</v>
      </c>
      <c r="D38" s="1015"/>
      <c r="E38" s="196">
        <f>D36</f>
        <v>0</v>
      </c>
      <c r="F38" s="96">
        <v>150</v>
      </c>
      <c r="G38" s="93">
        <f t="shared" si="2"/>
        <v>0</v>
      </c>
      <c r="H38" s="157"/>
      <c r="I38" s="94" t="s">
        <v>791</v>
      </c>
      <c r="J38" s="94" t="str">
        <f>VLOOKUP(I38,Presupuesto!$B$11:$C$566,2,0)</f>
        <v>ALIMENTOS B EBIDAS PARA PERSONAS</v>
      </c>
      <c r="K38" s="94" t="str">
        <f t="shared" ref="K38:K45" si="3">$K$36</f>
        <v>Gestión Tecnologías de Información y Comunicación</v>
      </c>
      <c r="L38" s="94" t="s">
        <v>395</v>
      </c>
    </row>
    <row r="39" spans="3:12" x14ac:dyDescent="0.25">
      <c r="C39" s="95" t="s">
        <v>50</v>
      </c>
      <c r="D39" s="1015"/>
      <c r="E39" s="147">
        <v>0</v>
      </c>
      <c r="F39" s="114">
        <v>10000</v>
      </c>
      <c r="G39" s="93">
        <f t="shared" si="2"/>
        <v>0</v>
      </c>
      <c r="H39" s="157"/>
      <c r="I39" s="278" t="s">
        <v>299</v>
      </c>
      <c r="J39" s="94" t="str">
        <f>VLOOKUP(I39,Presupuesto!$B$11:$C$566,2,0)</f>
        <v>PASAJES (26100-00)</v>
      </c>
      <c r="K39" s="94" t="str">
        <f t="shared" si="3"/>
        <v>Gestión Tecnologías de Información y Comunicación</v>
      </c>
      <c r="L39" s="94" t="s">
        <v>411</v>
      </c>
    </row>
    <row r="40" spans="3:12" x14ac:dyDescent="0.25">
      <c r="C40" s="95" t="s">
        <v>416</v>
      </c>
      <c r="D40" s="1015"/>
      <c r="E40" s="147">
        <v>0</v>
      </c>
      <c r="F40" s="114">
        <v>250</v>
      </c>
      <c r="G40" s="93">
        <f t="shared" si="2"/>
        <v>0</v>
      </c>
      <c r="H40" s="157"/>
      <c r="I40" s="94" t="s">
        <v>820</v>
      </c>
      <c r="J40" s="94" t="str">
        <f>VLOOKUP(I40,Presupuesto!$B$11:$C$566,2,0)</f>
        <v>PRODUCTOS PAPEL Y CARTON</v>
      </c>
      <c r="K40" s="94" t="str">
        <f t="shared" si="3"/>
        <v>Gestión Tecnologías de Información y Comunicación</v>
      </c>
      <c r="L40" s="94" t="s">
        <v>411</v>
      </c>
    </row>
    <row r="41" spans="3:12" x14ac:dyDescent="0.25">
      <c r="C41" s="95" t="s">
        <v>51</v>
      </c>
      <c r="D41" s="1015"/>
      <c r="E41" s="196">
        <f>(D36*25)/500</f>
        <v>0</v>
      </c>
      <c r="F41" s="96">
        <v>85</v>
      </c>
      <c r="G41" s="93">
        <f t="shared" si="2"/>
        <v>0</v>
      </c>
      <c r="H41" s="157"/>
      <c r="I41" s="94" t="s">
        <v>820</v>
      </c>
      <c r="J41" s="94" t="str">
        <f>VLOOKUP(I41,Presupuesto!$B$11:$C$566,2,0)</f>
        <v>PRODUCTOS PAPEL Y CARTON</v>
      </c>
      <c r="K41" s="94" t="str">
        <f t="shared" si="3"/>
        <v>Gestión Tecnologías de Información y Comunicación</v>
      </c>
      <c r="L41" s="94" t="s">
        <v>411</v>
      </c>
    </row>
    <row r="42" spans="3:12" x14ac:dyDescent="0.25">
      <c r="C42" s="95" t="s">
        <v>122</v>
      </c>
      <c r="D42" s="1015"/>
      <c r="E42" s="196">
        <f>D36/12</f>
        <v>0</v>
      </c>
      <c r="F42" s="96">
        <v>36</v>
      </c>
      <c r="G42" s="93">
        <f t="shared" si="2"/>
        <v>0</v>
      </c>
      <c r="H42" s="157"/>
      <c r="I42" s="94" t="s">
        <v>941</v>
      </c>
      <c r="J42" s="94" t="str">
        <f>VLOOKUP(I42,Presupuesto!$B$11:$C$566,2,0)</f>
        <v>UTILES DE ESCRITORIO, OFICINA Y ENSE¥ANZA</v>
      </c>
      <c r="K42" s="94" t="str">
        <f t="shared" si="3"/>
        <v>Gestión Tecnologías de Información y Comunicación</v>
      </c>
      <c r="L42" s="94" t="s">
        <v>411</v>
      </c>
    </row>
    <row r="43" spans="3:12" x14ac:dyDescent="0.25">
      <c r="C43" s="95" t="s">
        <v>34</v>
      </c>
      <c r="D43" s="1015"/>
      <c r="E43" s="196">
        <f>D36/12</f>
        <v>0</v>
      </c>
      <c r="F43" s="96">
        <v>80</v>
      </c>
      <c r="G43" s="93">
        <f t="shared" si="2"/>
        <v>0</v>
      </c>
      <c r="H43" s="157"/>
      <c r="I43" s="94" t="s">
        <v>941</v>
      </c>
      <c r="J43" s="94" t="str">
        <f>VLOOKUP(I43,Presupuesto!$B$11:$C$566,2,0)</f>
        <v>UTILES DE ESCRITORIO, OFICINA Y ENSE¥ANZA</v>
      </c>
      <c r="K43" s="94" t="str">
        <f t="shared" si="3"/>
        <v>Gestión Tecnologías de Información y Comunicación</v>
      </c>
      <c r="L43" s="94" t="s">
        <v>411</v>
      </c>
    </row>
    <row r="44" spans="3:12" x14ac:dyDescent="0.25">
      <c r="C44" s="105" t="s">
        <v>52</v>
      </c>
      <c r="D44" s="1015"/>
      <c r="E44" s="202">
        <v>0</v>
      </c>
      <c r="F44" s="115">
        <v>25</v>
      </c>
      <c r="G44" s="93">
        <f t="shared" si="2"/>
        <v>0</v>
      </c>
      <c r="H44" s="157"/>
      <c r="I44" s="94" t="s">
        <v>941</v>
      </c>
      <c r="J44" s="94" t="str">
        <f>VLOOKUP(I44,Presupuesto!$B$11:$C$566,2,0)</f>
        <v>UTILES DE ESCRITORIO, OFICINA Y ENSE¥ANZA</v>
      </c>
      <c r="K44" s="94" t="str">
        <f t="shared" si="3"/>
        <v>Gestión Tecnologías de Información y Comunicación</v>
      </c>
      <c r="L44" s="94" t="s">
        <v>411</v>
      </c>
    </row>
    <row r="45" spans="3:12" ht="15.75" thickBot="1" x14ac:dyDescent="0.3">
      <c r="C45" s="206" t="s">
        <v>429</v>
      </c>
      <c r="D45" s="207">
        <v>0</v>
      </c>
      <c r="E45" s="286">
        <v>0</v>
      </c>
      <c r="F45" s="100">
        <f>HLOOKUP(C45,$AH$2:$BU$3,2,0)</f>
        <v>1150</v>
      </c>
      <c r="G45" s="101">
        <f>D45*E45*F45</f>
        <v>0</v>
      </c>
      <c r="H45" s="287"/>
      <c r="I45" s="288" t="s">
        <v>300</v>
      </c>
      <c r="J45" s="102" t="str">
        <f>VLOOKUP(I45,Presupuesto!$B$11:$C$566,2,0)</f>
        <v>VIATICOS (26200-00)</v>
      </c>
      <c r="K45" s="289" t="str">
        <f t="shared" si="3"/>
        <v>Gestión Tecnologías de Información y Comunicación</v>
      </c>
      <c r="L45" s="289" t="s">
        <v>411</v>
      </c>
    </row>
    <row r="47" spans="3:12" ht="15.75" thickBot="1" x14ac:dyDescent="0.3"/>
    <row r="48" spans="3:12" ht="15.75" thickBot="1" x14ac:dyDescent="0.3">
      <c r="C48" s="29" t="s">
        <v>43</v>
      </c>
      <c r="D48" s="30">
        <f>SUM(G55:G64)</f>
        <v>0</v>
      </c>
      <c r="E48" s="89"/>
      <c r="F48" s="89"/>
      <c r="G48" s="89"/>
      <c r="H48" s="73"/>
      <c r="I48" s="73"/>
      <c r="J48" s="73"/>
      <c r="K48" s="108"/>
    </row>
    <row r="49" spans="3:12" x14ac:dyDescent="0.25">
      <c r="C49" s="70"/>
      <c r="D49" s="31"/>
      <c r="E49" s="89"/>
      <c r="F49" s="89"/>
      <c r="G49" s="89"/>
      <c r="H49" s="73"/>
      <c r="I49" s="73"/>
      <c r="J49" s="73"/>
      <c r="K49" s="108"/>
    </row>
    <row r="50" spans="3:12" x14ac:dyDescent="0.25">
      <c r="C50" s="70"/>
      <c r="D50" s="31"/>
      <c r="E50" s="89"/>
      <c r="F50" s="89"/>
      <c r="G50" s="89"/>
      <c r="H50" s="73"/>
      <c r="I50" s="73"/>
      <c r="J50" s="73"/>
      <c r="K50" s="108"/>
    </row>
    <row r="51" spans="3:12" ht="15.75" x14ac:dyDescent="0.25">
      <c r="C51" s="198" t="s">
        <v>391</v>
      </c>
      <c r="D51" s="306"/>
      <c r="E51" s="89"/>
      <c r="F51" s="89"/>
      <c r="G51" s="89"/>
      <c r="H51" s="73"/>
      <c r="I51" s="73"/>
      <c r="J51" s="73"/>
      <c r="K51" s="108"/>
    </row>
    <row r="52" spans="3:12" ht="18.75" x14ac:dyDescent="0.25">
      <c r="C52" s="200" t="e">
        <f>IFERROR(VLOOKUP(D51,'1. Desarrollo e Innov. Curricu.'!$F:$G,2,FALSE),IFERROR(VLOOKUP(D51,'2. Investigación Científica'!$F:$G,2,FALSE),IFERROR(VLOOKUP(D51,'3. Vinculación Univ. Sociedad'!$E:$G,2,FALSE),IFERROR(VLOOKUP(D51,'4.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89"/>
      <c r="F52" s="89"/>
      <c r="G52" s="89"/>
      <c r="H52" s="73"/>
      <c r="I52" s="73"/>
      <c r="J52" s="73"/>
      <c r="K52" s="108"/>
    </row>
    <row r="53" spans="3:12" ht="15.75" thickBot="1" x14ac:dyDescent="0.3">
      <c r="C53" s="70"/>
      <c r="D53" s="31"/>
      <c r="E53" s="89"/>
      <c r="F53" s="89"/>
      <c r="G53" s="89"/>
      <c r="H53" s="73"/>
      <c r="I53" s="73"/>
      <c r="J53" s="73"/>
      <c r="K53" s="108"/>
    </row>
    <row r="54" spans="3:12" ht="30.75" thickBot="1" x14ac:dyDescent="0.3">
      <c r="C54" s="122" t="s">
        <v>44</v>
      </c>
      <c r="D54" s="125" t="s">
        <v>45</v>
      </c>
      <c r="E54" s="124" t="s">
        <v>55</v>
      </c>
      <c r="F54" s="124" t="s">
        <v>57</v>
      </c>
      <c r="G54" s="123" t="s">
        <v>27</v>
      </c>
      <c r="H54" s="129" t="s">
        <v>130</v>
      </c>
      <c r="I54" s="124" t="s">
        <v>46</v>
      </c>
      <c r="J54" s="124" t="s">
        <v>131</v>
      </c>
      <c r="K54" s="124" t="s">
        <v>409</v>
      </c>
      <c r="L54" s="124" t="s">
        <v>410</v>
      </c>
    </row>
    <row r="55" spans="3:12" x14ac:dyDescent="0.25">
      <c r="C55" s="281" t="s">
        <v>47</v>
      </c>
      <c r="D55" s="1014"/>
      <c r="E55" s="282"/>
      <c r="F55" s="111">
        <v>30000</v>
      </c>
      <c r="G55" s="283">
        <f t="shared" ref="G55:G63" si="4">E55*F55</f>
        <v>0</v>
      </c>
      <c r="H55" s="284"/>
      <c r="I55" s="112" t="s">
        <v>698</v>
      </c>
      <c r="J55" s="112" t="str">
        <f>VLOOKUP(I55,Presupuesto!$B$11:$C$566,2,0)</f>
        <v>SERVICIOS DE CAPACITACION.</v>
      </c>
      <c r="K55" s="285" t="s">
        <v>1509</v>
      </c>
      <c r="L55" s="112" t="s">
        <v>393</v>
      </c>
    </row>
    <row r="56" spans="3:12" x14ac:dyDescent="0.25">
      <c r="C56" s="95" t="s">
        <v>48</v>
      </c>
      <c r="D56" s="1015"/>
      <c r="E56" s="196">
        <f>D55</f>
        <v>0</v>
      </c>
      <c r="F56" s="96">
        <v>50</v>
      </c>
      <c r="G56" s="93">
        <f t="shared" si="4"/>
        <v>0</v>
      </c>
      <c r="H56" s="157"/>
      <c r="I56" s="94" t="s">
        <v>716</v>
      </c>
      <c r="J56" s="94" t="str">
        <f>VLOOKUP(I56,Presupuesto!$B$11:$C$566,2,0)</f>
        <v>SERVICIOS DE IMPRENTA PUBLIC.Y REPRODUCCION</v>
      </c>
      <c r="K56" s="94" t="str">
        <f t="shared" ref="K56:K57" si="5">$K$55</f>
        <v>Gestión Tecnologías de Información y Comunicación</v>
      </c>
      <c r="L56" s="94" t="s">
        <v>411</v>
      </c>
    </row>
    <row r="57" spans="3:12" x14ac:dyDescent="0.25">
      <c r="C57" s="95" t="s">
        <v>49</v>
      </c>
      <c r="D57" s="1015"/>
      <c r="E57" s="196">
        <f>D55</f>
        <v>0</v>
      </c>
      <c r="F57" s="96">
        <v>150</v>
      </c>
      <c r="G57" s="93">
        <f t="shared" si="4"/>
        <v>0</v>
      </c>
      <c r="H57" s="157"/>
      <c r="I57" s="94" t="s">
        <v>791</v>
      </c>
      <c r="J57" s="94" t="str">
        <f>VLOOKUP(I57,Presupuesto!$B$11:$C$566,2,0)</f>
        <v>ALIMENTOS B EBIDAS PARA PERSONAS</v>
      </c>
      <c r="K57" s="94" t="str">
        <f t="shared" si="5"/>
        <v>Gestión Tecnologías de Información y Comunicación</v>
      </c>
      <c r="L57" s="94" t="s">
        <v>395</v>
      </c>
    </row>
    <row r="58" spans="3:12" x14ac:dyDescent="0.25">
      <c r="C58" s="95" t="s">
        <v>50</v>
      </c>
      <c r="D58" s="1015"/>
      <c r="E58" s="147">
        <v>0</v>
      </c>
      <c r="F58" s="114">
        <v>10000</v>
      </c>
      <c r="G58" s="93">
        <f t="shared" si="4"/>
        <v>0</v>
      </c>
      <c r="H58" s="157"/>
      <c r="I58" s="278" t="s">
        <v>299</v>
      </c>
      <c r="J58" s="94" t="str">
        <f>VLOOKUP(I58,Presupuesto!$B$11:$C$566,2,0)</f>
        <v>PASAJES (26100-00)</v>
      </c>
      <c r="K58" s="94" t="str">
        <f>$K$55</f>
        <v>Gestión Tecnologías de Información y Comunicación</v>
      </c>
      <c r="L58" s="94" t="s">
        <v>411</v>
      </c>
    </row>
    <row r="59" spans="3:12" x14ac:dyDescent="0.25">
      <c r="C59" s="95" t="s">
        <v>416</v>
      </c>
      <c r="D59" s="1015"/>
      <c r="E59" s="147">
        <v>0</v>
      </c>
      <c r="F59" s="114">
        <v>250</v>
      </c>
      <c r="G59" s="93">
        <f t="shared" si="4"/>
        <v>0</v>
      </c>
      <c r="H59" s="157"/>
      <c r="I59" s="94" t="s">
        <v>820</v>
      </c>
      <c r="J59" s="94" t="str">
        <f>VLOOKUP(I59,Presupuesto!$B$11:$C$566,2,0)</f>
        <v>PRODUCTOS PAPEL Y CARTON</v>
      </c>
      <c r="K59" s="94" t="str">
        <f t="shared" ref="K59:K64" si="6">$K$55</f>
        <v>Gestión Tecnologías de Información y Comunicación</v>
      </c>
      <c r="L59" s="94" t="s">
        <v>411</v>
      </c>
    </row>
    <row r="60" spans="3:12" x14ac:dyDescent="0.25">
      <c r="C60" s="95" t="s">
        <v>51</v>
      </c>
      <c r="D60" s="1015"/>
      <c r="E60" s="196">
        <f>(D55*25)/500</f>
        <v>0</v>
      </c>
      <c r="F60" s="96">
        <v>85</v>
      </c>
      <c r="G60" s="93">
        <f t="shared" si="4"/>
        <v>0</v>
      </c>
      <c r="H60" s="157"/>
      <c r="I60" s="94" t="s">
        <v>820</v>
      </c>
      <c r="J60" s="94" t="str">
        <f>VLOOKUP(I60,Presupuesto!$B$11:$C$566,2,0)</f>
        <v>PRODUCTOS PAPEL Y CARTON</v>
      </c>
      <c r="K60" s="94" t="str">
        <f t="shared" si="6"/>
        <v>Gestión Tecnologías de Información y Comunicación</v>
      </c>
      <c r="L60" s="94" t="s">
        <v>411</v>
      </c>
    </row>
    <row r="61" spans="3:12" x14ac:dyDescent="0.25">
      <c r="C61" s="95" t="s">
        <v>122</v>
      </c>
      <c r="D61" s="1015"/>
      <c r="E61" s="196">
        <f>D55/12</f>
        <v>0</v>
      </c>
      <c r="F61" s="96">
        <v>36</v>
      </c>
      <c r="G61" s="93">
        <f t="shared" si="4"/>
        <v>0</v>
      </c>
      <c r="H61" s="157"/>
      <c r="I61" s="94" t="s">
        <v>941</v>
      </c>
      <c r="J61" s="94" t="str">
        <f>VLOOKUP(I61,Presupuesto!$B$11:$C$566,2,0)</f>
        <v>UTILES DE ESCRITORIO, OFICINA Y ENSE¥ANZA</v>
      </c>
      <c r="K61" s="94" t="str">
        <f t="shared" si="6"/>
        <v>Gestión Tecnologías de Información y Comunicación</v>
      </c>
      <c r="L61" s="94" t="s">
        <v>411</v>
      </c>
    </row>
    <row r="62" spans="3:12" x14ac:dyDescent="0.25">
      <c r="C62" s="95" t="s">
        <v>34</v>
      </c>
      <c r="D62" s="1015"/>
      <c r="E62" s="196">
        <f>D55/12</f>
        <v>0</v>
      </c>
      <c r="F62" s="96">
        <v>80</v>
      </c>
      <c r="G62" s="93">
        <f t="shared" si="4"/>
        <v>0</v>
      </c>
      <c r="H62" s="157"/>
      <c r="I62" s="94" t="s">
        <v>941</v>
      </c>
      <c r="J62" s="94" t="str">
        <f>VLOOKUP(I62,Presupuesto!$B$11:$C$566,2,0)</f>
        <v>UTILES DE ESCRITORIO, OFICINA Y ENSE¥ANZA</v>
      </c>
      <c r="K62" s="94" t="str">
        <f t="shared" si="6"/>
        <v>Gestión Tecnologías de Información y Comunicación</v>
      </c>
      <c r="L62" s="94" t="s">
        <v>411</v>
      </c>
    </row>
    <row r="63" spans="3:12" x14ac:dyDescent="0.25">
      <c r="C63" s="105" t="s">
        <v>52</v>
      </c>
      <c r="D63" s="1015"/>
      <c r="E63" s="202">
        <v>0</v>
      </c>
      <c r="F63" s="115">
        <v>25</v>
      </c>
      <c r="G63" s="93">
        <f t="shared" si="4"/>
        <v>0</v>
      </c>
      <c r="H63" s="157"/>
      <c r="I63" s="94" t="s">
        <v>941</v>
      </c>
      <c r="J63" s="94" t="str">
        <f>VLOOKUP(I63,Presupuesto!$B$11:$C$566,2,0)</f>
        <v>UTILES DE ESCRITORIO, OFICINA Y ENSE¥ANZA</v>
      </c>
      <c r="K63" s="94" t="str">
        <f t="shared" si="6"/>
        <v>Gestión Tecnologías de Información y Comunicación</v>
      </c>
      <c r="L63" s="94" t="s">
        <v>411</v>
      </c>
    </row>
    <row r="64" spans="3:12" ht="15.75" thickBot="1" x14ac:dyDescent="0.3">
      <c r="C64" s="206" t="s">
        <v>429</v>
      </c>
      <c r="D64" s="207">
        <v>0</v>
      </c>
      <c r="E64" s="286">
        <v>0</v>
      </c>
      <c r="F64" s="100">
        <f>HLOOKUP(C64,$AH$2:$BU$3,2,0)</f>
        <v>1150</v>
      </c>
      <c r="G64" s="101">
        <f>D64*E64*F64</f>
        <v>0</v>
      </c>
      <c r="H64" s="287"/>
      <c r="I64" s="288" t="s">
        <v>300</v>
      </c>
      <c r="J64" s="102" t="str">
        <f>VLOOKUP(I64,Presupuesto!$B$11:$C$566,2,0)</f>
        <v>VIATICOS (26200-00)</v>
      </c>
      <c r="K64" s="289" t="str">
        <f t="shared" si="6"/>
        <v>Gestión Tecnologías de Información y Comunicación</v>
      </c>
      <c r="L64" s="289" t="s">
        <v>411</v>
      </c>
    </row>
    <row r="65" spans="3:12" x14ac:dyDescent="0.25">
      <c r="C65" s="89"/>
      <c r="E65" s="108"/>
      <c r="F65" s="108"/>
      <c r="G65" s="108"/>
      <c r="H65" s="170"/>
      <c r="I65" s="108"/>
      <c r="J65" s="108"/>
      <c r="K65" s="108"/>
    </row>
    <row r="66" spans="3:12" ht="15.75" thickBot="1" x14ac:dyDescent="0.3"/>
    <row r="67" spans="3:12" ht="15.75" thickBot="1" x14ac:dyDescent="0.3">
      <c r="C67" s="29" t="s">
        <v>43</v>
      </c>
      <c r="D67" s="30">
        <f>SUM(G74:G83)</f>
        <v>0</v>
      </c>
      <c r="E67" s="89"/>
      <c r="F67" s="89"/>
      <c r="G67" s="89"/>
      <c r="H67" s="73"/>
      <c r="I67" s="73"/>
      <c r="J67" s="73"/>
      <c r="K67" s="108"/>
    </row>
    <row r="68" spans="3:12" x14ac:dyDescent="0.25">
      <c r="C68" s="70"/>
      <c r="D68" s="31"/>
      <c r="E68" s="89"/>
      <c r="F68" s="89"/>
      <c r="G68" s="89"/>
      <c r="H68" s="73"/>
      <c r="I68" s="73"/>
      <c r="J68" s="73"/>
      <c r="K68" s="108"/>
    </row>
    <row r="69" spans="3:12" x14ac:dyDescent="0.25">
      <c r="C69" s="70"/>
      <c r="D69" s="31"/>
      <c r="E69" s="89"/>
      <c r="F69" s="89"/>
      <c r="G69" s="89"/>
      <c r="H69" s="73"/>
      <c r="I69" s="73"/>
      <c r="J69" s="73"/>
      <c r="K69" s="108"/>
    </row>
    <row r="70" spans="3:12" ht="15.75" x14ac:dyDescent="0.25">
      <c r="C70" s="198" t="s">
        <v>391</v>
      </c>
      <c r="D70" s="306"/>
      <c r="E70" s="89"/>
      <c r="F70" s="89"/>
      <c r="G70" s="89"/>
      <c r="H70" s="73"/>
      <c r="I70" s="73"/>
      <c r="J70" s="73"/>
      <c r="K70" s="108"/>
    </row>
    <row r="71" spans="3:12" ht="18.75" x14ac:dyDescent="0.25">
      <c r="C71" s="200" t="e">
        <f>IFERROR(VLOOKUP(D70,'1. Desarrollo e Innov. Curricu.'!$F:$G,2,FALSE),IFERROR(VLOOKUP(D70,'2. Investigación Científica'!$F:$G,2,FALSE),IFERROR(VLOOKUP(D70,'3. Vinculación Univ. Sociedad'!$E:$G,2,FALSE),IFERROR(VLOOKUP(D70,'4.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89"/>
      <c r="F71" s="89"/>
      <c r="G71" s="89"/>
      <c r="H71" s="73"/>
      <c r="I71" s="73"/>
      <c r="J71" s="73"/>
      <c r="K71" s="108"/>
    </row>
    <row r="72" spans="3:12" ht="15.75" thickBot="1" x14ac:dyDescent="0.3">
      <c r="C72" s="70"/>
      <c r="D72" s="31"/>
      <c r="E72" s="89"/>
      <c r="F72" s="89"/>
      <c r="G72" s="89"/>
      <c r="H72" s="73"/>
      <c r="I72" s="73"/>
      <c r="J72" s="73"/>
      <c r="K72" s="108"/>
    </row>
    <row r="73" spans="3:12" ht="30.75" thickBot="1" x14ac:dyDescent="0.3">
      <c r="C73" s="122" t="s">
        <v>44</v>
      </c>
      <c r="D73" s="125" t="s">
        <v>45</v>
      </c>
      <c r="E73" s="124" t="s">
        <v>55</v>
      </c>
      <c r="F73" s="124" t="s">
        <v>57</v>
      </c>
      <c r="G73" s="123" t="s">
        <v>27</v>
      </c>
      <c r="H73" s="129" t="s">
        <v>130</v>
      </c>
      <c r="I73" s="124" t="s">
        <v>46</v>
      </c>
      <c r="J73" s="124" t="s">
        <v>131</v>
      </c>
      <c r="K73" s="124" t="s">
        <v>409</v>
      </c>
      <c r="L73" s="124" t="s">
        <v>410</v>
      </c>
    </row>
    <row r="74" spans="3:12" x14ac:dyDescent="0.25">
      <c r="C74" s="281" t="s">
        <v>47</v>
      </c>
      <c r="D74" s="1014"/>
      <c r="E74" s="282"/>
      <c r="F74" s="111">
        <v>30000</v>
      </c>
      <c r="G74" s="283">
        <f t="shared" ref="G74:G82" si="7">E74*F74</f>
        <v>0</v>
      </c>
      <c r="H74" s="284"/>
      <c r="I74" s="112" t="s">
        <v>698</v>
      </c>
      <c r="J74" s="112" t="str">
        <f>VLOOKUP(I74,Presupuesto!$B$11:$C$566,2,0)</f>
        <v>SERVICIOS DE CAPACITACION.</v>
      </c>
      <c r="K74" s="285" t="s">
        <v>1509</v>
      </c>
      <c r="L74" s="112" t="s">
        <v>393</v>
      </c>
    </row>
    <row r="75" spans="3:12" x14ac:dyDescent="0.25">
      <c r="C75" s="95" t="s">
        <v>48</v>
      </c>
      <c r="D75" s="1015"/>
      <c r="E75" s="196">
        <f>D74</f>
        <v>0</v>
      </c>
      <c r="F75" s="96">
        <v>50</v>
      </c>
      <c r="G75" s="93">
        <f t="shared" si="7"/>
        <v>0</v>
      </c>
      <c r="H75" s="157"/>
      <c r="I75" s="94" t="s">
        <v>716</v>
      </c>
      <c r="J75" s="94" t="str">
        <f>VLOOKUP(I75,Presupuesto!$B$11:$C$566,2,0)</f>
        <v>SERVICIOS DE IMPRENTA PUBLIC.Y REPRODUCCION</v>
      </c>
      <c r="K75" s="94" t="str">
        <f>$K$74</f>
        <v>Gestión Tecnologías de Información y Comunicación</v>
      </c>
      <c r="L75" s="94" t="s">
        <v>411</v>
      </c>
    </row>
    <row r="76" spans="3:12" x14ac:dyDescent="0.25">
      <c r="C76" s="95" t="s">
        <v>49</v>
      </c>
      <c r="D76" s="1015"/>
      <c r="E76" s="196">
        <f>D74</f>
        <v>0</v>
      </c>
      <c r="F76" s="96">
        <v>150</v>
      </c>
      <c r="G76" s="93">
        <f t="shared" si="7"/>
        <v>0</v>
      </c>
      <c r="H76" s="157"/>
      <c r="I76" s="94" t="s">
        <v>791</v>
      </c>
      <c r="J76" s="94" t="str">
        <f>VLOOKUP(I76,Presupuesto!$B$11:$C$566,2,0)</f>
        <v>ALIMENTOS B EBIDAS PARA PERSONAS</v>
      </c>
      <c r="K76" s="94" t="str">
        <f t="shared" ref="K76:K83" si="8">$K$74</f>
        <v>Gestión Tecnologías de Información y Comunicación</v>
      </c>
      <c r="L76" s="94" t="s">
        <v>395</v>
      </c>
    </row>
    <row r="77" spans="3:12" x14ac:dyDescent="0.25">
      <c r="C77" s="95" t="s">
        <v>50</v>
      </c>
      <c r="D77" s="1015"/>
      <c r="E77" s="147">
        <v>0</v>
      </c>
      <c r="F77" s="114">
        <v>10000</v>
      </c>
      <c r="G77" s="93">
        <f t="shared" si="7"/>
        <v>0</v>
      </c>
      <c r="H77" s="157"/>
      <c r="I77" s="278" t="s">
        <v>299</v>
      </c>
      <c r="J77" s="94" t="str">
        <f>VLOOKUP(I77,Presupuesto!$B$11:$C$566,2,0)</f>
        <v>PASAJES (26100-00)</v>
      </c>
      <c r="K77" s="94" t="str">
        <f t="shared" si="8"/>
        <v>Gestión Tecnologías de Información y Comunicación</v>
      </c>
      <c r="L77" s="94" t="s">
        <v>411</v>
      </c>
    </row>
    <row r="78" spans="3:12" x14ac:dyDescent="0.25">
      <c r="C78" s="95" t="s">
        <v>416</v>
      </c>
      <c r="D78" s="1015"/>
      <c r="E78" s="147">
        <v>0</v>
      </c>
      <c r="F78" s="114">
        <v>250</v>
      </c>
      <c r="G78" s="93">
        <f t="shared" si="7"/>
        <v>0</v>
      </c>
      <c r="H78" s="157"/>
      <c r="I78" s="94" t="s">
        <v>820</v>
      </c>
      <c r="J78" s="94" t="str">
        <f>VLOOKUP(I78,Presupuesto!$B$11:$C$566,2,0)</f>
        <v>PRODUCTOS PAPEL Y CARTON</v>
      </c>
      <c r="K78" s="94" t="str">
        <f t="shared" si="8"/>
        <v>Gestión Tecnologías de Información y Comunicación</v>
      </c>
      <c r="L78" s="94" t="s">
        <v>411</v>
      </c>
    </row>
    <row r="79" spans="3:12" x14ac:dyDescent="0.25">
      <c r="C79" s="95" t="s">
        <v>51</v>
      </c>
      <c r="D79" s="1015"/>
      <c r="E79" s="196">
        <f>(D74*25)/500</f>
        <v>0</v>
      </c>
      <c r="F79" s="96">
        <v>85</v>
      </c>
      <c r="G79" s="93">
        <f t="shared" si="7"/>
        <v>0</v>
      </c>
      <c r="H79" s="157"/>
      <c r="I79" s="94" t="s">
        <v>820</v>
      </c>
      <c r="J79" s="94" t="str">
        <f>VLOOKUP(I79,Presupuesto!$B$11:$C$566,2,0)</f>
        <v>PRODUCTOS PAPEL Y CARTON</v>
      </c>
      <c r="K79" s="94" t="str">
        <f t="shared" si="8"/>
        <v>Gestión Tecnologías de Información y Comunicación</v>
      </c>
      <c r="L79" s="94" t="s">
        <v>411</v>
      </c>
    </row>
    <row r="80" spans="3:12" x14ac:dyDescent="0.25">
      <c r="C80" s="95" t="s">
        <v>122</v>
      </c>
      <c r="D80" s="1015"/>
      <c r="E80" s="196">
        <f>D74/12</f>
        <v>0</v>
      </c>
      <c r="F80" s="96">
        <v>36</v>
      </c>
      <c r="G80" s="93">
        <f t="shared" si="7"/>
        <v>0</v>
      </c>
      <c r="H80" s="157"/>
      <c r="I80" s="94" t="s">
        <v>941</v>
      </c>
      <c r="J80" s="94" t="str">
        <f>VLOOKUP(I80,Presupuesto!$B$11:$C$566,2,0)</f>
        <v>UTILES DE ESCRITORIO, OFICINA Y ENSE¥ANZA</v>
      </c>
      <c r="K80" s="94" t="str">
        <f t="shared" si="8"/>
        <v>Gestión Tecnologías de Información y Comunicación</v>
      </c>
      <c r="L80" s="94" t="s">
        <v>411</v>
      </c>
    </row>
    <row r="81" spans="3:12" x14ac:dyDescent="0.25">
      <c r="C81" s="95" t="s">
        <v>34</v>
      </c>
      <c r="D81" s="1015"/>
      <c r="E81" s="196">
        <f>D74/12</f>
        <v>0</v>
      </c>
      <c r="F81" s="96">
        <v>80</v>
      </c>
      <c r="G81" s="93">
        <f t="shared" si="7"/>
        <v>0</v>
      </c>
      <c r="H81" s="157"/>
      <c r="I81" s="94" t="s">
        <v>941</v>
      </c>
      <c r="J81" s="94" t="str">
        <f>VLOOKUP(I81,Presupuesto!$B$11:$C$566,2,0)</f>
        <v>UTILES DE ESCRITORIO, OFICINA Y ENSE¥ANZA</v>
      </c>
      <c r="K81" s="94" t="str">
        <f t="shared" si="8"/>
        <v>Gestión Tecnologías de Información y Comunicación</v>
      </c>
      <c r="L81" s="94" t="s">
        <v>411</v>
      </c>
    </row>
    <row r="82" spans="3:12" x14ac:dyDescent="0.25">
      <c r="C82" s="105" t="s">
        <v>52</v>
      </c>
      <c r="D82" s="1015"/>
      <c r="E82" s="202">
        <v>0</v>
      </c>
      <c r="F82" s="115">
        <v>25</v>
      </c>
      <c r="G82" s="93">
        <f t="shared" si="7"/>
        <v>0</v>
      </c>
      <c r="H82" s="157"/>
      <c r="I82" s="94" t="s">
        <v>941</v>
      </c>
      <c r="J82" s="94" t="str">
        <f>VLOOKUP(I82,Presupuesto!$B$11:$C$566,2,0)</f>
        <v>UTILES DE ESCRITORIO, OFICINA Y ENSE¥ANZA</v>
      </c>
      <c r="K82" s="94" t="str">
        <f t="shared" si="8"/>
        <v>Gestión Tecnologías de Información y Comunicación</v>
      </c>
      <c r="L82" s="94" t="s">
        <v>411</v>
      </c>
    </row>
    <row r="83" spans="3:12" ht="15.75" thickBot="1" x14ac:dyDescent="0.3">
      <c r="C83" s="206" t="s">
        <v>429</v>
      </c>
      <c r="D83" s="207">
        <v>0</v>
      </c>
      <c r="E83" s="286">
        <v>0</v>
      </c>
      <c r="F83" s="100">
        <f>HLOOKUP(C83,$AH$2:$BU$3,2,0)</f>
        <v>1150</v>
      </c>
      <c r="G83" s="101">
        <f>D83*E83*F83</f>
        <v>0</v>
      </c>
      <c r="H83" s="287"/>
      <c r="I83" s="288" t="s">
        <v>300</v>
      </c>
      <c r="J83" s="102" t="str">
        <f>VLOOKUP(I83,Presupuesto!$B$11:$C$566,2,0)</f>
        <v>VIATICOS (26200-00)</v>
      </c>
      <c r="K83" s="289" t="str">
        <f t="shared" si="8"/>
        <v>Gestión Tecnologías de Información y Comunicación</v>
      </c>
      <c r="L83" s="289" t="s">
        <v>411</v>
      </c>
    </row>
    <row r="85" spans="3:12" ht="15.75" thickBot="1" x14ac:dyDescent="0.3"/>
    <row r="86" spans="3:12" ht="15.75" thickBot="1" x14ac:dyDescent="0.3">
      <c r="C86" s="29" t="s">
        <v>43</v>
      </c>
      <c r="D86" s="30">
        <f>SUM(G93:G102)</f>
        <v>0</v>
      </c>
      <c r="E86" s="89"/>
      <c r="F86" s="89"/>
      <c r="G86" s="89"/>
      <c r="H86" s="73"/>
      <c r="I86" s="73"/>
      <c r="J86" s="73"/>
      <c r="K86" s="108"/>
    </row>
    <row r="87" spans="3:12" x14ac:dyDescent="0.25">
      <c r="C87" s="70"/>
      <c r="D87" s="31"/>
      <c r="E87" s="89"/>
      <c r="F87" s="89"/>
      <c r="G87" s="89"/>
      <c r="H87" s="73"/>
      <c r="I87" s="73"/>
      <c r="J87" s="73"/>
      <c r="K87" s="108"/>
    </row>
    <row r="88" spans="3:12" x14ac:dyDescent="0.25">
      <c r="C88" s="70"/>
      <c r="D88" s="31"/>
      <c r="E88" s="89"/>
      <c r="F88" s="89"/>
      <c r="G88" s="89"/>
      <c r="H88" s="73"/>
      <c r="I88" s="73"/>
      <c r="J88" s="73"/>
      <c r="K88" s="108"/>
    </row>
    <row r="89" spans="3:12" ht="15.75" x14ac:dyDescent="0.25">
      <c r="C89" s="198" t="s">
        <v>391</v>
      </c>
      <c r="D89" s="306"/>
      <c r="E89" s="89"/>
      <c r="F89" s="89"/>
      <c r="G89" s="89"/>
      <c r="H89" s="73"/>
      <c r="I89" s="73"/>
      <c r="J89" s="73"/>
      <c r="K89" s="108"/>
    </row>
    <row r="90" spans="3:12" ht="18.75" x14ac:dyDescent="0.25">
      <c r="C90" s="200" t="e">
        <f>IFERROR(VLOOKUP(D89,'1. Desarrollo e Innov. Curricu.'!$F:$G,2,FALSE),IFERROR(VLOOKUP(D89,'2. Investigación Científica'!$F:$G,2,FALSE),IFERROR(VLOOKUP(D89,'3. Vinculación Univ. Sociedad'!$E:$G,2,FALSE),IFERROR(VLOOKUP(D89,'4.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89"/>
      <c r="F90" s="89"/>
      <c r="G90" s="89"/>
      <c r="H90" s="73"/>
      <c r="I90" s="73"/>
      <c r="J90" s="73"/>
      <c r="K90" s="108"/>
    </row>
    <row r="91" spans="3:12" ht="15.75" thickBot="1" x14ac:dyDescent="0.3">
      <c r="C91" s="70"/>
      <c r="D91" s="31"/>
      <c r="E91" s="89"/>
      <c r="F91" s="89"/>
      <c r="G91" s="89"/>
      <c r="H91" s="73"/>
      <c r="I91" s="73"/>
      <c r="J91" s="73"/>
      <c r="K91" s="108"/>
    </row>
    <row r="92" spans="3:12" ht="30.75" thickBot="1" x14ac:dyDescent="0.3">
      <c r="C92" s="122" t="s">
        <v>44</v>
      </c>
      <c r="D92" s="125" t="s">
        <v>45</v>
      </c>
      <c r="E92" s="124" t="s">
        <v>55</v>
      </c>
      <c r="F92" s="124" t="s">
        <v>57</v>
      </c>
      <c r="G92" s="123" t="s">
        <v>27</v>
      </c>
      <c r="H92" s="129" t="s">
        <v>130</v>
      </c>
      <c r="I92" s="124" t="s">
        <v>46</v>
      </c>
      <c r="J92" s="124" t="s">
        <v>131</v>
      </c>
      <c r="K92" s="124" t="s">
        <v>409</v>
      </c>
      <c r="L92" s="124" t="s">
        <v>410</v>
      </c>
    </row>
    <row r="93" spans="3:12" x14ac:dyDescent="0.25">
      <c r="C93" s="281" t="s">
        <v>47</v>
      </c>
      <c r="D93" s="1014"/>
      <c r="E93" s="282"/>
      <c r="F93" s="111">
        <v>30000</v>
      </c>
      <c r="G93" s="283">
        <f t="shared" ref="G93:G101" si="9">E93*F93</f>
        <v>0</v>
      </c>
      <c r="H93" s="284"/>
      <c r="I93" s="112" t="s">
        <v>698</v>
      </c>
      <c r="J93" s="112" t="str">
        <f>VLOOKUP(I93,Presupuesto!$B$11:$C$566,2,0)</f>
        <v>SERVICIOS DE CAPACITACION.</v>
      </c>
      <c r="K93" s="285" t="s">
        <v>1509</v>
      </c>
      <c r="L93" s="112" t="s">
        <v>393</v>
      </c>
    </row>
    <row r="94" spans="3:12" x14ac:dyDescent="0.25">
      <c r="C94" s="95" t="s">
        <v>48</v>
      </c>
      <c r="D94" s="1015"/>
      <c r="E94" s="196">
        <f>D93</f>
        <v>0</v>
      </c>
      <c r="F94" s="96">
        <v>50</v>
      </c>
      <c r="G94" s="93">
        <f t="shared" si="9"/>
        <v>0</v>
      </c>
      <c r="H94" s="157"/>
      <c r="I94" s="94" t="s">
        <v>716</v>
      </c>
      <c r="J94" s="94" t="str">
        <f>VLOOKUP(I94,Presupuesto!$B$11:$C$566,2,0)</f>
        <v>SERVICIOS DE IMPRENTA PUBLIC.Y REPRODUCCION</v>
      </c>
      <c r="K94" s="94" t="str">
        <f>$K$93</f>
        <v>Gestión Tecnologías de Información y Comunicación</v>
      </c>
      <c r="L94" s="94" t="s">
        <v>411</v>
      </c>
    </row>
    <row r="95" spans="3:12" x14ac:dyDescent="0.25">
      <c r="C95" s="95" t="s">
        <v>49</v>
      </c>
      <c r="D95" s="1015"/>
      <c r="E95" s="196">
        <f>D93</f>
        <v>0</v>
      </c>
      <c r="F95" s="96">
        <v>150</v>
      </c>
      <c r="G95" s="93">
        <f t="shared" si="9"/>
        <v>0</v>
      </c>
      <c r="H95" s="157"/>
      <c r="I95" s="94" t="s">
        <v>791</v>
      </c>
      <c r="J95" s="94" t="str">
        <f>VLOOKUP(I95,Presupuesto!$B$11:$C$566,2,0)</f>
        <v>ALIMENTOS B EBIDAS PARA PERSONAS</v>
      </c>
      <c r="K95" s="94" t="str">
        <f t="shared" ref="K95:K102" si="10">$K$93</f>
        <v>Gestión Tecnologías de Información y Comunicación</v>
      </c>
      <c r="L95" s="94" t="s">
        <v>395</v>
      </c>
    </row>
    <row r="96" spans="3:12" x14ac:dyDescent="0.25">
      <c r="C96" s="95" t="s">
        <v>50</v>
      </c>
      <c r="D96" s="1015"/>
      <c r="E96" s="147">
        <v>0</v>
      </c>
      <c r="F96" s="114">
        <v>10000</v>
      </c>
      <c r="G96" s="93">
        <f t="shared" si="9"/>
        <v>0</v>
      </c>
      <c r="H96" s="157"/>
      <c r="I96" s="278" t="s">
        <v>299</v>
      </c>
      <c r="J96" s="94" t="str">
        <f>VLOOKUP(I96,Presupuesto!$B$11:$C$566,2,0)</f>
        <v>PASAJES (26100-00)</v>
      </c>
      <c r="K96" s="94" t="str">
        <f t="shared" si="10"/>
        <v>Gestión Tecnologías de Información y Comunicación</v>
      </c>
      <c r="L96" s="94" t="s">
        <v>411</v>
      </c>
    </row>
    <row r="97" spans="3:12" x14ac:dyDescent="0.25">
      <c r="C97" s="95" t="s">
        <v>416</v>
      </c>
      <c r="D97" s="1015"/>
      <c r="E97" s="147">
        <v>0</v>
      </c>
      <c r="F97" s="114">
        <v>250</v>
      </c>
      <c r="G97" s="93">
        <f t="shared" si="9"/>
        <v>0</v>
      </c>
      <c r="H97" s="157"/>
      <c r="I97" s="94" t="s">
        <v>820</v>
      </c>
      <c r="J97" s="94" t="str">
        <f>VLOOKUP(I97,Presupuesto!$B$11:$C$566,2,0)</f>
        <v>PRODUCTOS PAPEL Y CARTON</v>
      </c>
      <c r="K97" s="94" t="str">
        <f t="shared" si="10"/>
        <v>Gestión Tecnologías de Información y Comunicación</v>
      </c>
      <c r="L97" s="94" t="s">
        <v>411</v>
      </c>
    </row>
    <row r="98" spans="3:12" x14ac:dyDescent="0.25">
      <c r="C98" s="95" t="s">
        <v>51</v>
      </c>
      <c r="D98" s="1015"/>
      <c r="E98" s="196">
        <f>(D93*25)/500</f>
        <v>0</v>
      </c>
      <c r="F98" s="96">
        <v>85</v>
      </c>
      <c r="G98" s="93">
        <f t="shared" si="9"/>
        <v>0</v>
      </c>
      <c r="H98" s="157"/>
      <c r="I98" s="94" t="s">
        <v>820</v>
      </c>
      <c r="J98" s="94" t="str">
        <f>VLOOKUP(I98,Presupuesto!$B$11:$C$566,2,0)</f>
        <v>PRODUCTOS PAPEL Y CARTON</v>
      </c>
      <c r="K98" s="94" t="str">
        <f t="shared" si="10"/>
        <v>Gestión Tecnologías de Información y Comunicación</v>
      </c>
      <c r="L98" s="94" t="s">
        <v>411</v>
      </c>
    </row>
    <row r="99" spans="3:12" x14ac:dyDescent="0.25">
      <c r="C99" s="95" t="s">
        <v>122</v>
      </c>
      <c r="D99" s="1015"/>
      <c r="E99" s="196">
        <f>D93/12</f>
        <v>0</v>
      </c>
      <c r="F99" s="96">
        <v>36</v>
      </c>
      <c r="G99" s="93">
        <f t="shared" si="9"/>
        <v>0</v>
      </c>
      <c r="H99" s="157"/>
      <c r="I99" s="94" t="s">
        <v>941</v>
      </c>
      <c r="J99" s="94" t="str">
        <f>VLOOKUP(I99,Presupuesto!$B$11:$C$566,2,0)</f>
        <v>UTILES DE ESCRITORIO, OFICINA Y ENSE¥ANZA</v>
      </c>
      <c r="K99" s="94" t="str">
        <f t="shared" si="10"/>
        <v>Gestión Tecnologías de Información y Comunicación</v>
      </c>
      <c r="L99" s="94" t="s">
        <v>411</v>
      </c>
    </row>
    <row r="100" spans="3:12" x14ac:dyDescent="0.25">
      <c r="C100" s="95" t="s">
        <v>34</v>
      </c>
      <c r="D100" s="1015"/>
      <c r="E100" s="196">
        <f>D93/12</f>
        <v>0</v>
      </c>
      <c r="F100" s="96">
        <v>80</v>
      </c>
      <c r="G100" s="93">
        <f t="shared" si="9"/>
        <v>0</v>
      </c>
      <c r="H100" s="157"/>
      <c r="I100" s="94" t="s">
        <v>941</v>
      </c>
      <c r="J100" s="94" t="str">
        <f>VLOOKUP(I100,Presupuesto!$B$11:$C$566,2,0)</f>
        <v>UTILES DE ESCRITORIO, OFICINA Y ENSE¥ANZA</v>
      </c>
      <c r="K100" s="94" t="str">
        <f t="shared" si="10"/>
        <v>Gestión Tecnologías de Información y Comunicación</v>
      </c>
      <c r="L100" s="94" t="s">
        <v>411</v>
      </c>
    </row>
    <row r="101" spans="3:12" x14ac:dyDescent="0.25">
      <c r="C101" s="105" t="s">
        <v>52</v>
      </c>
      <c r="D101" s="1015"/>
      <c r="E101" s="202">
        <v>0</v>
      </c>
      <c r="F101" s="115">
        <v>25</v>
      </c>
      <c r="G101" s="93">
        <f t="shared" si="9"/>
        <v>0</v>
      </c>
      <c r="H101" s="157"/>
      <c r="I101" s="94" t="s">
        <v>941</v>
      </c>
      <c r="J101" s="94" t="str">
        <f>VLOOKUP(I101,Presupuesto!$B$11:$C$566,2,0)</f>
        <v>UTILES DE ESCRITORIO, OFICINA Y ENSE¥ANZA</v>
      </c>
      <c r="K101" s="94" t="str">
        <f t="shared" si="10"/>
        <v>Gestión Tecnologías de Información y Comunicación</v>
      </c>
      <c r="L101" s="94" t="s">
        <v>411</v>
      </c>
    </row>
    <row r="102" spans="3:12" ht="15.75" thickBot="1" x14ac:dyDescent="0.3">
      <c r="C102" s="206" t="s">
        <v>429</v>
      </c>
      <c r="D102" s="207">
        <v>0</v>
      </c>
      <c r="E102" s="286">
        <v>0</v>
      </c>
      <c r="F102" s="100">
        <f>HLOOKUP(C102,$AH$2:$BU$3,2,0)</f>
        <v>1150</v>
      </c>
      <c r="G102" s="101">
        <f>D102*E102*F102</f>
        <v>0</v>
      </c>
      <c r="H102" s="287"/>
      <c r="I102" s="288" t="s">
        <v>300</v>
      </c>
      <c r="J102" s="102" t="str">
        <f>VLOOKUP(I102,Presupuesto!$B$11:$C$566,2,0)</f>
        <v>VIATICOS (26200-00)</v>
      </c>
      <c r="K102" s="289" t="str">
        <f t="shared" si="10"/>
        <v>Gestión Tecnologías de Información y Comunicación</v>
      </c>
      <c r="L102" s="289" t="s">
        <v>411</v>
      </c>
    </row>
    <row r="103" spans="3:12" x14ac:dyDescent="0.25">
      <c r="C103" s="89"/>
      <c r="E103" s="108"/>
      <c r="F103" s="108"/>
      <c r="G103" s="108"/>
      <c r="H103" s="170"/>
      <c r="I103" s="108"/>
      <c r="J103" s="108"/>
      <c r="K103" s="108"/>
    </row>
    <row r="104" spans="3:12" ht="15.75" thickBot="1" x14ac:dyDescent="0.3"/>
    <row r="105" spans="3:12" ht="15.75" thickBot="1" x14ac:dyDescent="0.3">
      <c r="C105" s="29" t="s">
        <v>43</v>
      </c>
      <c r="D105" s="30">
        <f>SUM(G112:G121)</f>
        <v>0</v>
      </c>
      <c r="E105" s="89"/>
      <c r="F105" s="89"/>
      <c r="G105" s="89"/>
      <c r="H105" s="73"/>
      <c r="I105" s="73"/>
      <c r="J105" s="73"/>
      <c r="K105" s="108"/>
    </row>
    <row r="106" spans="3:12" x14ac:dyDescent="0.25">
      <c r="C106" s="70"/>
      <c r="D106" s="31"/>
      <c r="E106" s="89"/>
      <c r="F106" s="89"/>
      <c r="G106" s="89"/>
      <c r="H106" s="73"/>
      <c r="I106" s="73"/>
      <c r="J106" s="73"/>
      <c r="K106" s="108"/>
    </row>
    <row r="107" spans="3:12" x14ac:dyDescent="0.25">
      <c r="C107" s="70"/>
      <c r="D107" s="31"/>
      <c r="E107" s="89"/>
      <c r="F107" s="89"/>
      <c r="G107" s="89"/>
      <c r="H107" s="73"/>
      <c r="I107" s="73"/>
      <c r="J107" s="73"/>
      <c r="K107" s="108"/>
    </row>
    <row r="108" spans="3:12" ht="15.75" x14ac:dyDescent="0.25">
      <c r="C108" s="198" t="s">
        <v>391</v>
      </c>
      <c r="D108" s="306"/>
      <c r="E108" s="89"/>
      <c r="F108" s="89"/>
      <c r="G108" s="89"/>
      <c r="H108" s="73"/>
      <c r="I108" s="73"/>
      <c r="J108" s="73"/>
      <c r="K108" s="108"/>
    </row>
    <row r="109" spans="3:12" ht="18.75" x14ac:dyDescent="0.25">
      <c r="C109" s="200" t="e">
        <f>IFERROR(VLOOKUP(D108,'1. Desarrollo e Innov. Curricu.'!$F:$G,2,FALSE),IFERROR(VLOOKUP(D108,'2. Investigación Científica'!$F:$G,2,FALSE),IFERROR(VLOOKUP(D108,'3. Vinculación Univ. Sociedad'!$E:$G,2,FALSE),IFERROR(VLOOKUP(D108,'4.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89"/>
      <c r="F109" s="89"/>
      <c r="G109" s="89"/>
      <c r="H109" s="73"/>
      <c r="I109" s="73"/>
      <c r="J109" s="73"/>
      <c r="K109" s="108"/>
    </row>
    <row r="110" spans="3:12" ht="15.75" thickBot="1" x14ac:dyDescent="0.3">
      <c r="C110" s="70"/>
      <c r="D110" s="31"/>
      <c r="E110" s="89"/>
      <c r="F110" s="89"/>
      <c r="G110" s="89"/>
      <c r="H110" s="73"/>
      <c r="I110" s="73"/>
      <c r="J110" s="73"/>
      <c r="K110" s="108"/>
    </row>
    <row r="111" spans="3:12" ht="30.75" thickBot="1" x14ac:dyDescent="0.3">
      <c r="C111" s="122" t="s">
        <v>44</v>
      </c>
      <c r="D111" s="125" t="s">
        <v>45</v>
      </c>
      <c r="E111" s="124" t="s">
        <v>55</v>
      </c>
      <c r="F111" s="124" t="s">
        <v>57</v>
      </c>
      <c r="G111" s="123" t="s">
        <v>27</v>
      </c>
      <c r="H111" s="129" t="s">
        <v>130</v>
      </c>
      <c r="I111" s="124" t="s">
        <v>46</v>
      </c>
      <c r="J111" s="124" t="s">
        <v>131</v>
      </c>
      <c r="K111" s="124" t="s">
        <v>409</v>
      </c>
      <c r="L111" s="124" t="s">
        <v>410</v>
      </c>
    </row>
    <row r="112" spans="3:12" x14ac:dyDescent="0.25">
      <c r="C112" s="281" t="s">
        <v>47</v>
      </c>
      <c r="D112" s="1014"/>
      <c r="E112" s="282"/>
      <c r="F112" s="111">
        <v>30000</v>
      </c>
      <c r="G112" s="283">
        <f t="shared" ref="G112:G120" si="11">E112*F112</f>
        <v>0</v>
      </c>
      <c r="H112" s="284"/>
      <c r="I112" s="112" t="s">
        <v>698</v>
      </c>
      <c r="J112" s="112" t="str">
        <f>VLOOKUP(I112,Presupuesto!$B$11:$C$566,2,0)</f>
        <v>SERVICIOS DE CAPACITACION.</v>
      </c>
      <c r="K112" s="285" t="s">
        <v>1509</v>
      </c>
      <c r="L112" s="112" t="s">
        <v>393</v>
      </c>
    </row>
    <row r="113" spans="3:12" x14ac:dyDescent="0.25">
      <c r="C113" s="95" t="s">
        <v>48</v>
      </c>
      <c r="D113" s="1015"/>
      <c r="E113" s="196">
        <f>D112</f>
        <v>0</v>
      </c>
      <c r="F113" s="96">
        <v>50</v>
      </c>
      <c r="G113" s="93">
        <f t="shared" si="11"/>
        <v>0</v>
      </c>
      <c r="H113" s="157"/>
      <c r="I113" s="94" t="s">
        <v>716</v>
      </c>
      <c r="J113" s="94" t="str">
        <f>VLOOKUP(I113,Presupuesto!$B$11:$C$566,2,0)</f>
        <v>SERVICIOS DE IMPRENTA PUBLIC.Y REPRODUCCION</v>
      </c>
      <c r="K113" s="94" t="str">
        <f>$K$112</f>
        <v>Gestión Tecnologías de Información y Comunicación</v>
      </c>
      <c r="L113" s="94" t="s">
        <v>411</v>
      </c>
    </row>
    <row r="114" spans="3:12" x14ac:dyDescent="0.25">
      <c r="C114" s="95" t="s">
        <v>49</v>
      </c>
      <c r="D114" s="1015"/>
      <c r="E114" s="196">
        <f>D112</f>
        <v>0</v>
      </c>
      <c r="F114" s="96">
        <v>150</v>
      </c>
      <c r="G114" s="93">
        <f t="shared" si="11"/>
        <v>0</v>
      </c>
      <c r="H114" s="157"/>
      <c r="I114" s="94" t="s">
        <v>791</v>
      </c>
      <c r="J114" s="94" t="str">
        <f>VLOOKUP(I114,Presupuesto!$B$11:$C$566,2,0)</f>
        <v>ALIMENTOS B EBIDAS PARA PERSONAS</v>
      </c>
      <c r="K114" s="94" t="str">
        <f t="shared" ref="K114:K121" si="12">$K$112</f>
        <v>Gestión Tecnologías de Información y Comunicación</v>
      </c>
      <c r="L114" s="94" t="s">
        <v>395</v>
      </c>
    </row>
    <row r="115" spans="3:12" x14ac:dyDescent="0.25">
      <c r="C115" s="95" t="s">
        <v>50</v>
      </c>
      <c r="D115" s="1015"/>
      <c r="E115" s="147">
        <v>0</v>
      </c>
      <c r="F115" s="114">
        <v>10000</v>
      </c>
      <c r="G115" s="93">
        <f t="shared" si="11"/>
        <v>0</v>
      </c>
      <c r="H115" s="157"/>
      <c r="I115" s="278" t="s">
        <v>299</v>
      </c>
      <c r="J115" s="94" t="str">
        <f>VLOOKUP(I115,Presupuesto!$B$11:$C$566,2,0)</f>
        <v>PASAJES (26100-00)</v>
      </c>
      <c r="K115" s="94" t="str">
        <f t="shared" si="12"/>
        <v>Gestión Tecnologías de Información y Comunicación</v>
      </c>
      <c r="L115" s="94" t="s">
        <v>411</v>
      </c>
    </row>
    <row r="116" spans="3:12" x14ac:dyDescent="0.25">
      <c r="C116" s="95" t="s">
        <v>416</v>
      </c>
      <c r="D116" s="1015"/>
      <c r="E116" s="147">
        <v>0</v>
      </c>
      <c r="F116" s="114">
        <v>250</v>
      </c>
      <c r="G116" s="93">
        <f t="shared" si="11"/>
        <v>0</v>
      </c>
      <c r="H116" s="157"/>
      <c r="I116" s="94" t="s">
        <v>820</v>
      </c>
      <c r="J116" s="94" t="str">
        <f>VLOOKUP(I116,Presupuesto!$B$11:$C$566,2,0)</f>
        <v>PRODUCTOS PAPEL Y CARTON</v>
      </c>
      <c r="K116" s="94" t="str">
        <f t="shared" si="12"/>
        <v>Gestión Tecnologías de Información y Comunicación</v>
      </c>
      <c r="L116" s="94" t="s">
        <v>411</v>
      </c>
    </row>
    <row r="117" spans="3:12" x14ac:dyDescent="0.25">
      <c r="C117" s="95" t="s">
        <v>51</v>
      </c>
      <c r="D117" s="1015"/>
      <c r="E117" s="196">
        <f>(D112*25)/500</f>
        <v>0</v>
      </c>
      <c r="F117" s="96">
        <v>85</v>
      </c>
      <c r="G117" s="93">
        <f t="shared" si="11"/>
        <v>0</v>
      </c>
      <c r="H117" s="157"/>
      <c r="I117" s="94" t="s">
        <v>820</v>
      </c>
      <c r="J117" s="94" t="str">
        <f>VLOOKUP(I117,Presupuesto!$B$11:$C$566,2,0)</f>
        <v>PRODUCTOS PAPEL Y CARTON</v>
      </c>
      <c r="K117" s="94" t="str">
        <f t="shared" si="12"/>
        <v>Gestión Tecnologías de Información y Comunicación</v>
      </c>
      <c r="L117" s="94" t="s">
        <v>411</v>
      </c>
    </row>
    <row r="118" spans="3:12" x14ac:dyDescent="0.25">
      <c r="C118" s="95" t="s">
        <v>122</v>
      </c>
      <c r="D118" s="1015"/>
      <c r="E118" s="196">
        <f>D112/12</f>
        <v>0</v>
      </c>
      <c r="F118" s="96">
        <v>36</v>
      </c>
      <c r="G118" s="93">
        <f t="shared" si="11"/>
        <v>0</v>
      </c>
      <c r="H118" s="157"/>
      <c r="I118" s="94" t="s">
        <v>941</v>
      </c>
      <c r="J118" s="94" t="str">
        <f>VLOOKUP(I118,Presupuesto!$B$11:$C$566,2,0)</f>
        <v>UTILES DE ESCRITORIO, OFICINA Y ENSE¥ANZA</v>
      </c>
      <c r="K118" s="94" t="str">
        <f t="shared" si="12"/>
        <v>Gestión Tecnologías de Información y Comunicación</v>
      </c>
      <c r="L118" s="94" t="s">
        <v>411</v>
      </c>
    </row>
    <row r="119" spans="3:12" x14ac:dyDescent="0.25">
      <c r="C119" s="95" t="s">
        <v>34</v>
      </c>
      <c r="D119" s="1015"/>
      <c r="E119" s="196">
        <f>D112/12</f>
        <v>0</v>
      </c>
      <c r="F119" s="96">
        <v>80</v>
      </c>
      <c r="G119" s="93">
        <f t="shared" si="11"/>
        <v>0</v>
      </c>
      <c r="H119" s="157"/>
      <c r="I119" s="94" t="s">
        <v>941</v>
      </c>
      <c r="J119" s="94" t="str">
        <f>VLOOKUP(I119,Presupuesto!$B$11:$C$566,2,0)</f>
        <v>UTILES DE ESCRITORIO, OFICINA Y ENSE¥ANZA</v>
      </c>
      <c r="K119" s="94" t="str">
        <f t="shared" si="12"/>
        <v>Gestión Tecnologías de Información y Comunicación</v>
      </c>
      <c r="L119" s="94" t="s">
        <v>411</v>
      </c>
    </row>
    <row r="120" spans="3:12" x14ac:dyDescent="0.25">
      <c r="C120" s="105" t="s">
        <v>52</v>
      </c>
      <c r="D120" s="1015"/>
      <c r="E120" s="202">
        <v>0</v>
      </c>
      <c r="F120" s="115">
        <v>25</v>
      </c>
      <c r="G120" s="93">
        <f t="shared" si="11"/>
        <v>0</v>
      </c>
      <c r="H120" s="157"/>
      <c r="I120" s="94" t="s">
        <v>941</v>
      </c>
      <c r="J120" s="94" t="str">
        <f>VLOOKUP(I120,Presupuesto!$B$11:$C$566,2,0)</f>
        <v>UTILES DE ESCRITORIO, OFICINA Y ENSE¥ANZA</v>
      </c>
      <c r="K120" s="94" t="str">
        <f t="shared" si="12"/>
        <v>Gestión Tecnologías de Información y Comunicación</v>
      </c>
      <c r="L120" s="94" t="s">
        <v>411</v>
      </c>
    </row>
    <row r="121" spans="3:12" ht="15.75" thickBot="1" x14ac:dyDescent="0.3">
      <c r="C121" s="206" t="s">
        <v>429</v>
      </c>
      <c r="D121" s="207">
        <v>0</v>
      </c>
      <c r="E121" s="286">
        <v>0</v>
      </c>
      <c r="F121" s="100">
        <f>HLOOKUP(C121,$AH$2:$BU$3,2,0)</f>
        <v>1150</v>
      </c>
      <c r="G121" s="101">
        <f>D121*E121*F121</f>
        <v>0</v>
      </c>
      <c r="H121" s="287"/>
      <c r="I121" s="288" t="s">
        <v>300</v>
      </c>
      <c r="J121" s="102" t="str">
        <f>VLOOKUP(I121,Presupuesto!$B$11:$C$566,2,0)</f>
        <v>VIATICOS (26200-00)</v>
      </c>
      <c r="K121" s="289" t="str">
        <f t="shared" si="12"/>
        <v>Gestión Tecnologías de Información y Comunicación</v>
      </c>
      <c r="L121" s="289" t="s">
        <v>411</v>
      </c>
    </row>
    <row r="123" spans="3:12" ht="15.75" thickBot="1" x14ac:dyDescent="0.3"/>
    <row r="124" spans="3:12" ht="15.75" thickBot="1" x14ac:dyDescent="0.3">
      <c r="C124" s="29" t="s">
        <v>43</v>
      </c>
      <c r="D124" s="30">
        <f>SUM(G131:G140)</f>
        <v>0</v>
      </c>
      <c r="E124" s="89"/>
      <c r="F124" s="89"/>
      <c r="G124" s="89"/>
      <c r="H124" s="73"/>
      <c r="I124" s="73"/>
      <c r="J124" s="73"/>
      <c r="K124" s="108"/>
    </row>
    <row r="125" spans="3:12" x14ac:dyDescent="0.25">
      <c r="C125" s="70"/>
      <c r="D125" s="31"/>
      <c r="E125" s="89"/>
      <c r="F125" s="89"/>
      <c r="G125" s="89"/>
      <c r="H125" s="73"/>
      <c r="I125" s="73"/>
      <c r="J125" s="73"/>
      <c r="K125" s="108"/>
    </row>
    <row r="126" spans="3:12" x14ac:dyDescent="0.25">
      <c r="C126" s="70"/>
      <c r="D126" s="31"/>
      <c r="E126" s="89"/>
      <c r="F126" s="89"/>
      <c r="G126" s="89"/>
      <c r="H126" s="73"/>
      <c r="I126" s="73"/>
      <c r="J126" s="73"/>
      <c r="K126" s="108"/>
    </row>
    <row r="127" spans="3:12" ht="15.75" x14ac:dyDescent="0.25">
      <c r="C127" s="198" t="s">
        <v>391</v>
      </c>
      <c r="D127" s="306"/>
      <c r="E127" s="89"/>
      <c r="F127" s="89"/>
      <c r="G127" s="89"/>
      <c r="H127" s="73"/>
      <c r="I127" s="73"/>
      <c r="J127" s="73"/>
      <c r="K127" s="108"/>
    </row>
    <row r="128" spans="3:12" ht="18.75" x14ac:dyDescent="0.25">
      <c r="C128" s="200" t="e">
        <f>IFERROR(VLOOKUP(D127,'1. Desarrollo e Innov. Curricu.'!$F:$G,2,FALSE),IFERROR(VLOOKUP(D127,'2. Investigación Científica'!$F:$G,2,FALSE),IFERROR(VLOOKUP(D127,'3. Vinculación Univ. Sociedad'!$E:$G,2,FALSE),IFERROR(VLOOKUP(D127,'4.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89"/>
      <c r="F128" s="89"/>
      <c r="G128" s="89"/>
      <c r="H128" s="73"/>
      <c r="I128" s="73"/>
      <c r="J128" s="73"/>
      <c r="K128" s="108"/>
    </row>
    <row r="129" spans="3:12" ht="15.75" thickBot="1" x14ac:dyDescent="0.3">
      <c r="C129" s="70"/>
      <c r="D129" s="31"/>
      <c r="E129" s="89"/>
      <c r="F129" s="89"/>
      <c r="G129" s="89"/>
      <c r="H129" s="73"/>
      <c r="I129" s="73"/>
      <c r="J129" s="73"/>
      <c r="K129" s="108"/>
    </row>
    <row r="130" spans="3:12" ht="30.75" thickBot="1" x14ac:dyDescent="0.3">
      <c r="C130" s="122" t="s">
        <v>44</v>
      </c>
      <c r="D130" s="125" t="s">
        <v>45</v>
      </c>
      <c r="E130" s="124" t="s">
        <v>55</v>
      </c>
      <c r="F130" s="124" t="s">
        <v>57</v>
      </c>
      <c r="G130" s="123" t="s">
        <v>27</v>
      </c>
      <c r="H130" s="129" t="s">
        <v>130</v>
      </c>
      <c r="I130" s="124" t="s">
        <v>46</v>
      </c>
      <c r="J130" s="124" t="s">
        <v>131</v>
      </c>
      <c r="K130" s="124" t="s">
        <v>409</v>
      </c>
      <c r="L130" s="124" t="s">
        <v>410</v>
      </c>
    </row>
    <row r="131" spans="3:12" x14ac:dyDescent="0.25">
      <c r="C131" s="281" t="s">
        <v>47</v>
      </c>
      <c r="D131" s="1014"/>
      <c r="E131" s="282"/>
      <c r="F131" s="111">
        <v>30000</v>
      </c>
      <c r="G131" s="283">
        <f t="shared" ref="G131:G139" si="13">E131*F131</f>
        <v>0</v>
      </c>
      <c r="H131" s="284"/>
      <c r="I131" s="112" t="s">
        <v>698</v>
      </c>
      <c r="J131" s="112" t="str">
        <f>VLOOKUP(I131,Presupuesto!$B$11:$C$566,2,0)</f>
        <v>SERVICIOS DE CAPACITACION.</v>
      </c>
      <c r="K131" s="285" t="s">
        <v>1509</v>
      </c>
      <c r="L131" s="112" t="s">
        <v>393</v>
      </c>
    </row>
    <row r="132" spans="3:12" x14ac:dyDescent="0.25">
      <c r="C132" s="95" t="s">
        <v>48</v>
      </c>
      <c r="D132" s="1015"/>
      <c r="E132" s="196">
        <f>D131</f>
        <v>0</v>
      </c>
      <c r="F132" s="96">
        <v>50</v>
      </c>
      <c r="G132" s="93">
        <f t="shared" si="13"/>
        <v>0</v>
      </c>
      <c r="H132" s="157"/>
      <c r="I132" s="94" t="s">
        <v>716</v>
      </c>
      <c r="J132" s="94" t="str">
        <f>VLOOKUP(I132,Presupuesto!$B$11:$C$566,2,0)</f>
        <v>SERVICIOS DE IMPRENTA PUBLIC.Y REPRODUCCION</v>
      </c>
      <c r="K132" s="94" t="str">
        <f>$K$131</f>
        <v>Gestión Tecnologías de Información y Comunicación</v>
      </c>
      <c r="L132" s="94" t="s">
        <v>411</v>
      </c>
    </row>
    <row r="133" spans="3:12" x14ac:dyDescent="0.25">
      <c r="C133" s="95" t="s">
        <v>49</v>
      </c>
      <c r="D133" s="1015"/>
      <c r="E133" s="196">
        <f>D131</f>
        <v>0</v>
      </c>
      <c r="F133" s="96">
        <v>150</v>
      </c>
      <c r="G133" s="93">
        <f t="shared" si="13"/>
        <v>0</v>
      </c>
      <c r="H133" s="157"/>
      <c r="I133" s="94" t="s">
        <v>791</v>
      </c>
      <c r="J133" s="94" t="str">
        <f>VLOOKUP(I133,Presupuesto!$B$11:$C$566,2,0)</f>
        <v>ALIMENTOS B EBIDAS PARA PERSONAS</v>
      </c>
      <c r="K133" s="94" t="str">
        <f t="shared" ref="K133:K140" si="14">$K$131</f>
        <v>Gestión Tecnologías de Información y Comunicación</v>
      </c>
      <c r="L133" s="94" t="s">
        <v>395</v>
      </c>
    </row>
    <row r="134" spans="3:12" x14ac:dyDescent="0.25">
      <c r="C134" s="95" t="s">
        <v>50</v>
      </c>
      <c r="D134" s="1015"/>
      <c r="E134" s="147">
        <v>0</v>
      </c>
      <c r="F134" s="114">
        <v>10000</v>
      </c>
      <c r="G134" s="93">
        <f t="shared" si="13"/>
        <v>0</v>
      </c>
      <c r="H134" s="157"/>
      <c r="I134" s="278" t="s">
        <v>299</v>
      </c>
      <c r="J134" s="94" t="str">
        <f>VLOOKUP(I134,Presupuesto!$B$11:$C$566,2,0)</f>
        <v>PASAJES (26100-00)</v>
      </c>
      <c r="K134" s="94" t="str">
        <f t="shared" si="14"/>
        <v>Gestión Tecnologías de Información y Comunicación</v>
      </c>
      <c r="L134" s="94" t="s">
        <v>411</v>
      </c>
    </row>
    <row r="135" spans="3:12" x14ac:dyDescent="0.25">
      <c r="C135" s="95" t="s">
        <v>416</v>
      </c>
      <c r="D135" s="1015"/>
      <c r="E135" s="147">
        <v>0</v>
      </c>
      <c r="F135" s="114">
        <v>250</v>
      </c>
      <c r="G135" s="93">
        <f t="shared" si="13"/>
        <v>0</v>
      </c>
      <c r="H135" s="157"/>
      <c r="I135" s="94" t="s">
        <v>820</v>
      </c>
      <c r="J135" s="94" t="str">
        <f>VLOOKUP(I135,Presupuesto!$B$11:$C$566,2,0)</f>
        <v>PRODUCTOS PAPEL Y CARTON</v>
      </c>
      <c r="K135" s="94" t="str">
        <f t="shared" si="14"/>
        <v>Gestión Tecnologías de Información y Comunicación</v>
      </c>
      <c r="L135" s="94" t="s">
        <v>411</v>
      </c>
    </row>
    <row r="136" spans="3:12" x14ac:dyDescent="0.25">
      <c r="C136" s="95" t="s">
        <v>51</v>
      </c>
      <c r="D136" s="1015"/>
      <c r="E136" s="196">
        <f>(D131*25)/500</f>
        <v>0</v>
      </c>
      <c r="F136" s="96">
        <v>85</v>
      </c>
      <c r="G136" s="93">
        <f t="shared" si="13"/>
        <v>0</v>
      </c>
      <c r="H136" s="157"/>
      <c r="I136" s="94" t="s">
        <v>820</v>
      </c>
      <c r="J136" s="94" t="str">
        <f>VLOOKUP(I136,Presupuesto!$B$11:$C$566,2,0)</f>
        <v>PRODUCTOS PAPEL Y CARTON</v>
      </c>
      <c r="K136" s="94" t="str">
        <f t="shared" si="14"/>
        <v>Gestión Tecnologías de Información y Comunicación</v>
      </c>
      <c r="L136" s="94" t="s">
        <v>411</v>
      </c>
    </row>
    <row r="137" spans="3:12" x14ac:dyDescent="0.25">
      <c r="C137" s="95" t="s">
        <v>122</v>
      </c>
      <c r="D137" s="1015"/>
      <c r="E137" s="196">
        <f>D131/12</f>
        <v>0</v>
      </c>
      <c r="F137" s="96">
        <v>36</v>
      </c>
      <c r="G137" s="93">
        <f t="shared" si="13"/>
        <v>0</v>
      </c>
      <c r="H137" s="157"/>
      <c r="I137" s="94" t="s">
        <v>941</v>
      </c>
      <c r="J137" s="94" t="str">
        <f>VLOOKUP(I137,Presupuesto!$B$11:$C$566,2,0)</f>
        <v>UTILES DE ESCRITORIO, OFICINA Y ENSE¥ANZA</v>
      </c>
      <c r="K137" s="94" t="str">
        <f t="shared" si="14"/>
        <v>Gestión Tecnologías de Información y Comunicación</v>
      </c>
      <c r="L137" s="94" t="s">
        <v>411</v>
      </c>
    </row>
    <row r="138" spans="3:12" x14ac:dyDescent="0.25">
      <c r="C138" s="95" t="s">
        <v>34</v>
      </c>
      <c r="D138" s="1015"/>
      <c r="E138" s="196">
        <f>D131/12</f>
        <v>0</v>
      </c>
      <c r="F138" s="96">
        <v>80</v>
      </c>
      <c r="G138" s="93">
        <f t="shared" si="13"/>
        <v>0</v>
      </c>
      <c r="H138" s="157"/>
      <c r="I138" s="94" t="s">
        <v>941</v>
      </c>
      <c r="J138" s="94" t="str">
        <f>VLOOKUP(I138,Presupuesto!$B$11:$C$566,2,0)</f>
        <v>UTILES DE ESCRITORIO, OFICINA Y ENSE¥ANZA</v>
      </c>
      <c r="K138" s="94" t="str">
        <f t="shared" si="14"/>
        <v>Gestión Tecnologías de Información y Comunicación</v>
      </c>
      <c r="L138" s="94" t="s">
        <v>411</v>
      </c>
    </row>
    <row r="139" spans="3:12" x14ac:dyDescent="0.25">
      <c r="C139" s="105" t="s">
        <v>52</v>
      </c>
      <c r="D139" s="1015"/>
      <c r="E139" s="202">
        <v>0</v>
      </c>
      <c r="F139" s="115">
        <v>25</v>
      </c>
      <c r="G139" s="93">
        <f t="shared" si="13"/>
        <v>0</v>
      </c>
      <c r="H139" s="157"/>
      <c r="I139" s="94" t="s">
        <v>941</v>
      </c>
      <c r="J139" s="94" t="str">
        <f>VLOOKUP(I139,Presupuesto!$B$11:$C$566,2,0)</f>
        <v>UTILES DE ESCRITORIO, OFICINA Y ENSE¥ANZA</v>
      </c>
      <c r="K139" s="94" t="str">
        <f t="shared" si="14"/>
        <v>Gestión Tecnologías de Información y Comunicación</v>
      </c>
      <c r="L139" s="94" t="s">
        <v>411</v>
      </c>
    </row>
    <row r="140" spans="3:12" ht="15.75" thickBot="1" x14ac:dyDescent="0.3">
      <c r="C140" s="206" t="s">
        <v>429</v>
      </c>
      <c r="D140" s="207">
        <v>0</v>
      </c>
      <c r="E140" s="286">
        <v>0</v>
      </c>
      <c r="F140" s="100">
        <f>HLOOKUP(C140,$AH$2:$BU$3,2,0)</f>
        <v>1150</v>
      </c>
      <c r="G140" s="101">
        <f>D140*E140*F140</f>
        <v>0</v>
      </c>
      <c r="H140" s="287"/>
      <c r="I140" s="288" t="s">
        <v>300</v>
      </c>
      <c r="J140" s="102" t="str">
        <f>VLOOKUP(I140,Presupuesto!$B$11:$C$566,2,0)</f>
        <v>VIATICOS (26200-00)</v>
      </c>
      <c r="K140" s="289" t="str">
        <f t="shared" si="14"/>
        <v>Gestión Tecnologías de Información y Comunicación</v>
      </c>
      <c r="L140" s="289" t="s">
        <v>411</v>
      </c>
    </row>
    <row r="141" spans="3:12" x14ac:dyDescent="0.25">
      <c r="C141" s="89"/>
      <c r="E141" s="108"/>
      <c r="F141" s="108"/>
      <c r="G141" s="108"/>
      <c r="H141" s="170"/>
      <c r="I141" s="108"/>
      <c r="J141" s="108"/>
      <c r="K141" s="108"/>
    </row>
    <row r="142" spans="3:12" ht="15.75" thickBot="1" x14ac:dyDescent="0.3"/>
    <row r="143" spans="3:12" ht="15.75" thickBot="1" x14ac:dyDescent="0.3">
      <c r="C143" s="29" t="s">
        <v>43</v>
      </c>
      <c r="D143" s="30">
        <f>SUM(G150:G159)</f>
        <v>0</v>
      </c>
      <c r="E143" s="89"/>
      <c r="F143" s="89"/>
      <c r="G143" s="89"/>
      <c r="H143" s="73"/>
      <c r="I143" s="73"/>
      <c r="J143" s="73"/>
      <c r="K143" s="108"/>
    </row>
    <row r="144" spans="3:12" x14ac:dyDescent="0.25">
      <c r="C144" s="70"/>
      <c r="D144" s="31"/>
      <c r="E144" s="89"/>
      <c r="F144" s="89"/>
      <c r="G144" s="89"/>
      <c r="H144" s="73"/>
      <c r="I144" s="73"/>
      <c r="J144" s="73"/>
      <c r="K144" s="108"/>
    </row>
    <row r="145" spans="3:12" x14ac:dyDescent="0.25">
      <c r="C145" s="70"/>
      <c r="D145" s="31"/>
      <c r="E145" s="89"/>
      <c r="F145" s="89"/>
      <c r="G145" s="89"/>
      <c r="H145" s="73"/>
      <c r="I145" s="73"/>
      <c r="J145" s="73"/>
      <c r="K145" s="108"/>
    </row>
    <row r="146" spans="3:12" ht="15.75" x14ac:dyDescent="0.25">
      <c r="C146" s="198" t="s">
        <v>391</v>
      </c>
      <c r="D146" s="306"/>
      <c r="E146" s="89"/>
      <c r="F146" s="89"/>
      <c r="G146" s="89"/>
      <c r="H146" s="73"/>
      <c r="I146" s="73"/>
      <c r="J146" s="73"/>
      <c r="K146" s="108"/>
    </row>
    <row r="147" spans="3:12" ht="18.75" x14ac:dyDescent="0.25">
      <c r="C147" s="200" t="e">
        <f>IFERROR(VLOOKUP(D146,'1. Desarrollo e Innov. Curricu.'!$F:$G,2,FALSE),IFERROR(VLOOKUP(D146,'2. Investigación Científica'!$F:$G,2,FALSE),IFERROR(VLOOKUP(D146,'3. Vinculación Univ. Sociedad'!$E:$G,2,FALSE),IFERROR(VLOOKUP(D146,'4.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89"/>
      <c r="F147" s="89"/>
      <c r="G147" s="89"/>
      <c r="H147" s="73"/>
      <c r="I147" s="73"/>
      <c r="J147" s="73"/>
      <c r="K147" s="108"/>
    </row>
    <row r="148" spans="3:12" ht="15.75" thickBot="1" x14ac:dyDescent="0.3">
      <c r="C148" s="70"/>
      <c r="D148" s="31"/>
      <c r="E148" s="89"/>
      <c r="F148" s="89"/>
      <c r="G148" s="89"/>
      <c r="H148" s="73"/>
      <c r="I148" s="73"/>
      <c r="J148" s="73"/>
      <c r="K148" s="108"/>
    </row>
    <row r="149" spans="3:12" ht="30.75" thickBot="1" x14ac:dyDescent="0.3">
      <c r="C149" s="122" t="s">
        <v>44</v>
      </c>
      <c r="D149" s="125" t="s">
        <v>45</v>
      </c>
      <c r="E149" s="124" t="s">
        <v>55</v>
      </c>
      <c r="F149" s="124" t="s">
        <v>57</v>
      </c>
      <c r="G149" s="123" t="s">
        <v>27</v>
      </c>
      <c r="H149" s="129" t="s">
        <v>130</v>
      </c>
      <c r="I149" s="124" t="s">
        <v>46</v>
      </c>
      <c r="J149" s="124" t="s">
        <v>131</v>
      </c>
      <c r="K149" s="124" t="s">
        <v>409</v>
      </c>
      <c r="L149" s="124" t="s">
        <v>410</v>
      </c>
    </row>
    <row r="150" spans="3:12" x14ac:dyDescent="0.25">
      <c r="C150" s="281" t="s">
        <v>47</v>
      </c>
      <c r="D150" s="1014"/>
      <c r="E150" s="282"/>
      <c r="F150" s="111">
        <v>30000</v>
      </c>
      <c r="G150" s="283">
        <f t="shared" ref="G150:G158" si="15">E150*F150</f>
        <v>0</v>
      </c>
      <c r="H150" s="284"/>
      <c r="I150" s="112" t="s">
        <v>698</v>
      </c>
      <c r="J150" s="112" t="str">
        <f>VLOOKUP(I150,Presupuesto!$B$11:$C$566,2,0)</f>
        <v>SERVICIOS DE CAPACITACION.</v>
      </c>
      <c r="K150" s="285" t="s">
        <v>1509</v>
      </c>
      <c r="L150" s="112" t="s">
        <v>393</v>
      </c>
    </row>
    <row r="151" spans="3:12" x14ac:dyDescent="0.25">
      <c r="C151" s="95" t="s">
        <v>48</v>
      </c>
      <c r="D151" s="1015"/>
      <c r="E151" s="196">
        <f>D150</f>
        <v>0</v>
      </c>
      <c r="F151" s="96">
        <v>50</v>
      </c>
      <c r="G151" s="93">
        <f t="shared" si="15"/>
        <v>0</v>
      </c>
      <c r="H151" s="157"/>
      <c r="I151" s="94" t="s">
        <v>716</v>
      </c>
      <c r="J151" s="94" t="str">
        <f>VLOOKUP(I151,Presupuesto!$B$11:$C$566,2,0)</f>
        <v>SERVICIOS DE IMPRENTA PUBLIC.Y REPRODUCCION</v>
      </c>
      <c r="K151" s="94" t="str">
        <f>$K$150</f>
        <v>Gestión Tecnologías de Información y Comunicación</v>
      </c>
      <c r="L151" s="94" t="s">
        <v>411</v>
      </c>
    </row>
    <row r="152" spans="3:12" x14ac:dyDescent="0.25">
      <c r="C152" s="95" t="s">
        <v>49</v>
      </c>
      <c r="D152" s="1015"/>
      <c r="E152" s="196">
        <f>D150</f>
        <v>0</v>
      </c>
      <c r="F152" s="96">
        <v>150</v>
      </c>
      <c r="G152" s="93">
        <f t="shared" si="15"/>
        <v>0</v>
      </c>
      <c r="H152" s="157"/>
      <c r="I152" s="94" t="s">
        <v>791</v>
      </c>
      <c r="J152" s="94" t="str">
        <f>VLOOKUP(I152,Presupuesto!$B$11:$C$566,2,0)</f>
        <v>ALIMENTOS B EBIDAS PARA PERSONAS</v>
      </c>
      <c r="K152" s="94" t="str">
        <f t="shared" ref="K152:K159" si="16">$K$150</f>
        <v>Gestión Tecnologías de Información y Comunicación</v>
      </c>
      <c r="L152" s="94" t="s">
        <v>395</v>
      </c>
    </row>
    <row r="153" spans="3:12" x14ac:dyDescent="0.25">
      <c r="C153" s="95" t="s">
        <v>50</v>
      </c>
      <c r="D153" s="1015"/>
      <c r="E153" s="147">
        <v>0</v>
      </c>
      <c r="F153" s="114">
        <v>10000</v>
      </c>
      <c r="G153" s="93">
        <f t="shared" si="15"/>
        <v>0</v>
      </c>
      <c r="H153" s="157"/>
      <c r="I153" s="278" t="s">
        <v>299</v>
      </c>
      <c r="J153" s="94" t="str">
        <f>VLOOKUP(I153,Presupuesto!$B$11:$C$566,2,0)</f>
        <v>PASAJES (26100-00)</v>
      </c>
      <c r="K153" s="94" t="str">
        <f t="shared" si="16"/>
        <v>Gestión Tecnologías de Información y Comunicación</v>
      </c>
      <c r="L153" s="94" t="s">
        <v>411</v>
      </c>
    </row>
    <row r="154" spans="3:12" x14ac:dyDescent="0.25">
      <c r="C154" s="95" t="s">
        <v>416</v>
      </c>
      <c r="D154" s="1015"/>
      <c r="E154" s="147">
        <v>0</v>
      </c>
      <c r="F154" s="114">
        <v>250</v>
      </c>
      <c r="G154" s="93">
        <f t="shared" si="15"/>
        <v>0</v>
      </c>
      <c r="H154" s="157"/>
      <c r="I154" s="94" t="s">
        <v>820</v>
      </c>
      <c r="J154" s="94" t="str">
        <f>VLOOKUP(I154,Presupuesto!$B$11:$C$566,2,0)</f>
        <v>PRODUCTOS PAPEL Y CARTON</v>
      </c>
      <c r="K154" s="94" t="str">
        <f t="shared" si="16"/>
        <v>Gestión Tecnologías de Información y Comunicación</v>
      </c>
      <c r="L154" s="94" t="s">
        <v>411</v>
      </c>
    </row>
    <row r="155" spans="3:12" x14ac:dyDescent="0.25">
      <c r="C155" s="95" t="s">
        <v>51</v>
      </c>
      <c r="D155" s="1015"/>
      <c r="E155" s="196">
        <f>(D150*25)/500</f>
        <v>0</v>
      </c>
      <c r="F155" s="96">
        <v>85</v>
      </c>
      <c r="G155" s="93">
        <f t="shared" si="15"/>
        <v>0</v>
      </c>
      <c r="H155" s="157"/>
      <c r="I155" s="94" t="s">
        <v>820</v>
      </c>
      <c r="J155" s="94" t="str">
        <f>VLOOKUP(I155,Presupuesto!$B$11:$C$566,2,0)</f>
        <v>PRODUCTOS PAPEL Y CARTON</v>
      </c>
      <c r="K155" s="94" t="str">
        <f t="shared" si="16"/>
        <v>Gestión Tecnologías de Información y Comunicación</v>
      </c>
      <c r="L155" s="94" t="s">
        <v>411</v>
      </c>
    </row>
    <row r="156" spans="3:12" x14ac:dyDescent="0.25">
      <c r="C156" s="95" t="s">
        <v>122</v>
      </c>
      <c r="D156" s="1015"/>
      <c r="E156" s="196">
        <f>D150/12</f>
        <v>0</v>
      </c>
      <c r="F156" s="96">
        <v>36</v>
      </c>
      <c r="G156" s="93">
        <f t="shared" si="15"/>
        <v>0</v>
      </c>
      <c r="H156" s="157"/>
      <c r="I156" s="94" t="s">
        <v>941</v>
      </c>
      <c r="J156" s="94" t="str">
        <f>VLOOKUP(I156,Presupuesto!$B$11:$C$566,2,0)</f>
        <v>UTILES DE ESCRITORIO, OFICINA Y ENSE¥ANZA</v>
      </c>
      <c r="K156" s="94" t="str">
        <f t="shared" si="16"/>
        <v>Gestión Tecnologías de Información y Comunicación</v>
      </c>
      <c r="L156" s="94" t="s">
        <v>411</v>
      </c>
    </row>
    <row r="157" spans="3:12" x14ac:dyDescent="0.25">
      <c r="C157" s="95" t="s">
        <v>34</v>
      </c>
      <c r="D157" s="1015"/>
      <c r="E157" s="196">
        <f>D150/12</f>
        <v>0</v>
      </c>
      <c r="F157" s="96">
        <v>80</v>
      </c>
      <c r="G157" s="93">
        <f t="shared" si="15"/>
        <v>0</v>
      </c>
      <c r="H157" s="157"/>
      <c r="I157" s="94" t="s">
        <v>941</v>
      </c>
      <c r="J157" s="94" t="str">
        <f>VLOOKUP(I157,Presupuesto!$B$11:$C$566,2,0)</f>
        <v>UTILES DE ESCRITORIO, OFICINA Y ENSE¥ANZA</v>
      </c>
      <c r="K157" s="94" t="str">
        <f t="shared" si="16"/>
        <v>Gestión Tecnologías de Información y Comunicación</v>
      </c>
      <c r="L157" s="94" t="s">
        <v>411</v>
      </c>
    </row>
    <row r="158" spans="3:12" x14ac:dyDescent="0.25">
      <c r="C158" s="105" t="s">
        <v>52</v>
      </c>
      <c r="D158" s="1015"/>
      <c r="E158" s="202">
        <v>0</v>
      </c>
      <c r="F158" s="115">
        <v>25</v>
      </c>
      <c r="G158" s="93">
        <f t="shared" si="15"/>
        <v>0</v>
      </c>
      <c r="H158" s="157"/>
      <c r="I158" s="94" t="s">
        <v>941</v>
      </c>
      <c r="J158" s="94" t="str">
        <f>VLOOKUP(I158,Presupuesto!$B$11:$C$566,2,0)</f>
        <v>UTILES DE ESCRITORIO, OFICINA Y ENSE¥ANZA</v>
      </c>
      <c r="K158" s="94" t="str">
        <f t="shared" si="16"/>
        <v>Gestión Tecnologías de Información y Comunicación</v>
      </c>
      <c r="L158" s="94" t="s">
        <v>411</v>
      </c>
    </row>
    <row r="159" spans="3:12" ht="15.75" thickBot="1" x14ac:dyDescent="0.3">
      <c r="C159" s="206" t="s">
        <v>429</v>
      </c>
      <c r="D159" s="207">
        <v>0</v>
      </c>
      <c r="E159" s="286">
        <v>0</v>
      </c>
      <c r="F159" s="100">
        <f>HLOOKUP(C159,$AH$2:$BU$3,2,0)</f>
        <v>1150</v>
      </c>
      <c r="G159" s="101">
        <f>D159*E159*F159</f>
        <v>0</v>
      </c>
      <c r="H159" s="287"/>
      <c r="I159" s="288" t="s">
        <v>300</v>
      </c>
      <c r="J159" s="102" t="str">
        <f>VLOOKUP(I159,Presupuesto!$B$11:$C$566,2,0)</f>
        <v>VIATICOS (26200-00)</v>
      </c>
      <c r="K159" s="289" t="str">
        <f t="shared" si="16"/>
        <v>Gestión Tecnologías de Información y Comunicación</v>
      </c>
      <c r="L159" s="289" t="s">
        <v>411</v>
      </c>
    </row>
    <row r="161" spans="3:12" ht="15.75" thickBot="1" x14ac:dyDescent="0.3"/>
    <row r="162" spans="3:12" ht="15.75" thickBot="1" x14ac:dyDescent="0.3">
      <c r="C162" s="29" t="s">
        <v>43</v>
      </c>
      <c r="D162" s="30">
        <f>SUM(G169:G178)</f>
        <v>0</v>
      </c>
      <c r="E162" s="89"/>
      <c r="F162" s="89"/>
      <c r="G162" s="89"/>
      <c r="H162" s="73"/>
      <c r="I162" s="73"/>
      <c r="J162" s="73"/>
      <c r="K162" s="108"/>
    </row>
    <row r="163" spans="3:12" x14ac:dyDescent="0.25">
      <c r="C163" s="70"/>
      <c r="D163" s="31"/>
      <c r="E163" s="89"/>
      <c r="F163" s="89"/>
      <c r="G163" s="89"/>
      <c r="H163" s="73"/>
      <c r="I163" s="73"/>
      <c r="J163" s="73"/>
      <c r="K163" s="108"/>
    </row>
    <row r="164" spans="3:12" x14ac:dyDescent="0.25">
      <c r="C164" s="70"/>
      <c r="D164" s="31"/>
      <c r="E164" s="89"/>
      <c r="F164" s="89"/>
      <c r="G164" s="89"/>
      <c r="H164" s="73"/>
      <c r="I164" s="73"/>
      <c r="J164" s="73"/>
      <c r="K164" s="108"/>
    </row>
    <row r="165" spans="3:12" ht="15.75" x14ac:dyDescent="0.25">
      <c r="C165" s="198" t="s">
        <v>391</v>
      </c>
      <c r="D165" s="306"/>
      <c r="E165" s="89"/>
      <c r="F165" s="89"/>
      <c r="G165" s="89"/>
      <c r="H165" s="73"/>
      <c r="I165" s="73"/>
      <c r="J165" s="73"/>
      <c r="K165" s="108"/>
    </row>
    <row r="166" spans="3:12" ht="18.75" x14ac:dyDescent="0.25">
      <c r="C166" s="200" t="e">
        <f>IFERROR(VLOOKUP(D165,'1. Desarrollo e Innov. Curricu.'!$F:$G,2,FALSE),IFERROR(VLOOKUP(D165,'2. Investigación Científica'!$F:$G,2,FALSE),IFERROR(VLOOKUP(D165,'3. Vinculación Univ. Sociedad'!$E:$G,2,FALSE),IFERROR(VLOOKUP(D165,'4.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89"/>
      <c r="F166" s="89"/>
      <c r="G166" s="89"/>
      <c r="H166" s="73"/>
      <c r="I166" s="73"/>
      <c r="J166" s="73"/>
      <c r="K166" s="108"/>
    </row>
    <row r="167" spans="3:12" ht="15.75" thickBot="1" x14ac:dyDescent="0.3">
      <c r="C167" s="70"/>
      <c r="D167" s="31"/>
      <c r="E167" s="89"/>
      <c r="F167" s="89"/>
      <c r="G167" s="89"/>
      <c r="H167" s="73"/>
      <c r="I167" s="73"/>
      <c r="J167" s="73"/>
      <c r="K167" s="108"/>
    </row>
    <row r="168" spans="3:12" ht="30.75" thickBot="1" x14ac:dyDescent="0.3">
      <c r="C168" s="122" t="s">
        <v>44</v>
      </c>
      <c r="D168" s="125" t="s">
        <v>45</v>
      </c>
      <c r="E168" s="124" t="s">
        <v>55</v>
      </c>
      <c r="F168" s="124" t="s">
        <v>57</v>
      </c>
      <c r="G168" s="123" t="s">
        <v>27</v>
      </c>
      <c r="H168" s="129" t="s">
        <v>130</v>
      </c>
      <c r="I168" s="124" t="s">
        <v>46</v>
      </c>
      <c r="J168" s="124" t="s">
        <v>131</v>
      </c>
      <c r="K168" s="124" t="s">
        <v>409</v>
      </c>
      <c r="L168" s="124" t="s">
        <v>410</v>
      </c>
    </row>
    <row r="169" spans="3:12" x14ac:dyDescent="0.25">
      <c r="C169" s="281" t="s">
        <v>47</v>
      </c>
      <c r="D169" s="1014"/>
      <c r="E169" s="282"/>
      <c r="F169" s="111">
        <v>30000</v>
      </c>
      <c r="G169" s="283">
        <f t="shared" ref="G169:G177" si="17">E169*F169</f>
        <v>0</v>
      </c>
      <c r="H169" s="284"/>
      <c r="I169" s="112" t="s">
        <v>698</v>
      </c>
      <c r="J169" s="112" t="str">
        <f>VLOOKUP(I169,Presupuesto!$B$11:$C$566,2,0)</f>
        <v>SERVICIOS DE CAPACITACION.</v>
      </c>
      <c r="K169" s="285" t="s">
        <v>1509</v>
      </c>
      <c r="L169" s="112" t="s">
        <v>393</v>
      </c>
    </row>
    <row r="170" spans="3:12" x14ac:dyDescent="0.25">
      <c r="C170" s="95" t="s">
        <v>48</v>
      </c>
      <c r="D170" s="1015"/>
      <c r="E170" s="196">
        <f>D169</f>
        <v>0</v>
      </c>
      <c r="F170" s="96">
        <v>50</v>
      </c>
      <c r="G170" s="93">
        <f t="shared" si="17"/>
        <v>0</v>
      </c>
      <c r="H170" s="157"/>
      <c r="I170" s="94" t="s">
        <v>716</v>
      </c>
      <c r="J170" s="94" t="str">
        <f>VLOOKUP(I170,Presupuesto!$B$11:$C$566,2,0)</f>
        <v>SERVICIOS DE IMPRENTA PUBLIC.Y REPRODUCCION</v>
      </c>
      <c r="K170" s="94" t="str">
        <f>$K$169</f>
        <v>Gestión Tecnologías de Información y Comunicación</v>
      </c>
      <c r="L170" s="94" t="s">
        <v>411</v>
      </c>
    </row>
    <row r="171" spans="3:12" x14ac:dyDescent="0.25">
      <c r="C171" s="95" t="s">
        <v>49</v>
      </c>
      <c r="D171" s="1015"/>
      <c r="E171" s="196">
        <f>D169</f>
        <v>0</v>
      </c>
      <c r="F171" s="96">
        <v>150</v>
      </c>
      <c r="G171" s="93">
        <f t="shared" si="17"/>
        <v>0</v>
      </c>
      <c r="H171" s="157"/>
      <c r="I171" s="94" t="s">
        <v>791</v>
      </c>
      <c r="J171" s="94" t="str">
        <f>VLOOKUP(I171,Presupuesto!$B$11:$C$566,2,0)</f>
        <v>ALIMENTOS B EBIDAS PARA PERSONAS</v>
      </c>
      <c r="K171" s="94" t="str">
        <f t="shared" ref="K171:K178" si="18">$K$169</f>
        <v>Gestión Tecnologías de Información y Comunicación</v>
      </c>
      <c r="L171" s="94" t="s">
        <v>395</v>
      </c>
    </row>
    <row r="172" spans="3:12" x14ac:dyDescent="0.25">
      <c r="C172" s="95" t="s">
        <v>50</v>
      </c>
      <c r="D172" s="1015"/>
      <c r="E172" s="147">
        <v>0</v>
      </c>
      <c r="F172" s="114">
        <v>10000</v>
      </c>
      <c r="G172" s="93">
        <f t="shared" si="17"/>
        <v>0</v>
      </c>
      <c r="H172" s="157"/>
      <c r="I172" s="278" t="s">
        <v>299</v>
      </c>
      <c r="J172" s="94" t="str">
        <f>VLOOKUP(I172,Presupuesto!$B$11:$C$566,2,0)</f>
        <v>PASAJES (26100-00)</v>
      </c>
      <c r="K172" s="94" t="str">
        <f t="shared" si="18"/>
        <v>Gestión Tecnologías de Información y Comunicación</v>
      </c>
      <c r="L172" s="94" t="s">
        <v>411</v>
      </c>
    </row>
    <row r="173" spans="3:12" x14ac:dyDescent="0.25">
      <c r="C173" s="95" t="s">
        <v>416</v>
      </c>
      <c r="D173" s="1015"/>
      <c r="E173" s="147">
        <v>0</v>
      </c>
      <c r="F173" s="114">
        <v>250</v>
      </c>
      <c r="G173" s="93">
        <f t="shared" si="17"/>
        <v>0</v>
      </c>
      <c r="H173" s="157"/>
      <c r="I173" s="94" t="s">
        <v>820</v>
      </c>
      <c r="J173" s="94" t="str">
        <f>VLOOKUP(I173,Presupuesto!$B$11:$C$566,2,0)</f>
        <v>PRODUCTOS PAPEL Y CARTON</v>
      </c>
      <c r="K173" s="94" t="str">
        <f t="shared" si="18"/>
        <v>Gestión Tecnologías de Información y Comunicación</v>
      </c>
      <c r="L173" s="94" t="s">
        <v>411</v>
      </c>
    </row>
    <row r="174" spans="3:12" x14ac:dyDescent="0.25">
      <c r="C174" s="95" t="s">
        <v>51</v>
      </c>
      <c r="D174" s="1015"/>
      <c r="E174" s="196">
        <f>(D169*25)/500</f>
        <v>0</v>
      </c>
      <c r="F174" s="96">
        <v>85</v>
      </c>
      <c r="G174" s="93">
        <f t="shared" si="17"/>
        <v>0</v>
      </c>
      <c r="H174" s="157"/>
      <c r="I174" s="94" t="s">
        <v>820</v>
      </c>
      <c r="J174" s="94" t="str">
        <f>VLOOKUP(I174,Presupuesto!$B$11:$C$566,2,0)</f>
        <v>PRODUCTOS PAPEL Y CARTON</v>
      </c>
      <c r="K174" s="94" t="str">
        <f t="shared" si="18"/>
        <v>Gestión Tecnologías de Información y Comunicación</v>
      </c>
      <c r="L174" s="94" t="s">
        <v>411</v>
      </c>
    </row>
    <row r="175" spans="3:12" x14ac:dyDescent="0.25">
      <c r="C175" s="95" t="s">
        <v>122</v>
      </c>
      <c r="D175" s="1015"/>
      <c r="E175" s="196">
        <f>D169/12</f>
        <v>0</v>
      </c>
      <c r="F175" s="96">
        <v>36</v>
      </c>
      <c r="G175" s="93">
        <f t="shared" si="17"/>
        <v>0</v>
      </c>
      <c r="H175" s="157"/>
      <c r="I175" s="94" t="s">
        <v>941</v>
      </c>
      <c r="J175" s="94" t="str">
        <f>VLOOKUP(I175,Presupuesto!$B$11:$C$566,2,0)</f>
        <v>UTILES DE ESCRITORIO, OFICINA Y ENSE¥ANZA</v>
      </c>
      <c r="K175" s="94" t="str">
        <f t="shared" si="18"/>
        <v>Gestión Tecnologías de Información y Comunicación</v>
      </c>
      <c r="L175" s="94" t="s">
        <v>411</v>
      </c>
    </row>
    <row r="176" spans="3:12" x14ac:dyDescent="0.25">
      <c r="C176" s="95" t="s">
        <v>34</v>
      </c>
      <c r="D176" s="1015"/>
      <c r="E176" s="196">
        <f>D169/12</f>
        <v>0</v>
      </c>
      <c r="F176" s="96">
        <v>80</v>
      </c>
      <c r="G176" s="93">
        <f t="shared" si="17"/>
        <v>0</v>
      </c>
      <c r="H176" s="157"/>
      <c r="I176" s="94" t="s">
        <v>941</v>
      </c>
      <c r="J176" s="94" t="str">
        <f>VLOOKUP(I176,Presupuesto!$B$11:$C$566,2,0)</f>
        <v>UTILES DE ESCRITORIO, OFICINA Y ENSE¥ANZA</v>
      </c>
      <c r="K176" s="94" t="str">
        <f t="shared" si="18"/>
        <v>Gestión Tecnologías de Información y Comunicación</v>
      </c>
      <c r="L176" s="94" t="s">
        <v>411</v>
      </c>
    </row>
    <row r="177" spans="3:12" x14ac:dyDescent="0.25">
      <c r="C177" s="105" t="s">
        <v>52</v>
      </c>
      <c r="D177" s="1015"/>
      <c r="E177" s="202">
        <v>0</v>
      </c>
      <c r="F177" s="115">
        <v>25</v>
      </c>
      <c r="G177" s="93">
        <f t="shared" si="17"/>
        <v>0</v>
      </c>
      <c r="H177" s="157"/>
      <c r="I177" s="94" t="s">
        <v>941</v>
      </c>
      <c r="J177" s="94" t="str">
        <f>VLOOKUP(I177,Presupuesto!$B$11:$C$566,2,0)</f>
        <v>UTILES DE ESCRITORIO, OFICINA Y ENSE¥ANZA</v>
      </c>
      <c r="K177" s="94" t="str">
        <f t="shared" si="18"/>
        <v>Gestión Tecnologías de Información y Comunicación</v>
      </c>
      <c r="L177" s="94" t="s">
        <v>411</v>
      </c>
    </row>
    <row r="178" spans="3:12" ht="15.75" thickBot="1" x14ac:dyDescent="0.3">
      <c r="C178" s="206" t="s">
        <v>429</v>
      </c>
      <c r="D178" s="207">
        <v>0</v>
      </c>
      <c r="E178" s="286">
        <v>0</v>
      </c>
      <c r="F178" s="100">
        <f>HLOOKUP(C178,$AH$2:$BU$3,2,0)</f>
        <v>1150</v>
      </c>
      <c r="G178" s="101">
        <f>D178*E178*F178</f>
        <v>0</v>
      </c>
      <c r="H178" s="287"/>
      <c r="I178" s="288" t="s">
        <v>300</v>
      </c>
      <c r="J178" s="102" t="str">
        <f>VLOOKUP(I178,Presupuesto!$B$11:$C$566,2,0)</f>
        <v>VIATICOS (26200-00)</v>
      </c>
      <c r="K178" s="289" t="str">
        <f t="shared" si="18"/>
        <v>Gestión Tecnologías de Información y Comunicación</v>
      </c>
      <c r="L178" s="289" t="s">
        <v>411</v>
      </c>
    </row>
    <row r="179" spans="3:12" x14ac:dyDescent="0.25">
      <c r="C179" s="89"/>
      <c r="E179" s="108"/>
      <c r="F179" s="108"/>
      <c r="G179" s="108"/>
      <c r="H179" s="170"/>
      <c r="I179" s="108"/>
      <c r="J179" s="108"/>
      <c r="K179" s="108"/>
    </row>
    <row r="180" spans="3:12" ht="15.75" thickBot="1" x14ac:dyDescent="0.3"/>
    <row r="181" spans="3:12" ht="15.75" thickBot="1" x14ac:dyDescent="0.3">
      <c r="C181" s="29" t="s">
        <v>43</v>
      </c>
      <c r="D181" s="30">
        <f>SUM(G188:G197)</f>
        <v>0</v>
      </c>
      <c r="E181" s="89"/>
      <c r="F181" s="89"/>
      <c r="G181" s="89"/>
      <c r="H181" s="73"/>
      <c r="I181" s="73"/>
      <c r="J181" s="73"/>
      <c r="K181" s="108"/>
    </row>
    <row r="182" spans="3:12" x14ac:dyDescent="0.25">
      <c r="C182" s="70"/>
      <c r="D182" s="31"/>
      <c r="E182" s="89"/>
      <c r="F182" s="89"/>
      <c r="G182" s="89"/>
      <c r="H182" s="73"/>
      <c r="I182" s="73"/>
      <c r="J182" s="73"/>
      <c r="K182" s="108"/>
    </row>
    <row r="183" spans="3:12" x14ac:dyDescent="0.25">
      <c r="C183" s="70"/>
      <c r="D183" s="31"/>
      <c r="E183" s="89"/>
      <c r="F183" s="89"/>
      <c r="G183" s="89"/>
      <c r="H183" s="73"/>
      <c r="I183" s="73"/>
      <c r="J183" s="73"/>
      <c r="K183" s="108"/>
    </row>
    <row r="184" spans="3:12" ht="15.75" x14ac:dyDescent="0.25">
      <c r="C184" s="198" t="s">
        <v>391</v>
      </c>
      <c r="D184" s="306"/>
      <c r="E184" s="89"/>
      <c r="F184" s="89"/>
      <c r="G184" s="89"/>
      <c r="H184" s="73"/>
      <c r="I184" s="73"/>
      <c r="J184" s="73"/>
      <c r="K184" s="108"/>
    </row>
    <row r="185" spans="3:12" ht="18.75" x14ac:dyDescent="0.25">
      <c r="C185" s="200" t="e">
        <f>IFERROR(VLOOKUP(D184,'1. Desarrollo e Innov. Curricu.'!$F:$G,2,FALSE),IFERROR(VLOOKUP(D184,'2. Investigación Científica'!$F:$G,2,FALSE),IFERROR(VLOOKUP(D184,'3. Vinculación Univ. Sociedad'!$E:$G,2,FALSE),IFERROR(VLOOKUP(D184,'4.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89"/>
      <c r="F185" s="89"/>
      <c r="G185" s="89"/>
      <c r="H185" s="73"/>
      <c r="I185" s="73"/>
      <c r="J185" s="73"/>
      <c r="K185" s="108"/>
    </row>
    <row r="186" spans="3:12" ht="15.75" thickBot="1" x14ac:dyDescent="0.3">
      <c r="C186" s="70"/>
      <c r="D186" s="31"/>
      <c r="E186" s="89"/>
      <c r="F186" s="89"/>
      <c r="G186" s="89"/>
      <c r="H186" s="73"/>
      <c r="I186" s="73"/>
      <c r="J186" s="73"/>
      <c r="K186" s="108"/>
    </row>
    <row r="187" spans="3:12" ht="30.75" thickBot="1" x14ac:dyDescent="0.3">
      <c r="C187" s="122" t="s">
        <v>44</v>
      </c>
      <c r="D187" s="125" t="s">
        <v>45</v>
      </c>
      <c r="E187" s="124" t="s">
        <v>55</v>
      </c>
      <c r="F187" s="124" t="s">
        <v>57</v>
      </c>
      <c r="G187" s="123" t="s">
        <v>27</v>
      </c>
      <c r="H187" s="129" t="s">
        <v>130</v>
      </c>
      <c r="I187" s="124" t="s">
        <v>46</v>
      </c>
      <c r="J187" s="124" t="s">
        <v>131</v>
      </c>
      <c r="K187" s="124" t="s">
        <v>409</v>
      </c>
      <c r="L187" s="124" t="s">
        <v>410</v>
      </c>
    </row>
    <row r="188" spans="3:12" x14ac:dyDescent="0.25">
      <c r="C188" s="281" t="s">
        <v>47</v>
      </c>
      <c r="D188" s="1014"/>
      <c r="E188" s="282"/>
      <c r="F188" s="111">
        <v>30000</v>
      </c>
      <c r="G188" s="283">
        <f t="shared" ref="G188:G196" si="19">E188*F188</f>
        <v>0</v>
      </c>
      <c r="H188" s="284"/>
      <c r="I188" s="112" t="s">
        <v>698</v>
      </c>
      <c r="J188" s="112" t="str">
        <f>VLOOKUP(I188,Presupuesto!$B$11:$C$566,2,0)</f>
        <v>SERVICIOS DE CAPACITACION.</v>
      </c>
      <c r="K188" s="285" t="s">
        <v>1509</v>
      </c>
      <c r="L188" s="112" t="s">
        <v>393</v>
      </c>
    </row>
    <row r="189" spans="3:12" x14ac:dyDescent="0.25">
      <c r="C189" s="95" t="s">
        <v>48</v>
      </c>
      <c r="D189" s="1015"/>
      <c r="E189" s="196">
        <f>D188</f>
        <v>0</v>
      </c>
      <c r="F189" s="96">
        <v>50</v>
      </c>
      <c r="G189" s="93">
        <f t="shared" si="19"/>
        <v>0</v>
      </c>
      <c r="H189" s="157"/>
      <c r="I189" s="94" t="s">
        <v>716</v>
      </c>
      <c r="J189" s="94" t="str">
        <f>VLOOKUP(I189,Presupuesto!$B$11:$C$566,2,0)</f>
        <v>SERVICIOS DE IMPRENTA PUBLIC.Y REPRODUCCION</v>
      </c>
      <c r="K189" s="94" t="str">
        <f>$K$188</f>
        <v>Gestión Tecnologías de Información y Comunicación</v>
      </c>
      <c r="L189" s="94" t="s">
        <v>411</v>
      </c>
    </row>
    <row r="190" spans="3:12" x14ac:dyDescent="0.25">
      <c r="C190" s="95" t="s">
        <v>49</v>
      </c>
      <c r="D190" s="1015"/>
      <c r="E190" s="196">
        <f>D188</f>
        <v>0</v>
      </c>
      <c r="F190" s="96">
        <v>150</v>
      </c>
      <c r="G190" s="93">
        <f t="shared" si="19"/>
        <v>0</v>
      </c>
      <c r="H190" s="157"/>
      <c r="I190" s="94" t="s">
        <v>791</v>
      </c>
      <c r="J190" s="94" t="str">
        <f>VLOOKUP(I190,Presupuesto!$B$11:$C$566,2,0)</f>
        <v>ALIMENTOS B EBIDAS PARA PERSONAS</v>
      </c>
      <c r="K190" s="94" t="str">
        <f t="shared" ref="K190:K197" si="20">$K$188</f>
        <v>Gestión Tecnologías de Información y Comunicación</v>
      </c>
      <c r="L190" s="94" t="s">
        <v>395</v>
      </c>
    </row>
    <row r="191" spans="3:12" x14ac:dyDescent="0.25">
      <c r="C191" s="95" t="s">
        <v>50</v>
      </c>
      <c r="D191" s="1015"/>
      <c r="E191" s="147">
        <v>0</v>
      </c>
      <c r="F191" s="114">
        <v>10000</v>
      </c>
      <c r="G191" s="93">
        <f t="shared" si="19"/>
        <v>0</v>
      </c>
      <c r="H191" s="157"/>
      <c r="I191" s="278" t="s">
        <v>299</v>
      </c>
      <c r="J191" s="94" t="str">
        <f>VLOOKUP(I191,Presupuesto!$B$11:$C$566,2,0)</f>
        <v>PASAJES (26100-00)</v>
      </c>
      <c r="K191" s="94" t="str">
        <f t="shared" si="20"/>
        <v>Gestión Tecnologías de Información y Comunicación</v>
      </c>
      <c r="L191" s="94" t="s">
        <v>411</v>
      </c>
    </row>
    <row r="192" spans="3:12" x14ac:dyDescent="0.25">
      <c r="C192" s="95" t="s">
        <v>416</v>
      </c>
      <c r="D192" s="1015"/>
      <c r="E192" s="147">
        <v>0</v>
      </c>
      <c r="F192" s="114">
        <v>250</v>
      </c>
      <c r="G192" s="93">
        <f t="shared" si="19"/>
        <v>0</v>
      </c>
      <c r="H192" s="157"/>
      <c r="I192" s="94" t="s">
        <v>820</v>
      </c>
      <c r="J192" s="94" t="str">
        <f>VLOOKUP(I192,Presupuesto!$B$11:$C$566,2,0)</f>
        <v>PRODUCTOS PAPEL Y CARTON</v>
      </c>
      <c r="K192" s="94" t="str">
        <f t="shared" si="20"/>
        <v>Gestión Tecnologías de Información y Comunicación</v>
      </c>
      <c r="L192" s="94" t="s">
        <v>411</v>
      </c>
    </row>
    <row r="193" spans="3:12" x14ac:dyDescent="0.25">
      <c r="C193" s="95" t="s">
        <v>51</v>
      </c>
      <c r="D193" s="1015"/>
      <c r="E193" s="196">
        <f>(D188*25)/500</f>
        <v>0</v>
      </c>
      <c r="F193" s="96">
        <v>85</v>
      </c>
      <c r="G193" s="93">
        <f t="shared" si="19"/>
        <v>0</v>
      </c>
      <c r="H193" s="157"/>
      <c r="I193" s="94" t="s">
        <v>820</v>
      </c>
      <c r="J193" s="94" t="str">
        <f>VLOOKUP(I193,Presupuesto!$B$11:$C$566,2,0)</f>
        <v>PRODUCTOS PAPEL Y CARTON</v>
      </c>
      <c r="K193" s="94" t="str">
        <f t="shared" si="20"/>
        <v>Gestión Tecnologías de Información y Comunicación</v>
      </c>
      <c r="L193" s="94" t="s">
        <v>411</v>
      </c>
    </row>
    <row r="194" spans="3:12" x14ac:dyDescent="0.25">
      <c r="C194" s="95" t="s">
        <v>122</v>
      </c>
      <c r="D194" s="1015"/>
      <c r="E194" s="196">
        <f>D188/12</f>
        <v>0</v>
      </c>
      <c r="F194" s="96">
        <v>36</v>
      </c>
      <c r="G194" s="93">
        <f t="shared" si="19"/>
        <v>0</v>
      </c>
      <c r="H194" s="157"/>
      <c r="I194" s="94" t="s">
        <v>941</v>
      </c>
      <c r="J194" s="94" t="str">
        <f>VLOOKUP(I194,Presupuesto!$B$11:$C$566,2,0)</f>
        <v>UTILES DE ESCRITORIO, OFICINA Y ENSE¥ANZA</v>
      </c>
      <c r="K194" s="94" t="str">
        <f t="shared" si="20"/>
        <v>Gestión Tecnologías de Información y Comunicación</v>
      </c>
      <c r="L194" s="94" t="s">
        <v>411</v>
      </c>
    </row>
    <row r="195" spans="3:12" x14ac:dyDescent="0.25">
      <c r="C195" s="95" t="s">
        <v>34</v>
      </c>
      <c r="D195" s="1015"/>
      <c r="E195" s="196">
        <f>D188/12</f>
        <v>0</v>
      </c>
      <c r="F195" s="96">
        <v>80</v>
      </c>
      <c r="G195" s="93">
        <f t="shared" si="19"/>
        <v>0</v>
      </c>
      <c r="H195" s="157"/>
      <c r="I195" s="94" t="s">
        <v>941</v>
      </c>
      <c r="J195" s="94" t="str">
        <f>VLOOKUP(I195,Presupuesto!$B$11:$C$566,2,0)</f>
        <v>UTILES DE ESCRITORIO, OFICINA Y ENSE¥ANZA</v>
      </c>
      <c r="K195" s="94" t="str">
        <f t="shared" si="20"/>
        <v>Gestión Tecnologías de Información y Comunicación</v>
      </c>
      <c r="L195" s="94" t="s">
        <v>411</v>
      </c>
    </row>
    <row r="196" spans="3:12" x14ac:dyDescent="0.25">
      <c r="C196" s="105" t="s">
        <v>52</v>
      </c>
      <c r="D196" s="1015"/>
      <c r="E196" s="202">
        <v>0</v>
      </c>
      <c r="F196" s="115">
        <v>25</v>
      </c>
      <c r="G196" s="93">
        <f t="shared" si="19"/>
        <v>0</v>
      </c>
      <c r="H196" s="157"/>
      <c r="I196" s="94" t="s">
        <v>941</v>
      </c>
      <c r="J196" s="94" t="str">
        <f>VLOOKUP(I196,Presupuesto!$B$11:$C$566,2,0)</f>
        <v>UTILES DE ESCRITORIO, OFICINA Y ENSE¥ANZA</v>
      </c>
      <c r="K196" s="94" t="str">
        <f t="shared" si="20"/>
        <v>Gestión Tecnologías de Información y Comunicación</v>
      </c>
      <c r="L196" s="94" t="s">
        <v>411</v>
      </c>
    </row>
    <row r="197" spans="3:12" ht="15.75" thickBot="1" x14ac:dyDescent="0.3">
      <c r="C197" s="206" t="s">
        <v>429</v>
      </c>
      <c r="D197" s="207">
        <v>0</v>
      </c>
      <c r="E197" s="286">
        <v>0</v>
      </c>
      <c r="F197" s="100">
        <f>HLOOKUP(C197,$AH$2:$BU$3,2,0)</f>
        <v>1150</v>
      </c>
      <c r="G197" s="101">
        <f>D197*E197*F197</f>
        <v>0</v>
      </c>
      <c r="H197" s="287"/>
      <c r="I197" s="288" t="s">
        <v>300</v>
      </c>
      <c r="J197" s="102" t="str">
        <f>VLOOKUP(I197,Presupuesto!$B$11:$C$566,2,0)</f>
        <v>VIATICOS (26200-00)</v>
      </c>
      <c r="K197" s="289" t="str">
        <f t="shared" si="20"/>
        <v>Gestión Tecnologías de Información y Comunicación</v>
      </c>
      <c r="L197" s="289" t="s">
        <v>411</v>
      </c>
    </row>
    <row r="199" spans="3:12" ht="15.75" thickBot="1" x14ac:dyDescent="0.3"/>
    <row r="200" spans="3:12" ht="15.75" thickBot="1" x14ac:dyDescent="0.3">
      <c r="C200" s="29" t="s">
        <v>43</v>
      </c>
      <c r="D200" s="30">
        <f>SUM(G207:G216)</f>
        <v>0</v>
      </c>
      <c r="E200" s="89"/>
      <c r="F200" s="89"/>
      <c r="G200" s="89"/>
      <c r="H200" s="73"/>
      <c r="I200" s="73"/>
      <c r="J200" s="73"/>
      <c r="K200" s="108"/>
    </row>
    <row r="201" spans="3:12" x14ac:dyDescent="0.25">
      <c r="C201" s="70"/>
      <c r="D201" s="31"/>
      <c r="E201" s="89"/>
      <c r="F201" s="89"/>
      <c r="G201" s="89"/>
      <c r="H201" s="73"/>
      <c r="I201" s="73"/>
      <c r="J201" s="73"/>
      <c r="K201" s="108"/>
    </row>
    <row r="202" spans="3:12" x14ac:dyDescent="0.25">
      <c r="C202" s="70"/>
      <c r="D202" s="31"/>
      <c r="E202" s="89"/>
      <c r="F202" s="89"/>
      <c r="G202" s="89"/>
      <c r="H202" s="73"/>
      <c r="I202" s="73"/>
      <c r="J202" s="73"/>
      <c r="K202" s="108"/>
    </row>
    <row r="203" spans="3:12" ht="15.75" x14ac:dyDescent="0.25">
      <c r="C203" s="198" t="s">
        <v>391</v>
      </c>
      <c r="D203" s="306"/>
      <c r="E203" s="89"/>
      <c r="F203" s="89"/>
      <c r="G203" s="89"/>
      <c r="H203" s="73"/>
      <c r="I203" s="73"/>
      <c r="J203" s="73"/>
      <c r="K203" s="108"/>
    </row>
    <row r="204" spans="3:12" ht="18.75" x14ac:dyDescent="0.25">
      <c r="C204" s="200" t="e">
        <f>IFERROR(VLOOKUP(D203,'1. Desarrollo e Innov. Curricu.'!$F:$G,2,FALSE),IFERROR(VLOOKUP(D203,'2. Investigación Científica'!$F:$G,2,FALSE),IFERROR(VLOOKUP(D203,'3. Vinculación Univ. Sociedad'!$E:$G,2,FALSE),IFERROR(VLOOKUP(D203,'4.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89"/>
      <c r="F204" s="89"/>
      <c r="G204" s="89"/>
      <c r="H204" s="73"/>
      <c r="I204" s="73"/>
      <c r="J204" s="73"/>
      <c r="K204" s="108"/>
    </row>
    <row r="205" spans="3:12" ht="15.75" thickBot="1" x14ac:dyDescent="0.3">
      <c r="C205" s="70"/>
      <c r="D205" s="31"/>
      <c r="E205" s="89"/>
      <c r="F205" s="89"/>
      <c r="G205" s="89"/>
      <c r="H205" s="73"/>
      <c r="I205" s="73"/>
      <c r="J205" s="73"/>
      <c r="K205" s="108"/>
    </row>
    <row r="206" spans="3:12" ht="30.75" thickBot="1" x14ac:dyDescent="0.3">
      <c r="C206" s="122" t="s">
        <v>44</v>
      </c>
      <c r="D206" s="125" t="s">
        <v>45</v>
      </c>
      <c r="E206" s="124" t="s">
        <v>55</v>
      </c>
      <c r="F206" s="124" t="s">
        <v>57</v>
      </c>
      <c r="G206" s="123" t="s">
        <v>27</v>
      </c>
      <c r="H206" s="129" t="s">
        <v>130</v>
      </c>
      <c r="I206" s="124" t="s">
        <v>46</v>
      </c>
      <c r="J206" s="124" t="s">
        <v>131</v>
      </c>
      <c r="K206" s="124" t="s">
        <v>409</v>
      </c>
      <c r="L206" s="124" t="s">
        <v>410</v>
      </c>
    </row>
    <row r="207" spans="3:12" x14ac:dyDescent="0.25">
      <c r="C207" s="281" t="s">
        <v>47</v>
      </c>
      <c r="D207" s="1014"/>
      <c r="E207" s="282"/>
      <c r="F207" s="111">
        <v>30000</v>
      </c>
      <c r="G207" s="283">
        <f t="shared" ref="G207:G215" si="21">E207*F207</f>
        <v>0</v>
      </c>
      <c r="H207" s="284"/>
      <c r="I207" s="112" t="s">
        <v>698</v>
      </c>
      <c r="J207" s="112" t="str">
        <f>VLOOKUP(I207,Presupuesto!$B$11:$C$566,2,0)</f>
        <v>SERVICIOS DE CAPACITACION.</v>
      </c>
      <c r="K207" s="285" t="s">
        <v>1509</v>
      </c>
      <c r="L207" s="112" t="s">
        <v>393</v>
      </c>
    </row>
    <row r="208" spans="3:12" x14ac:dyDescent="0.25">
      <c r="C208" s="95" t="s">
        <v>48</v>
      </c>
      <c r="D208" s="1015"/>
      <c r="E208" s="196">
        <f>D207</f>
        <v>0</v>
      </c>
      <c r="F208" s="96">
        <v>50</v>
      </c>
      <c r="G208" s="93">
        <f t="shared" si="21"/>
        <v>0</v>
      </c>
      <c r="H208" s="157"/>
      <c r="I208" s="94" t="s">
        <v>716</v>
      </c>
      <c r="J208" s="94" t="str">
        <f>VLOOKUP(I208,Presupuesto!$B$11:$C$566,2,0)</f>
        <v>SERVICIOS DE IMPRENTA PUBLIC.Y REPRODUCCION</v>
      </c>
      <c r="K208" s="94" t="str">
        <f>$K$207</f>
        <v>Gestión Tecnologías de Información y Comunicación</v>
      </c>
      <c r="L208" s="94" t="s">
        <v>411</v>
      </c>
    </row>
    <row r="209" spans="3:12" x14ac:dyDescent="0.25">
      <c r="C209" s="95" t="s">
        <v>49</v>
      </c>
      <c r="D209" s="1015"/>
      <c r="E209" s="196">
        <f>D207</f>
        <v>0</v>
      </c>
      <c r="F209" s="96">
        <v>150</v>
      </c>
      <c r="G209" s="93">
        <f t="shared" si="21"/>
        <v>0</v>
      </c>
      <c r="H209" s="157"/>
      <c r="I209" s="94" t="s">
        <v>791</v>
      </c>
      <c r="J209" s="94" t="str">
        <f>VLOOKUP(I209,Presupuesto!$B$11:$C$566,2,0)</f>
        <v>ALIMENTOS B EBIDAS PARA PERSONAS</v>
      </c>
      <c r="K209" s="94" t="str">
        <f t="shared" ref="K209:K216" si="22">$K$207</f>
        <v>Gestión Tecnologías de Información y Comunicación</v>
      </c>
      <c r="L209" s="94" t="s">
        <v>395</v>
      </c>
    </row>
    <row r="210" spans="3:12" x14ac:dyDescent="0.25">
      <c r="C210" s="95" t="s">
        <v>50</v>
      </c>
      <c r="D210" s="1015"/>
      <c r="E210" s="147">
        <v>0</v>
      </c>
      <c r="F210" s="114">
        <v>10000</v>
      </c>
      <c r="G210" s="93">
        <f t="shared" si="21"/>
        <v>0</v>
      </c>
      <c r="H210" s="157"/>
      <c r="I210" s="278" t="s">
        <v>299</v>
      </c>
      <c r="J210" s="94" t="str">
        <f>VLOOKUP(I210,Presupuesto!$B$11:$C$566,2,0)</f>
        <v>PASAJES (26100-00)</v>
      </c>
      <c r="K210" s="94" t="str">
        <f t="shared" si="22"/>
        <v>Gestión Tecnologías de Información y Comunicación</v>
      </c>
      <c r="L210" s="94" t="s">
        <v>411</v>
      </c>
    </row>
    <row r="211" spans="3:12" x14ac:dyDescent="0.25">
      <c r="C211" s="95" t="s">
        <v>416</v>
      </c>
      <c r="D211" s="1015"/>
      <c r="E211" s="147">
        <v>0</v>
      </c>
      <c r="F211" s="114">
        <v>250</v>
      </c>
      <c r="G211" s="93">
        <f t="shared" si="21"/>
        <v>0</v>
      </c>
      <c r="H211" s="157"/>
      <c r="I211" s="94" t="s">
        <v>820</v>
      </c>
      <c r="J211" s="94" t="str">
        <f>VLOOKUP(I211,Presupuesto!$B$11:$C$566,2,0)</f>
        <v>PRODUCTOS PAPEL Y CARTON</v>
      </c>
      <c r="K211" s="94" t="str">
        <f t="shared" si="22"/>
        <v>Gestión Tecnologías de Información y Comunicación</v>
      </c>
      <c r="L211" s="94" t="s">
        <v>411</v>
      </c>
    </row>
    <row r="212" spans="3:12" x14ac:dyDescent="0.25">
      <c r="C212" s="95" t="s">
        <v>51</v>
      </c>
      <c r="D212" s="1015"/>
      <c r="E212" s="196">
        <f>(D207*25)/500</f>
        <v>0</v>
      </c>
      <c r="F212" s="96">
        <v>85</v>
      </c>
      <c r="G212" s="93">
        <f t="shared" si="21"/>
        <v>0</v>
      </c>
      <c r="H212" s="157"/>
      <c r="I212" s="94" t="s">
        <v>820</v>
      </c>
      <c r="J212" s="94" t="str">
        <f>VLOOKUP(I212,Presupuesto!$B$11:$C$566,2,0)</f>
        <v>PRODUCTOS PAPEL Y CARTON</v>
      </c>
      <c r="K212" s="94" t="str">
        <f t="shared" si="22"/>
        <v>Gestión Tecnologías de Información y Comunicación</v>
      </c>
      <c r="L212" s="94" t="s">
        <v>411</v>
      </c>
    </row>
    <row r="213" spans="3:12" x14ac:dyDescent="0.25">
      <c r="C213" s="95" t="s">
        <v>122</v>
      </c>
      <c r="D213" s="1015"/>
      <c r="E213" s="196">
        <f>D207/12</f>
        <v>0</v>
      </c>
      <c r="F213" s="96">
        <v>36</v>
      </c>
      <c r="G213" s="93">
        <f t="shared" si="21"/>
        <v>0</v>
      </c>
      <c r="H213" s="157"/>
      <c r="I213" s="94" t="s">
        <v>941</v>
      </c>
      <c r="J213" s="94" t="str">
        <f>VLOOKUP(I213,Presupuesto!$B$11:$C$566,2,0)</f>
        <v>UTILES DE ESCRITORIO, OFICINA Y ENSE¥ANZA</v>
      </c>
      <c r="K213" s="94" t="str">
        <f t="shared" si="22"/>
        <v>Gestión Tecnologías de Información y Comunicación</v>
      </c>
      <c r="L213" s="94" t="s">
        <v>411</v>
      </c>
    </row>
    <row r="214" spans="3:12" x14ac:dyDescent="0.25">
      <c r="C214" s="95" t="s">
        <v>34</v>
      </c>
      <c r="D214" s="1015"/>
      <c r="E214" s="196">
        <f>D207/12</f>
        <v>0</v>
      </c>
      <c r="F214" s="96">
        <v>80</v>
      </c>
      <c r="G214" s="93">
        <f t="shared" si="21"/>
        <v>0</v>
      </c>
      <c r="H214" s="157"/>
      <c r="I214" s="94" t="s">
        <v>941</v>
      </c>
      <c r="J214" s="94" t="str">
        <f>VLOOKUP(I214,Presupuesto!$B$11:$C$566,2,0)</f>
        <v>UTILES DE ESCRITORIO, OFICINA Y ENSE¥ANZA</v>
      </c>
      <c r="K214" s="94" t="str">
        <f t="shared" si="22"/>
        <v>Gestión Tecnologías de Información y Comunicación</v>
      </c>
      <c r="L214" s="94" t="s">
        <v>411</v>
      </c>
    </row>
    <row r="215" spans="3:12" x14ac:dyDescent="0.25">
      <c r="C215" s="105" t="s">
        <v>52</v>
      </c>
      <c r="D215" s="1015"/>
      <c r="E215" s="202">
        <v>0</v>
      </c>
      <c r="F215" s="115">
        <v>25</v>
      </c>
      <c r="G215" s="93">
        <f t="shared" si="21"/>
        <v>0</v>
      </c>
      <c r="H215" s="157"/>
      <c r="I215" s="94" t="s">
        <v>941</v>
      </c>
      <c r="J215" s="94" t="str">
        <f>VLOOKUP(I215,Presupuesto!$B$11:$C$566,2,0)</f>
        <v>UTILES DE ESCRITORIO, OFICINA Y ENSE¥ANZA</v>
      </c>
      <c r="K215" s="94" t="str">
        <f t="shared" si="22"/>
        <v>Gestión Tecnologías de Información y Comunicación</v>
      </c>
      <c r="L215" s="94" t="s">
        <v>411</v>
      </c>
    </row>
    <row r="216" spans="3:12" ht="15.75" thickBot="1" x14ac:dyDescent="0.3">
      <c r="C216" s="206" t="s">
        <v>429</v>
      </c>
      <c r="D216" s="207">
        <v>0</v>
      </c>
      <c r="E216" s="286">
        <v>0</v>
      </c>
      <c r="F216" s="100">
        <f>HLOOKUP(C216,$AH$2:$BU$3,2,0)</f>
        <v>1150</v>
      </c>
      <c r="G216" s="101">
        <f>D216*E216*F216</f>
        <v>0</v>
      </c>
      <c r="H216" s="287"/>
      <c r="I216" s="288" t="s">
        <v>300</v>
      </c>
      <c r="J216" s="102" t="str">
        <f>VLOOKUP(I216,Presupuesto!$B$11:$C$566,2,0)</f>
        <v>VIATICOS (26200-00)</v>
      </c>
      <c r="K216" s="289" t="str">
        <f t="shared" si="22"/>
        <v>Gestión Tecnologías de Información y Comunicación</v>
      </c>
      <c r="L216" s="289" t="s">
        <v>411</v>
      </c>
    </row>
    <row r="217" spans="3:12" x14ac:dyDescent="0.25">
      <c r="C217" s="89"/>
      <c r="E217" s="108"/>
      <c r="F217" s="108"/>
      <c r="G217" s="108"/>
      <c r="H217" s="170"/>
      <c r="I217" s="108"/>
      <c r="J217" s="108"/>
      <c r="K217" s="108"/>
    </row>
    <row r="218" spans="3:12" ht="15.75" thickBot="1" x14ac:dyDescent="0.3"/>
    <row r="219" spans="3:12" ht="15.75" thickBot="1" x14ac:dyDescent="0.3">
      <c r="C219" s="29" t="s">
        <v>43</v>
      </c>
      <c r="D219" s="30">
        <f>SUM(G226:G235)</f>
        <v>0</v>
      </c>
      <c r="E219" s="89"/>
      <c r="F219" s="89"/>
      <c r="G219" s="89"/>
      <c r="H219" s="73"/>
      <c r="I219" s="73"/>
      <c r="J219" s="73"/>
      <c r="K219" s="108"/>
    </row>
    <row r="220" spans="3:12" x14ac:dyDescent="0.25">
      <c r="C220" s="70"/>
      <c r="D220" s="31"/>
      <c r="E220" s="89"/>
      <c r="F220" s="89"/>
      <c r="G220" s="89"/>
      <c r="H220" s="73"/>
      <c r="I220" s="73"/>
      <c r="J220" s="73"/>
      <c r="K220" s="108"/>
    </row>
    <row r="221" spans="3:12" x14ac:dyDescent="0.25">
      <c r="C221" s="70"/>
      <c r="D221" s="31"/>
      <c r="E221" s="89"/>
      <c r="F221" s="89"/>
      <c r="G221" s="89"/>
      <c r="H221" s="73"/>
      <c r="I221" s="73"/>
      <c r="J221" s="73"/>
      <c r="K221" s="108"/>
    </row>
    <row r="222" spans="3:12" ht="15.75" x14ac:dyDescent="0.25">
      <c r="C222" s="198" t="s">
        <v>391</v>
      </c>
      <c r="D222" s="306"/>
      <c r="E222" s="89"/>
      <c r="F222" s="89"/>
      <c r="G222" s="89"/>
      <c r="H222" s="73"/>
      <c r="I222" s="73"/>
      <c r="J222" s="73"/>
      <c r="K222" s="108"/>
    </row>
    <row r="223" spans="3:12" ht="18.75" x14ac:dyDescent="0.25">
      <c r="C223" s="200" t="e">
        <f>IFERROR(VLOOKUP(D222,'1. Desarrollo e Innov. Curricu.'!$F:$G,2,FALSE),IFERROR(VLOOKUP(D222,'2. Investigación Científica'!$F:$G,2,FALSE),IFERROR(VLOOKUP(D222,'3. Vinculación Univ. Sociedad'!$E:$G,2,FALSE),IFERROR(VLOOKUP(D222,'4.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89"/>
      <c r="F223" s="89"/>
      <c r="G223" s="89"/>
      <c r="H223" s="73"/>
      <c r="I223" s="73"/>
      <c r="J223" s="73"/>
      <c r="K223" s="108"/>
    </row>
    <row r="224" spans="3:12" ht="15.75" thickBot="1" x14ac:dyDescent="0.3">
      <c r="C224" s="70"/>
      <c r="D224" s="31"/>
      <c r="E224" s="89"/>
      <c r="F224" s="89"/>
      <c r="G224" s="89"/>
      <c r="H224" s="73"/>
      <c r="I224" s="73"/>
      <c r="J224" s="73"/>
      <c r="K224" s="108"/>
    </row>
    <row r="225" spans="3:12" ht="30.75" thickBot="1" x14ac:dyDescent="0.3">
      <c r="C225" s="122" t="s">
        <v>44</v>
      </c>
      <c r="D225" s="125" t="s">
        <v>45</v>
      </c>
      <c r="E225" s="124" t="s">
        <v>55</v>
      </c>
      <c r="F225" s="124" t="s">
        <v>57</v>
      </c>
      <c r="G225" s="123" t="s">
        <v>27</v>
      </c>
      <c r="H225" s="129" t="s">
        <v>130</v>
      </c>
      <c r="I225" s="124" t="s">
        <v>46</v>
      </c>
      <c r="J225" s="124" t="s">
        <v>131</v>
      </c>
      <c r="K225" s="124" t="s">
        <v>409</v>
      </c>
      <c r="L225" s="124" t="s">
        <v>410</v>
      </c>
    </row>
    <row r="226" spans="3:12" x14ac:dyDescent="0.25">
      <c r="C226" s="281" t="s">
        <v>47</v>
      </c>
      <c r="D226" s="1014"/>
      <c r="E226" s="282"/>
      <c r="F226" s="111">
        <v>30000</v>
      </c>
      <c r="G226" s="283">
        <f t="shared" ref="G226:G234" si="23">E226*F226</f>
        <v>0</v>
      </c>
      <c r="H226" s="284"/>
      <c r="I226" s="112" t="s">
        <v>698</v>
      </c>
      <c r="J226" s="112" t="str">
        <f>VLOOKUP(I226,Presupuesto!$B$11:$C$566,2,0)</f>
        <v>SERVICIOS DE CAPACITACION.</v>
      </c>
      <c r="K226" s="285" t="s">
        <v>1509</v>
      </c>
      <c r="L226" s="112" t="s">
        <v>393</v>
      </c>
    </row>
    <row r="227" spans="3:12" x14ac:dyDescent="0.25">
      <c r="C227" s="95" t="s">
        <v>48</v>
      </c>
      <c r="D227" s="1015"/>
      <c r="E227" s="196">
        <f>D226</f>
        <v>0</v>
      </c>
      <c r="F227" s="96">
        <v>50</v>
      </c>
      <c r="G227" s="93">
        <f t="shared" si="23"/>
        <v>0</v>
      </c>
      <c r="H227" s="157"/>
      <c r="I227" s="94" t="s">
        <v>716</v>
      </c>
      <c r="J227" s="94" t="str">
        <f>VLOOKUP(I227,Presupuesto!$B$11:$C$566,2,0)</f>
        <v>SERVICIOS DE IMPRENTA PUBLIC.Y REPRODUCCION</v>
      </c>
      <c r="K227" s="94" t="str">
        <f>$K$226</f>
        <v>Gestión Tecnologías de Información y Comunicación</v>
      </c>
      <c r="L227" s="94" t="s">
        <v>411</v>
      </c>
    </row>
    <row r="228" spans="3:12" x14ac:dyDescent="0.25">
      <c r="C228" s="95" t="s">
        <v>49</v>
      </c>
      <c r="D228" s="1015"/>
      <c r="E228" s="196">
        <f>D226</f>
        <v>0</v>
      </c>
      <c r="F228" s="96">
        <v>150</v>
      </c>
      <c r="G228" s="93">
        <f t="shared" si="23"/>
        <v>0</v>
      </c>
      <c r="H228" s="157"/>
      <c r="I228" s="94" t="s">
        <v>791</v>
      </c>
      <c r="J228" s="94" t="str">
        <f>VLOOKUP(I228,Presupuesto!$B$11:$C$566,2,0)</f>
        <v>ALIMENTOS B EBIDAS PARA PERSONAS</v>
      </c>
      <c r="K228" s="94" t="str">
        <f t="shared" ref="K228:K235" si="24">$K$226</f>
        <v>Gestión Tecnologías de Información y Comunicación</v>
      </c>
      <c r="L228" s="94" t="s">
        <v>395</v>
      </c>
    </row>
    <row r="229" spans="3:12" x14ac:dyDescent="0.25">
      <c r="C229" s="95" t="s">
        <v>50</v>
      </c>
      <c r="D229" s="1015"/>
      <c r="E229" s="147">
        <v>0</v>
      </c>
      <c r="F229" s="114">
        <v>10000</v>
      </c>
      <c r="G229" s="93">
        <f t="shared" si="23"/>
        <v>0</v>
      </c>
      <c r="H229" s="157"/>
      <c r="I229" s="278" t="s">
        <v>299</v>
      </c>
      <c r="J229" s="94" t="str">
        <f>VLOOKUP(I229,Presupuesto!$B$11:$C$566,2,0)</f>
        <v>PASAJES (26100-00)</v>
      </c>
      <c r="K229" s="94" t="str">
        <f t="shared" si="24"/>
        <v>Gestión Tecnologías de Información y Comunicación</v>
      </c>
      <c r="L229" s="94" t="s">
        <v>411</v>
      </c>
    </row>
    <row r="230" spans="3:12" x14ac:dyDescent="0.25">
      <c r="C230" s="95" t="s">
        <v>416</v>
      </c>
      <c r="D230" s="1015"/>
      <c r="E230" s="147">
        <v>0</v>
      </c>
      <c r="F230" s="114">
        <v>250</v>
      </c>
      <c r="G230" s="93">
        <f t="shared" si="23"/>
        <v>0</v>
      </c>
      <c r="H230" s="157"/>
      <c r="I230" s="94" t="s">
        <v>820</v>
      </c>
      <c r="J230" s="94" t="str">
        <f>VLOOKUP(I230,Presupuesto!$B$11:$C$566,2,0)</f>
        <v>PRODUCTOS PAPEL Y CARTON</v>
      </c>
      <c r="K230" s="94" t="str">
        <f t="shared" si="24"/>
        <v>Gestión Tecnologías de Información y Comunicación</v>
      </c>
      <c r="L230" s="94" t="s">
        <v>411</v>
      </c>
    </row>
    <row r="231" spans="3:12" x14ac:dyDescent="0.25">
      <c r="C231" s="95" t="s">
        <v>51</v>
      </c>
      <c r="D231" s="1015"/>
      <c r="E231" s="196">
        <f>(D226*25)/500</f>
        <v>0</v>
      </c>
      <c r="F231" s="96">
        <v>85</v>
      </c>
      <c r="G231" s="93">
        <f t="shared" si="23"/>
        <v>0</v>
      </c>
      <c r="H231" s="157"/>
      <c r="I231" s="94" t="s">
        <v>820</v>
      </c>
      <c r="J231" s="94" t="str">
        <f>VLOOKUP(I231,Presupuesto!$B$11:$C$566,2,0)</f>
        <v>PRODUCTOS PAPEL Y CARTON</v>
      </c>
      <c r="K231" s="94" t="str">
        <f t="shared" si="24"/>
        <v>Gestión Tecnologías de Información y Comunicación</v>
      </c>
      <c r="L231" s="94" t="s">
        <v>411</v>
      </c>
    </row>
    <row r="232" spans="3:12" x14ac:dyDescent="0.25">
      <c r="C232" s="95" t="s">
        <v>122</v>
      </c>
      <c r="D232" s="1015"/>
      <c r="E232" s="196">
        <f>D226/12</f>
        <v>0</v>
      </c>
      <c r="F232" s="96">
        <v>36</v>
      </c>
      <c r="G232" s="93">
        <f t="shared" si="23"/>
        <v>0</v>
      </c>
      <c r="H232" s="157"/>
      <c r="I232" s="94" t="s">
        <v>941</v>
      </c>
      <c r="J232" s="94" t="str">
        <f>VLOOKUP(I232,Presupuesto!$B$11:$C$566,2,0)</f>
        <v>UTILES DE ESCRITORIO, OFICINA Y ENSE¥ANZA</v>
      </c>
      <c r="K232" s="94" t="str">
        <f t="shared" si="24"/>
        <v>Gestión Tecnologías de Información y Comunicación</v>
      </c>
      <c r="L232" s="94" t="s">
        <v>411</v>
      </c>
    </row>
    <row r="233" spans="3:12" x14ac:dyDescent="0.25">
      <c r="C233" s="95" t="s">
        <v>34</v>
      </c>
      <c r="D233" s="1015"/>
      <c r="E233" s="196">
        <f>D226/12</f>
        <v>0</v>
      </c>
      <c r="F233" s="96">
        <v>80</v>
      </c>
      <c r="G233" s="93">
        <f t="shared" si="23"/>
        <v>0</v>
      </c>
      <c r="H233" s="157"/>
      <c r="I233" s="94" t="s">
        <v>941</v>
      </c>
      <c r="J233" s="94" t="str">
        <f>VLOOKUP(I233,Presupuesto!$B$11:$C$566,2,0)</f>
        <v>UTILES DE ESCRITORIO, OFICINA Y ENSE¥ANZA</v>
      </c>
      <c r="K233" s="94" t="str">
        <f t="shared" si="24"/>
        <v>Gestión Tecnologías de Información y Comunicación</v>
      </c>
      <c r="L233" s="94" t="s">
        <v>411</v>
      </c>
    </row>
    <row r="234" spans="3:12" x14ac:dyDescent="0.25">
      <c r="C234" s="105" t="s">
        <v>52</v>
      </c>
      <c r="D234" s="1015"/>
      <c r="E234" s="202">
        <v>0</v>
      </c>
      <c r="F234" s="115">
        <v>25</v>
      </c>
      <c r="G234" s="93">
        <f t="shared" si="23"/>
        <v>0</v>
      </c>
      <c r="H234" s="157"/>
      <c r="I234" s="94" t="s">
        <v>941</v>
      </c>
      <c r="J234" s="94" t="str">
        <f>VLOOKUP(I234,Presupuesto!$B$11:$C$566,2,0)</f>
        <v>UTILES DE ESCRITORIO, OFICINA Y ENSE¥ANZA</v>
      </c>
      <c r="K234" s="94" t="str">
        <f t="shared" si="24"/>
        <v>Gestión Tecnologías de Información y Comunicación</v>
      </c>
      <c r="L234" s="94" t="s">
        <v>411</v>
      </c>
    </row>
    <row r="235" spans="3:12" ht="15.75" thickBot="1" x14ac:dyDescent="0.3">
      <c r="C235" s="206" t="s">
        <v>429</v>
      </c>
      <c r="D235" s="207">
        <v>0</v>
      </c>
      <c r="E235" s="286">
        <v>0</v>
      </c>
      <c r="F235" s="100">
        <f>HLOOKUP(C235,$AH$2:$BU$3,2,0)</f>
        <v>1150</v>
      </c>
      <c r="G235" s="101">
        <f>D235*E235*F235</f>
        <v>0</v>
      </c>
      <c r="H235" s="287"/>
      <c r="I235" s="288" t="s">
        <v>300</v>
      </c>
      <c r="J235" s="102" t="str">
        <f>VLOOKUP(I235,Presupuesto!$B$11:$C$566,2,0)</f>
        <v>VIATICOS (26200-00)</v>
      </c>
      <c r="K235" s="289" t="str">
        <f t="shared" si="24"/>
        <v>Gestión Tecnologías de Información y Comunicación</v>
      </c>
      <c r="L235" s="289"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D13" sqref="D13"/>
    </sheetView>
  </sheetViews>
  <sheetFormatPr baseColWidth="10" defaultColWidth="11.5703125" defaultRowHeight="15" x14ac:dyDescent="0.25"/>
  <cols>
    <col min="1" max="1" width="1.85546875" style="82" customWidth="1"/>
    <col min="2" max="2" width="7.85546875" style="82" customWidth="1"/>
    <col min="3" max="3" width="41.7109375" style="82" customWidth="1"/>
    <col min="4" max="4" width="29.28515625" style="74" customWidth="1"/>
    <col min="5" max="5" width="10.140625" style="82" customWidth="1"/>
    <col min="6" max="7" width="13.85546875" style="82" customWidth="1"/>
    <col min="8" max="8" width="13.85546875" style="74" customWidth="1"/>
    <col min="9" max="9" width="12.7109375" style="82" bestFit="1" customWidth="1"/>
    <col min="10" max="10" width="37.140625" style="82" bestFit="1" customWidth="1"/>
    <col min="11" max="11" width="24.42578125" style="82" customWidth="1"/>
    <col min="12" max="12" width="11.5703125" style="82"/>
    <col min="13" max="13" width="14.7109375" style="82" bestFit="1" customWidth="1"/>
    <col min="14" max="77" width="11.5703125" style="82"/>
    <col min="78" max="78" width="16.7109375" style="82" bestFit="1" customWidth="1"/>
    <col min="79" max="16384" width="11.5703125" style="82"/>
  </cols>
  <sheetData>
    <row r="1" spans="1:555" ht="26.25" hidden="1" x14ac:dyDescent="0.25">
      <c r="A1" s="183" t="s">
        <v>250</v>
      </c>
      <c r="B1" s="186" t="s">
        <v>251</v>
      </c>
      <c r="C1" s="177" t="s">
        <v>252</v>
      </c>
      <c r="D1" s="177" t="s">
        <v>495</v>
      </c>
      <c r="E1" s="177" t="s">
        <v>497</v>
      </c>
      <c r="F1" s="177" t="s">
        <v>499</v>
      </c>
      <c r="G1" s="177" t="s">
        <v>501</v>
      </c>
      <c r="H1" s="177" t="s">
        <v>503</v>
      </c>
      <c r="I1" s="177" t="s">
        <v>505</v>
      </c>
      <c r="J1" s="177" t="s">
        <v>253</v>
      </c>
      <c r="K1" s="177" t="s">
        <v>508</v>
      </c>
      <c r="L1" s="177" t="s">
        <v>254</v>
      </c>
      <c r="M1" s="177" t="s">
        <v>510</v>
      </c>
      <c r="N1" s="177" t="s">
        <v>512</v>
      </c>
      <c r="O1" s="177" t="s">
        <v>514</v>
      </c>
      <c r="P1" s="177" t="s">
        <v>255</v>
      </c>
      <c r="Q1" s="177" t="s">
        <v>515</v>
      </c>
      <c r="R1" s="177" t="s">
        <v>518</v>
      </c>
      <c r="S1" s="177" t="s">
        <v>256</v>
      </c>
      <c r="T1" s="177" t="s">
        <v>520</v>
      </c>
      <c r="U1" s="177" t="s">
        <v>257</v>
      </c>
      <c r="V1" s="177" t="s">
        <v>521</v>
      </c>
      <c r="W1" s="177" t="s">
        <v>522</v>
      </c>
      <c r="X1" s="177" t="s">
        <v>526</v>
      </c>
      <c r="Y1" s="177" t="s">
        <v>273</v>
      </c>
      <c r="Z1" s="177" t="s">
        <v>527</v>
      </c>
      <c r="AA1" s="177" t="s">
        <v>529</v>
      </c>
      <c r="AB1" s="177" t="s">
        <v>531</v>
      </c>
      <c r="AC1" s="177" t="s">
        <v>274</v>
      </c>
      <c r="AD1" s="177" t="s">
        <v>533</v>
      </c>
      <c r="AE1" s="177" t="s">
        <v>535</v>
      </c>
      <c r="AF1" s="177" t="s">
        <v>537</v>
      </c>
      <c r="AG1" s="177" t="s">
        <v>539</v>
      </c>
      <c r="AH1" s="177" t="s">
        <v>249</v>
      </c>
      <c r="AI1" s="177" t="s">
        <v>541</v>
      </c>
      <c r="AJ1" s="186" t="s">
        <v>258</v>
      </c>
      <c r="AK1" s="177" t="s">
        <v>543</v>
      </c>
      <c r="AL1" s="177" t="s">
        <v>259</v>
      </c>
      <c r="AM1" s="177" t="s">
        <v>545</v>
      </c>
      <c r="AN1" s="177" t="s">
        <v>547</v>
      </c>
      <c r="AO1" s="177" t="s">
        <v>260</v>
      </c>
      <c r="AP1" s="177" t="s">
        <v>549</v>
      </c>
      <c r="AQ1" s="177" t="s">
        <v>551</v>
      </c>
      <c r="AR1" s="177" t="s">
        <v>261</v>
      </c>
      <c r="AS1" s="177" t="s">
        <v>552</v>
      </c>
      <c r="AT1" s="177" t="s">
        <v>554</v>
      </c>
      <c r="AU1" s="177" t="s">
        <v>555</v>
      </c>
      <c r="AV1" s="177" t="s">
        <v>556</v>
      </c>
      <c r="AW1" s="177" t="s">
        <v>558</v>
      </c>
      <c r="AX1" s="177" t="s">
        <v>560</v>
      </c>
      <c r="AY1" s="177" t="s">
        <v>561</v>
      </c>
      <c r="AZ1" s="177" t="s">
        <v>262</v>
      </c>
      <c r="BA1" s="177" t="s">
        <v>563</v>
      </c>
      <c r="BB1" s="177" t="s">
        <v>565</v>
      </c>
      <c r="BC1" s="177" t="s">
        <v>567</v>
      </c>
      <c r="BD1" s="177" t="s">
        <v>569</v>
      </c>
      <c r="BE1" s="177" t="s">
        <v>571</v>
      </c>
      <c r="BF1" s="177" t="s">
        <v>573</v>
      </c>
      <c r="BG1" s="177" t="s">
        <v>575</v>
      </c>
      <c r="BH1" s="177" t="s">
        <v>577</v>
      </c>
      <c r="BI1" s="177" t="s">
        <v>275</v>
      </c>
      <c r="BJ1" s="177" t="s">
        <v>579</v>
      </c>
      <c r="BK1" s="177" t="s">
        <v>581</v>
      </c>
      <c r="BL1" s="177" t="s">
        <v>583</v>
      </c>
      <c r="BM1" s="177" t="s">
        <v>585</v>
      </c>
      <c r="BN1" s="177" t="s">
        <v>587</v>
      </c>
      <c r="BO1" s="177" t="s">
        <v>589</v>
      </c>
      <c r="BP1" s="177" t="s">
        <v>591</v>
      </c>
      <c r="BQ1" s="177" t="s">
        <v>593</v>
      </c>
      <c r="BR1" s="177" t="s">
        <v>595</v>
      </c>
      <c r="BS1" s="177" t="s">
        <v>597</v>
      </c>
      <c r="BT1" s="186" t="s">
        <v>263</v>
      </c>
      <c r="BU1" s="177" t="s">
        <v>264</v>
      </c>
      <c r="BV1" s="177" t="s">
        <v>599</v>
      </c>
      <c r="BW1" s="177" t="s">
        <v>265</v>
      </c>
      <c r="BX1" s="177" t="s">
        <v>601</v>
      </c>
      <c r="BY1" s="177" t="s">
        <v>603</v>
      </c>
      <c r="BZ1" s="186" t="s">
        <v>266</v>
      </c>
      <c r="CA1" s="177" t="s">
        <v>267</v>
      </c>
      <c r="CB1" s="177" t="s">
        <v>605</v>
      </c>
      <c r="CC1" s="177" t="s">
        <v>268</v>
      </c>
      <c r="CD1" s="177" t="s">
        <v>607</v>
      </c>
      <c r="CE1" s="177" t="s">
        <v>609</v>
      </c>
      <c r="CF1" s="177" t="s">
        <v>611</v>
      </c>
      <c r="CG1" s="186" t="s">
        <v>269</v>
      </c>
      <c r="CH1" s="177" t="s">
        <v>617</v>
      </c>
      <c r="CI1" s="177" t="s">
        <v>619</v>
      </c>
      <c r="CJ1" s="177" t="s">
        <v>270</v>
      </c>
      <c r="CK1" s="177" t="s">
        <v>613</v>
      </c>
      <c r="CL1" s="177" t="s">
        <v>615</v>
      </c>
      <c r="CM1" s="177" t="s">
        <v>271</v>
      </c>
      <c r="CN1" s="177" t="s">
        <v>621</v>
      </c>
      <c r="CO1" s="177" t="s">
        <v>272</v>
      </c>
      <c r="CP1" s="177" t="s">
        <v>622</v>
      </c>
      <c r="CQ1" s="174" t="s">
        <v>276</v>
      </c>
      <c r="CR1" s="186" t="s">
        <v>277</v>
      </c>
      <c r="CS1" s="177" t="s">
        <v>623</v>
      </c>
      <c r="CT1" s="177" t="s">
        <v>624</v>
      </c>
      <c r="CU1" s="177" t="s">
        <v>626</v>
      </c>
      <c r="CV1" s="177" t="s">
        <v>278</v>
      </c>
      <c r="CW1" s="177" t="s">
        <v>628</v>
      </c>
      <c r="CX1" s="177" t="s">
        <v>630</v>
      </c>
      <c r="CY1" s="177" t="s">
        <v>632</v>
      </c>
      <c r="CZ1" s="177" t="s">
        <v>634</v>
      </c>
      <c r="DA1" s="177" t="s">
        <v>636</v>
      </c>
      <c r="DB1" s="177" t="s">
        <v>638</v>
      </c>
      <c r="DC1" s="186" t="s">
        <v>279</v>
      </c>
      <c r="DD1" s="177" t="s">
        <v>280</v>
      </c>
      <c r="DE1" s="177" t="s">
        <v>640</v>
      </c>
      <c r="DF1" s="177" t="s">
        <v>281</v>
      </c>
      <c r="DG1" s="177" t="s">
        <v>642</v>
      </c>
      <c r="DH1" s="177" t="s">
        <v>644</v>
      </c>
      <c r="DI1" s="177" t="s">
        <v>646</v>
      </c>
      <c r="DJ1" s="177" t="s">
        <v>648</v>
      </c>
      <c r="DK1" s="177" t="s">
        <v>650</v>
      </c>
      <c r="DL1" s="177" t="s">
        <v>652</v>
      </c>
      <c r="DM1" s="177" t="s">
        <v>654</v>
      </c>
      <c r="DN1" s="177" t="s">
        <v>282</v>
      </c>
      <c r="DO1" s="177" t="s">
        <v>656</v>
      </c>
      <c r="DP1" s="177" t="s">
        <v>658</v>
      </c>
      <c r="DQ1" s="177" t="s">
        <v>660</v>
      </c>
      <c r="DR1" s="186" t="s">
        <v>283</v>
      </c>
      <c r="DS1" s="177" t="s">
        <v>662</v>
      </c>
      <c r="DT1" s="177" t="s">
        <v>284</v>
      </c>
      <c r="DU1" s="177" t="s">
        <v>664</v>
      </c>
      <c r="DV1" s="177" t="s">
        <v>285</v>
      </c>
      <c r="DW1" s="177" t="s">
        <v>666</v>
      </c>
      <c r="DX1" s="177" t="s">
        <v>668</v>
      </c>
      <c r="DY1" s="177" t="s">
        <v>670</v>
      </c>
      <c r="DZ1" s="177" t="s">
        <v>672</v>
      </c>
      <c r="EA1" s="177" t="s">
        <v>674</v>
      </c>
      <c r="EB1" s="177" t="s">
        <v>676</v>
      </c>
      <c r="EC1" s="177" t="s">
        <v>678</v>
      </c>
      <c r="ED1" s="177" t="s">
        <v>680</v>
      </c>
      <c r="EE1" s="177" t="s">
        <v>682</v>
      </c>
      <c r="EF1" s="177" t="s">
        <v>684</v>
      </c>
      <c r="EG1" s="177" t="s">
        <v>686</v>
      </c>
      <c r="EH1" s="186" t="s">
        <v>286</v>
      </c>
      <c r="EI1" s="177" t="s">
        <v>688</v>
      </c>
      <c r="EJ1" s="177" t="s">
        <v>287</v>
      </c>
      <c r="EK1" s="177" t="s">
        <v>690</v>
      </c>
      <c r="EL1" s="177" t="s">
        <v>692</v>
      </c>
      <c r="EM1" s="177" t="s">
        <v>288</v>
      </c>
      <c r="EN1" s="177" t="s">
        <v>694</v>
      </c>
      <c r="EO1" s="177" t="s">
        <v>696</v>
      </c>
      <c r="EP1" s="177" t="s">
        <v>289</v>
      </c>
      <c r="EQ1" s="177" t="s">
        <v>698</v>
      </c>
      <c r="ER1" s="177" t="s">
        <v>700</v>
      </c>
      <c r="ES1" s="177" t="s">
        <v>702</v>
      </c>
      <c r="ET1" s="177" t="s">
        <v>290</v>
      </c>
      <c r="EU1" s="177" t="s">
        <v>704</v>
      </c>
      <c r="EV1" s="177" t="s">
        <v>706</v>
      </c>
      <c r="EW1" s="186" t="s">
        <v>291</v>
      </c>
      <c r="EX1" s="177" t="s">
        <v>292</v>
      </c>
      <c r="EY1" s="177" t="s">
        <v>708</v>
      </c>
      <c r="EZ1" s="177" t="s">
        <v>710</v>
      </c>
      <c r="FA1" s="177" t="s">
        <v>712</v>
      </c>
      <c r="FB1" s="177" t="s">
        <v>714</v>
      </c>
      <c r="FC1" s="177" t="s">
        <v>293</v>
      </c>
      <c r="FD1" s="177" t="s">
        <v>716</v>
      </c>
      <c r="FE1" s="177" t="s">
        <v>718</v>
      </c>
      <c r="FF1" s="177" t="s">
        <v>720</v>
      </c>
      <c r="FG1" s="177" t="s">
        <v>722</v>
      </c>
      <c r="FH1" s="177" t="s">
        <v>724</v>
      </c>
      <c r="FI1" s="177" t="s">
        <v>294</v>
      </c>
      <c r="FJ1" s="177" t="s">
        <v>727</v>
      </c>
      <c r="FK1" s="177" t="s">
        <v>295</v>
      </c>
      <c r="FL1" s="177" t="s">
        <v>730</v>
      </c>
      <c r="FM1" s="177" t="s">
        <v>731</v>
      </c>
      <c r="FN1" s="177" t="s">
        <v>733</v>
      </c>
      <c r="FO1" s="177" t="s">
        <v>296</v>
      </c>
      <c r="FP1" s="177" t="s">
        <v>736</v>
      </c>
      <c r="FQ1" s="177" t="s">
        <v>737</v>
      </c>
      <c r="FR1" s="177" t="s">
        <v>739</v>
      </c>
      <c r="FS1" s="177" t="s">
        <v>297</v>
      </c>
      <c r="FT1" s="177" t="s">
        <v>742</v>
      </c>
      <c r="FU1" s="177" t="s">
        <v>744</v>
      </c>
      <c r="FV1" s="177" t="s">
        <v>746</v>
      </c>
      <c r="FW1" s="186" t="s">
        <v>298</v>
      </c>
      <c r="FX1" s="186" t="s">
        <v>299</v>
      </c>
      <c r="FY1" s="177" t="s">
        <v>305</v>
      </c>
      <c r="FZ1" s="177" t="s">
        <v>748</v>
      </c>
      <c r="GA1" s="177" t="s">
        <v>750</v>
      </c>
      <c r="GB1" s="177" t="s">
        <v>752</v>
      </c>
      <c r="GC1" s="177" t="s">
        <v>754</v>
      </c>
      <c r="GD1" s="177" t="s">
        <v>756</v>
      </c>
      <c r="GE1" s="177" t="s">
        <v>758</v>
      </c>
      <c r="GF1" s="186" t="s">
        <v>300</v>
      </c>
      <c r="GG1" s="177" t="s">
        <v>306</v>
      </c>
      <c r="GH1" s="177" t="s">
        <v>760</v>
      </c>
      <c r="GI1" s="177" t="s">
        <v>762</v>
      </c>
      <c r="GJ1" s="177" t="s">
        <v>763</v>
      </c>
      <c r="GK1" s="177" t="s">
        <v>307</v>
      </c>
      <c r="GL1" s="177" t="s">
        <v>766</v>
      </c>
      <c r="GM1" s="177" t="s">
        <v>767</v>
      </c>
      <c r="GN1" s="186" t="s">
        <v>301</v>
      </c>
      <c r="GO1" s="177" t="s">
        <v>302</v>
      </c>
      <c r="GP1" s="177" t="s">
        <v>769</v>
      </c>
      <c r="GQ1" s="177" t="s">
        <v>771</v>
      </c>
      <c r="GR1" s="177" t="s">
        <v>773</v>
      </c>
      <c r="GS1" s="177" t="s">
        <v>775</v>
      </c>
      <c r="GT1" s="177" t="s">
        <v>777</v>
      </c>
      <c r="GU1" s="186" t="s">
        <v>303</v>
      </c>
      <c r="GV1" s="177" t="s">
        <v>304</v>
      </c>
      <c r="GW1" s="177" t="s">
        <v>779</v>
      </c>
      <c r="GX1" s="177" t="s">
        <v>781</v>
      </c>
      <c r="GY1" s="177" t="s">
        <v>783</v>
      </c>
      <c r="GZ1" s="177" t="s">
        <v>785</v>
      </c>
      <c r="HA1" s="177" t="s">
        <v>787</v>
      </c>
      <c r="HB1" s="177" t="s">
        <v>789</v>
      </c>
      <c r="HC1" s="174" t="s">
        <v>308</v>
      </c>
      <c r="HD1" s="186" t="s">
        <v>309</v>
      </c>
      <c r="HE1" s="177" t="s">
        <v>310</v>
      </c>
      <c r="HF1" s="177" t="s">
        <v>791</v>
      </c>
      <c r="HG1" s="177" t="s">
        <v>793</v>
      </c>
      <c r="HH1" s="177" t="s">
        <v>795</v>
      </c>
      <c r="HI1" s="177" t="s">
        <v>797</v>
      </c>
      <c r="HJ1" s="177" t="s">
        <v>311</v>
      </c>
      <c r="HK1" s="177" t="s">
        <v>800</v>
      </c>
      <c r="HL1" s="177" t="s">
        <v>328</v>
      </c>
      <c r="HM1" s="177" t="s">
        <v>838</v>
      </c>
      <c r="HN1" s="177" t="s">
        <v>840</v>
      </c>
      <c r="HO1" s="177" t="s">
        <v>842</v>
      </c>
      <c r="HP1" s="186" t="s">
        <v>312</v>
      </c>
      <c r="HQ1" s="177" t="s">
        <v>802</v>
      </c>
      <c r="HR1" s="177" t="s">
        <v>804</v>
      </c>
      <c r="HS1" s="177" t="s">
        <v>313</v>
      </c>
      <c r="HT1" s="177" t="s">
        <v>807</v>
      </c>
      <c r="HU1" s="177" t="s">
        <v>809</v>
      </c>
      <c r="HV1" s="177" t="s">
        <v>810</v>
      </c>
      <c r="HW1" s="177" t="s">
        <v>812</v>
      </c>
      <c r="HX1" s="186" t="s">
        <v>314</v>
      </c>
      <c r="HY1" s="177" t="s">
        <v>814</v>
      </c>
      <c r="HZ1" s="177" t="s">
        <v>816</v>
      </c>
      <c r="IA1" s="177" t="s">
        <v>818</v>
      </c>
      <c r="IB1" s="177" t="s">
        <v>315</v>
      </c>
      <c r="IC1" s="177" t="s">
        <v>820</v>
      </c>
      <c r="ID1" s="177" t="s">
        <v>822</v>
      </c>
      <c r="IE1" s="177" t="s">
        <v>316</v>
      </c>
      <c r="IF1" s="177" t="s">
        <v>824</v>
      </c>
      <c r="IG1" s="177" t="s">
        <v>826</v>
      </c>
      <c r="IH1" s="177" t="s">
        <v>317</v>
      </c>
      <c r="II1" s="177" t="s">
        <v>828</v>
      </c>
      <c r="IJ1" s="177" t="s">
        <v>830</v>
      </c>
      <c r="IK1" s="177" t="s">
        <v>832</v>
      </c>
      <c r="IL1" s="177" t="s">
        <v>834</v>
      </c>
      <c r="IM1" s="177" t="s">
        <v>318</v>
      </c>
      <c r="IN1" s="177" t="s">
        <v>836</v>
      </c>
      <c r="IO1" s="186" t="s">
        <v>319</v>
      </c>
      <c r="IP1" s="177" t="s">
        <v>844</v>
      </c>
      <c r="IQ1" s="177" t="s">
        <v>846</v>
      </c>
      <c r="IR1" s="177" t="s">
        <v>320</v>
      </c>
      <c r="IS1" s="177" t="s">
        <v>848</v>
      </c>
      <c r="IT1" s="177" t="s">
        <v>850</v>
      </c>
      <c r="IU1" s="177" t="s">
        <v>852</v>
      </c>
      <c r="IV1" s="186" t="s">
        <v>321</v>
      </c>
      <c r="IW1" s="177" t="s">
        <v>854</v>
      </c>
      <c r="IX1" s="177" t="s">
        <v>322</v>
      </c>
      <c r="IY1" s="177" t="s">
        <v>857</v>
      </c>
      <c r="IZ1" s="177" t="s">
        <v>859</v>
      </c>
      <c r="JA1" s="177" t="s">
        <v>861</v>
      </c>
      <c r="JB1" s="177" t="s">
        <v>863</v>
      </c>
      <c r="JC1" s="177" t="s">
        <v>865</v>
      </c>
      <c r="JD1" s="177" t="s">
        <v>867</v>
      </c>
      <c r="JE1" s="177" t="s">
        <v>323</v>
      </c>
      <c r="JF1" s="177" t="s">
        <v>870</v>
      </c>
      <c r="JG1" s="177" t="s">
        <v>872</v>
      </c>
      <c r="JH1" s="177" t="s">
        <v>874</v>
      </c>
      <c r="JI1" s="177" t="s">
        <v>876</v>
      </c>
      <c r="JJ1" s="177" t="s">
        <v>878</v>
      </c>
      <c r="JK1" s="177" t="s">
        <v>880</v>
      </c>
      <c r="JL1" s="177" t="s">
        <v>882</v>
      </c>
      <c r="JM1" s="177" t="s">
        <v>884</v>
      </c>
      <c r="JN1" s="177" t="s">
        <v>324</v>
      </c>
      <c r="JO1" s="177" t="s">
        <v>887</v>
      </c>
      <c r="JP1" s="177" t="s">
        <v>889</v>
      </c>
      <c r="JQ1" s="177" t="s">
        <v>891</v>
      </c>
      <c r="JR1" s="177" t="s">
        <v>893</v>
      </c>
      <c r="JS1" s="177" t="s">
        <v>894</v>
      </c>
      <c r="JT1" s="177" t="s">
        <v>896</v>
      </c>
      <c r="JU1" s="177" t="s">
        <v>898</v>
      </c>
      <c r="JV1" s="177" t="s">
        <v>900</v>
      </c>
      <c r="JW1" s="177" t="s">
        <v>902</v>
      </c>
      <c r="JX1" s="177" t="s">
        <v>904</v>
      </c>
      <c r="JY1" s="177" t="s">
        <v>906</v>
      </c>
      <c r="JZ1" s="177" t="s">
        <v>908</v>
      </c>
      <c r="KA1" s="177" t="s">
        <v>910</v>
      </c>
      <c r="KB1" s="177" t="s">
        <v>912</v>
      </c>
      <c r="KC1" s="177" t="s">
        <v>914</v>
      </c>
      <c r="KD1" s="177" t="s">
        <v>916</v>
      </c>
      <c r="KE1" s="177" t="s">
        <v>918</v>
      </c>
      <c r="KF1" s="177" t="s">
        <v>920</v>
      </c>
      <c r="KG1" s="177" t="s">
        <v>922</v>
      </c>
      <c r="KH1" s="177" t="s">
        <v>924</v>
      </c>
      <c r="KI1" s="177" t="s">
        <v>926</v>
      </c>
      <c r="KJ1" s="177" t="s">
        <v>928</v>
      </c>
      <c r="KK1" s="177" t="s">
        <v>930</v>
      </c>
      <c r="KL1" s="177" t="s">
        <v>932</v>
      </c>
      <c r="KM1" s="177" t="s">
        <v>934</v>
      </c>
      <c r="KN1" s="177" t="s">
        <v>936</v>
      </c>
      <c r="KO1" s="186" t="s">
        <v>325</v>
      </c>
      <c r="KP1" s="177" t="s">
        <v>938</v>
      </c>
      <c r="KQ1" s="177" t="s">
        <v>326</v>
      </c>
      <c r="KR1" s="177" t="s">
        <v>941</v>
      </c>
      <c r="KS1" s="177" t="s">
        <v>943</v>
      </c>
      <c r="KT1" s="177" t="s">
        <v>945</v>
      </c>
      <c r="KU1" s="177" t="s">
        <v>947</v>
      </c>
      <c r="KV1" s="177" t="s">
        <v>327</v>
      </c>
      <c r="KW1" s="177" t="s">
        <v>950</v>
      </c>
      <c r="KX1" s="177" t="s">
        <v>952</v>
      </c>
      <c r="KY1" s="177" t="s">
        <v>954</v>
      </c>
      <c r="KZ1" s="177" t="s">
        <v>956</v>
      </c>
      <c r="LA1" s="177" t="s">
        <v>958</v>
      </c>
      <c r="LB1" s="177" t="s">
        <v>960</v>
      </c>
      <c r="LC1" s="177" t="s">
        <v>962</v>
      </c>
      <c r="LD1" s="174" t="s">
        <v>329</v>
      </c>
      <c r="LE1" s="186" t="s">
        <v>330</v>
      </c>
      <c r="LF1" s="177" t="s">
        <v>331</v>
      </c>
      <c r="LG1" s="177" t="s">
        <v>345</v>
      </c>
      <c r="LH1" s="177" t="s">
        <v>964</v>
      </c>
      <c r="LI1" s="177" t="s">
        <v>966</v>
      </c>
      <c r="LJ1" s="177" t="s">
        <v>968</v>
      </c>
      <c r="LK1" s="177" t="s">
        <v>970</v>
      </c>
      <c r="LL1" s="177" t="s">
        <v>346</v>
      </c>
      <c r="LM1" s="177" t="s">
        <v>972</v>
      </c>
      <c r="LN1" s="177" t="s">
        <v>347</v>
      </c>
      <c r="LO1" s="177" t="s">
        <v>974</v>
      </c>
      <c r="LP1" s="177" t="s">
        <v>332</v>
      </c>
      <c r="LQ1" s="177" t="s">
        <v>976</v>
      </c>
      <c r="LR1" s="177" t="s">
        <v>348</v>
      </c>
      <c r="LS1" s="177" t="s">
        <v>978</v>
      </c>
      <c r="LT1" s="177" t="s">
        <v>980</v>
      </c>
      <c r="LU1" s="177" t="s">
        <v>349</v>
      </c>
      <c r="LV1" s="186" t="s">
        <v>333</v>
      </c>
      <c r="LW1" s="177" t="s">
        <v>334</v>
      </c>
      <c r="LX1" s="177" t="s">
        <v>982</v>
      </c>
      <c r="LY1" s="177" t="s">
        <v>984</v>
      </c>
      <c r="LZ1" s="177" t="s">
        <v>985</v>
      </c>
      <c r="MA1" s="177" t="s">
        <v>987</v>
      </c>
      <c r="MB1" s="177" t="s">
        <v>988</v>
      </c>
      <c r="MC1" s="177" t="s">
        <v>990</v>
      </c>
      <c r="MD1" s="177" t="s">
        <v>992</v>
      </c>
      <c r="ME1" s="177" t="s">
        <v>994</v>
      </c>
      <c r="MF1" s="177" t="s">
        <v>996</v>
      </c>
      <c r="MG1" s="177" t="s">
        <v>335</v>
      </c>
      <c r="MH1" s="177" t="s">
        <v>999</v>
      </c>
      <c r="MI1" s="177" t="s">
        <v>1000</v>
      </c>
      <c r="MJ1" s="177" t="s">
        <v>1002</v>
      </c>
      <c r="MK1" s="177" t="s">
        <v>336</v>
      </c>
      <c r="ML1" s="177" t="s">
        <v>1005</v>
      </c>
      <c r="MM1" s="177" t="s">
        <v>1006</v>
      </c>
      <c r="MN1" s="177" t="s">
        <v>1008</v>
      </c>
      <c r="MO1" s="177" t="s">
        <v>1010</v>
      </c>
      <c r="MP1" s="177" t="s">
        <v>337</v>
      </c>
      <c r="MQ1" s="177" t="s">
        <v>1013</v>
      </c>
      <c r="MR1" s="177" t="s">
        <v>1015</v>
      </c>
      <c r="MS1" s="177" t="s">
        <v>1017</v>
      </c>
      <c r="MT1" s="177" t="s">
        <v>1019</v>
      </c>
      <c r="MU1" s="177" t="s">
        <v>338</v>
      </c>
      <c r="MV1" s="177" t="s">
        <v>1022</v>
      </c>
      <c r="MW1" s="177" t="s">
        <v>1024</v>
      </c>
      <c r="MX1" s="177" t="s">
        <v>1026</v>
      </c>
      <c r="MY1" s="177" t="s">
        <v>1028</v>
      </c>
      <c r="MZ1" s="177" t="s">
        <v>1030</v>
      </c>
      <c r="NA1" s="177" t="s">
        <v>1032</v>
      </c>
      <c r="NB1" s="177" t="s">
        <v>1034</v>
      </c>
      <c r="NC1" s="177" t="s">
        <v>1036</v>
      </c>
      <c r="ND1" s="177" t="s">
        <v>1038</v>
      </c>
      <c r="NE1" s="177" t="s">
        <v>1040</v>
      </c>
      <c r="NF1" s="177" t="s">
        <v>1042</v>
      </c>
      <c r="NG1" s="177" t="s">
        <v>1043</v>
      </c>
      <c r="NH1" s="186" t="s">
        <v>339</v>
      </c>
      <c r="NI1" s="177" t="s">
        <v>340</v>
      </c>
      <c r="NJ1" s="177" t="s">
        <v>1045</v>
      </c>
      <c r="NK1" s="177" t="s">
        <v>1047</v>
      </c>
      <c r="NL1" s="177" t="s">
        <v>1049</v>
      </c>
      <c r="NM1" s="177" t="s">
        <v>1051</v>
      </c>
      <c r="NN1" s="186" t="s">
        <v>341</v>
      </c>
      <c r="NO1" s="177" t="s">
        <v>342</v>
      </c>
      <c r="NP1" s="177" t="s">
        <v>1052</v>
      </c>
      <c r="NQ1" s="177" t="s">
        <v>343</v>
      </c>
      <c r="NR1" s="177" t="s">
        <v>1054</v>
      </c>
      <c r="NS1" s="177" t="s">
        <v>1056</v>
      </c>
      <c r="NT1" s="177" t="s">
        <v>344</v>
      </c>
      <c r="NU1" s="177" t="s">
        <v>1058</v>
      </c>
      <c r="NV1" s="174" t="s">
        <v>350</v>
      </c>
      <c r="NW1" s="186" t="s">
        <v>351</v>
      </c>
      <c r="NX1" s="177" t="s">
        <v>352</v>
      </c>
      <c r="NY1" s="177" t="s">
        <v>1061</v>
      </c>
      <c r="NZ1" s="177" t="s">
        <v>1063</v>
      </c>
      <c r="OA1" s="177" t="s">
        <v>353</v>
      </c>
      <c r="OB1" s="177" t="s">
        <v>363</v>
      </c>
      <c r="OC1" s="177" t="s">
        <v>1065</v>
      </c>
      <c r="OD1" s="177" t="s">
        <v>1067</v>
      </c>
      <c r="OE1" s="177" t="s">
        <v>1069</v>
      </c>
      <c r="OF1" s="177" t="s">
        <v>1071</v>
      </c>
      <c r="OG1" s="177" t="s">
        <v>1073</v>
      </c>
      <c r="OH1" s="177" t="s">
        <v>1075</v>
      </c>
      <c r="OI1" s="177" t="s">
        <v>1077</v>
      </c>
      <c r="OJ1" s="177" t="s">
        <v>1079</v>
      </c>
      <c r="OK1" s="177" t="s">
        <v>1081</v>
      </c>
      <c r="OL1" s="177" t="s">
        <v>1083</v>
      </c>
      <c r="OM1" s="177" t="s">
        <v>1085</v>
      </c>
      <c r="ON1" s="177" t="s">
        <v>1087</v>
      </c>
      <c r="OO1" s="177" t="s">
        <v>1089</v>
      </c>
      <c r="OP1" s="177" t="s">
        <v>1091</v>
      </c>
      <c r="OQ1" s="177" t="s">
        <v>1093</v>
      </c>
      <c r="OR1" s="177" t="s">
        <v>1095</v>
      </c>
      <c r="OS1" s="177" t="s">
        <v>1097</v>
      </c>
      <c r="OT1" s="177" t="s">
        <v>1099</v>
      </c>
      <c r="OU1" s="177" t="s">
        <v>1101</v>
      </c>
      <c r="OV1" s="177" t="s">
        <v>1103</v>
      </c>
      <c r="OW1" s="177" t="s">
        <v>1105</v>
      </c>
      <c r="OX1" s="177" t="s">
        <v>1107</v>
      </c>
      <c r="OY1" s="177" t="s">
        <v>364</v>
      </c>
      <c r="OZ1" s="177" t="s">
        <v>1110</v>
      </c>
      <c r="PA1" s="177" t="s">
        <v>1112</v>
      </c>
      <c r="PB1" s="177" t="s">
        <v>1113</v>
      </c>
      <c r="PC1" s="177" t="s">
        <v>1115</v>
      </c>
      <c r="PD1" s="177" t="s">
        <v>1117</v>
      </c>
      <c r="PE1" s="177" t="s">
        <v>1119</v>
      </c>
      <c r="PF1" s="177" t="s">
        <v>1121</v>
      </c>
      <c r="PG1" s="177" t="s">
        <v>1123</v>
      </c>
      <c r="PH1" s="177" t="s">
        <v>1125</v>
      </c>
      <c r="PI1" s="177" t="s">
        <v>1127</v>
      </c>
      <c r="PJ1" s="177" t="s">
        <v>1129</v>
      </c>
      <c r="PK1" s="177" t="s">
        <v>1131</v>
      </c>
      <c r="PL1" s="177" t="s">
        <v>1133</v>
      </c>
      <c r="PM1" s="177" t="s">
        <v>1135</v>
      </c>
      <c r="PN1" s="177" t="s">
        <v>1137</v>
      </c>
      <c r="PO1" s="177" t="s">
        <v>1139</v>
      </c>
      <c r="PP1" s="177" t="s">
        <v>1141</v>
      </c>
      <c r="PQ1" s="177" t="s">
        <v>1143</v>
      </c>
      <c r="PR1" s="177" t="s">
        <v>1145</v>
      </c>
      <c r="PS1" s="177" t="s">
        <v>1147</v>
      </c>
      <c r="PT1" s="177" t="s">
        <v>1149</v>
      </c>
      <c r="PU1" s="177" t="s">
        <v>1151</v>
      </c>
      <c r="PV1" s="177" t="s">
        <v>1153</v>
      </c>
      <c r="PW1" s="177" t="s">
        <v>1155</v>
      </c>
      <c r="PX1" s="177" t="s">
        <v>1157</v>
      </c>
      <c r="PY1" s="177" t="s">
        <v>1159</v>
      </c>
      <c r="PZ1" s="177" t="s">
        <v>354</v>
      </c>
      <c r="QA1" s="177" t="s">
        <v>1161</v>
      </c>
      <c r="QB1" s="177" t="s">
        <v>1163</v>
      </c>
      <c r="QC1" s="177" t="s">
        <v>1165</v>
      </c>
      <c r="QD1" s="177" t="s">
        <v>1167</v>
      </c>
      <c r="QE1" s="177" t="s">
        <v>1169</v>
      </c>
      <c r="QF1" s="186" t="s">
        <v>355</v>
      </c>
      <c r="QG1" s="177" t="s">
        <v>356</v>
      </c>
      <c r="QH1" s="177" t="s">
        <v>1171</v>
      </c>
      <c r="QI1" s="177" t="s">
        <v>1173</v>
      </c>
      <c r="QJ1" s="177" t="s">
        <v>1175</v>
      </c>
      <c r="QK1" s="177" t="s">
        <v>1177</v>
      </c>
      <c r="QL1" s="177" t="s">
        <v>1179</v>
      </c>
      <c r="QM1" s="177" t="s">
        <v>1181</v>
      </c>
      <c r="QN1" s="186" t="s">
        <v>357</v>
      </c>
      <c r="QO1" s="177" t="s">
        <v>1183</v>
      </c>
      <c r="QP1" s="177" t="s">
        <v>358</v>
      </c>
      <c r="QQ1" s="177" t="s">
        <v>365</v>
      </c>
      <c r="QR1" s="177" t="s">
        <v>1185</v>
      </c>
      <c r="QS1" s="177" t="s">
        <v>1187</v>
      </c>
      <c r="QT1" s="177" t="s">
        <v>1189</v>
      </c>
      <c r="QU1" s="177" t="s">
        <v>1191</v>
      </c>
      <c r="QV1" s="177" t="s">
        <v>1193</v>
      </c>
      <c r="QW1" s="177" t="s">
        <v>1195</v>
      </c>
      <c r="QX1" s="177" t="s">
        <v>1197</v>
      </c>
      <c r="QY1" s="177" t="s">
        <v>1199</v>
      </c>
      <c r="QZ1" s="177" t="s">
        <v>1201</v>
      </c>
      <c r="RA1" s="177" t="s">
        <v>1203</v>
      </c>
      <c r="RB1" s="177" t="s">
        <v>1205</v>
      </c>
      <c r="RC1" s="177" t="s">
        <v>1207</v>
      </c>
      <c r="RD1" s="177" t="s">
        <v>1209</v>
      </c>
      <c r="RE1" s="177" t="s">
        <v>1211</v>
      </c>
      <c r="RF1" s="186" t="s">
        <v>359</v>
      </c>
      <c r="RG1" s="177" t="s">
        <v>360</v>
      </c>
      <c r="RH1" s="177" t="s">
        <v>1213</v>
      </c>
      <c r="RI1" s="177" t="s">
        <v>1215</v>
      </c>
      <c r="RJ1" s="186" t="s">
        <v>361</v>
      </c>
      <c r="RK1" s="177" t="s">
        <v>362</v>
      </c>
      <c r="RL1" s="177" t="s">
        <v>1217</v>
      </c>
      <c r="RM1" s="177" t="s">
        <v>1218</v>
      </c>
      <c r="RN1" s="177" t="s">
        <v>1219</v>
      </c>
      <c r="RO1" s="177" t="s">
        <v>1220</v>
      </c>
      <c r="RP1" s="177" t="s">
        <v>1222</v>
      </c>
      <c r="RQ1" s="177" t="s">
        <v>1223</v>
      </c>
      <c r="RR1" s="177" t="s">
        <v>1225</v>
      </c>
      <c r="RS1" s="177" t="s">
        <v>1226</v>
      </c>
      <c r="RT1" s="174" t="s">
        <v>366</v>
      </c>
      <c r="RU1" s="186" t="s">
        <v>367</v>
      </c>
      <c r="RV1" s="177" t="s">
        <v>368</v>
      </c>
      <c r="RW1" s="177" t="s">
        <v>1228</v>
      </c>
      <c r="RX1" s="177" t="s">
        <v>1230</v>
      </c>
      <c r="RY1" s="177" t="s">
        <v>369</v>
      </c>
      <c r="RZ1" s="177" t="s">
        <v>1232</v>
      </c>
      <c r="SA1" s="177" t="s">
        <v>1234</v>
      </c>
      <c r="SB1" s="177" t="s">
        <v>1236</v>
      </c>
      <c r="SC1" s="177" t="s">
        <v>1238</v>
      </c>
      <c r="SD1" s="186" t="s">
        <v>370</v>
      </c>
      <c r="SE1" s="177" t="s">
        <v>371</v>
      </c>
      <c r="SF1" s="177" t="s">
        <v>1240</v>
      </c>
      <c r="SG1" s="177" t="s">
        <v>1242</v>
      </c>
      <c r="SH1" s="177" t="s">
        <v>1244</v>
      </c>
      <c r="SI1" s="177" t="s">
        <v>1246</v>
      </c>
      <c r="SJ1" s="177" t="s">
        <v>1248</v>
      </c>
      <c r="SK1" s="177" t="s">
        <v>1250</v>
      </c>
      <c r="SL1" s="177" t="s">
        <v>1252</v>
      </c>
      <c r="SM1" s="177" t="s">
        <v>1254</v>
      </c>
      <c r="SN1" s="177" t="s">
        <v>1256</v>
      </c>
      <c r="SO1" s="177" t="s">
        <v>1258</v>
      </c>
      <c r="SP1" s="177" t="s">
        <v>1260</v>
      </c>
      <c r="SQ1" s="177" t="s">
        <v>1262</v>
      </c>
      <c r="SR1" s="177" t="s">
        <v>1264</v>
      </c>
      <c r="SS1" s="177" t="s">
        <v>1266</v>
      </c>
      <c r="ST1" s="177" t="s">
        <v>1268</v>
      </c>
      <c r="SU1" s="174" t="s">
        <v>372</v>
      </c>
      <c r="SV1" s="186" t="s">
        <v>373</v>
      </c>
      <c r="SW1" s="177" t="s">
        <v>374</v>
      </c>
      <c r="SX1" s="177" t="s">
        <v>1270</v>
      </c>
      <c r="SY1" s="177" t="s">
        <v>1272</v>
      </c>
      <c r="SZ1" s="177" t="s">
        <v>1274</v>
      </c>
      <c r="TA1" s="177" t="s">
        <v>1276</v>
      </c>
      <c r="TB1" s="177" t="s">
        <v>1278</v>
      </c>
      <c r="TC1" s="177" t="s">
        <v>375</v>
      </c>
      <c r="TD1" s="177" t="s">
        <v>1280</v>
      </c>
      <c r="TE1" s="177" t="s">
        <v>1282</v>
      </c>
      <c r="TF1" s="177" t="s">
        <v>1284</v>
      </c>
      <c r="TG1" s="177" t="s">
        <v>1286</v>
      </c>
      <c r="TH1" s="177" t="s">
        <v>1288</v>
      </c>
      <c r="TI1" s="177" t="s">
        <v>1290</v>
      </c>
      <c r="TJ1" s="186" t="s">
        <v>376</v>
      </c>
      <c r="TK1" s="177" t="s">
        <v>377</v>
      </c>
      <c r="TL1" s="177" t="s">
        <v>378</v>
      </c>
      <c r="TM1" s="177" t="s">
        <v>1292</v>
      </c>
      <c r="TN1" s="177" t="s">
        <v>1294</v>
      </c>
      <c r="TO1" s="177" t="s">
        <v>1295</v>
      </c>
      <c r="TP1" s="177" t="s">
        <v>1297</v>
      </c>
      <c r="TQ1" s="177" t="s">
        <v>1299</v>
      </c>
      <c r="TR1" s="177" t="s">
        <v>1301</v>
      </c>
      <c r="TS1" s="177" t="s">
        <v>1303</v>
      </c>
      <c r="TT1" s="177" t="s">
        <v>1305</v>
      </c>
      <c r="TU1" s="177" t="s">
        <v>1307</v>
      </c>
      <c r="TV1" s="177" t="s">
        <v>1309</v>
      </c>
      <c r="TW1" s="177" t="s">
        <v>1311</v>
      </c>
      <c r="TX1" s="177" t="s">
        <v>1313</v>
      </c>
      <c r="TY1" s="177" t="s">
        <v>1315</v>
      </c>
      <c r="TZ1" s="177" t="s">
        <v>1317</v>
      </c>
      <c r="UA1" s="177" t="s">
        <v>1319</v>
      </c>
      <c r="UB1" s="177" t="s">
        <v>1321</v>
      </c>
      <c r="UC1" s="174" t="s">
        <v>1323</v>
      </c>
      <c r="UD1" s="177" t="s">
        <v>1325</v>
      </c>
      <c r="UE1" s="177" t="s">
        <v>1327</v>
      </c>
      <c r="UF1" s="177" t="s">
        <v>1329</v>
      </c>
      <c r="UG1" s="177" t="s">
        <v>1331</v>
      </c>
      <c r="UH1" s="177" t="s">
        <v>1333</v>
      </c>
      <c r="UI1" s="180"/>
    </row>
    <row r="2" spans="1:555" s="118" customFormat="1" hidden="1" x14ac:dyDescent="0.25">
      <c r="A2" s="118" t="s">
        <v>1356</v>
      </c>
      <c r="B2" s="118" t="s">
        <v>1358</v>
      </c>
      <c r="C2" s="118" t="s">
        <v>470</v>
      </c>
      <c r="D2" s="156" t="s">
        <v>1357</v>
      </c>
      <c r="E2" s="118" t="s">
        <v>1359</v>
      </c>
      <c r="F2" s="118" t="s">
        <v>471</v>
      </c>
      <c r="G2" s="118" t="s">
        <v>1360</v>
      </c>
      <c r="H2" s="156" t="s">
        <v>1361</v>
      </c>
      <c r="I2" s="118" t="s">
        <v>1362</v>
      </c>
      <c r="J2" s="118" t="s">
        <v>1451</v>
      </c>
      <c r="K2" s="118" t="s">
        <v>1363</v>
      </c>
      <c r="L2" s="118" t="s">
        <v>1364</v>
      </c>
      <c r="M2" s="118" t="s">
        <v>1365</v>
      </c>
      <c r="N2" s="118" t="s">
        <v>1366</v>
      </c>
      <c r="O2" s="118" t="s">
        <v>1367</v>
      </c>
      <c r="P2" s="118" t="s">
        <v>1474</v>
      </c>
      <c r="Q2" s="118" t="s">
        <v>1509</v>
      </c>
      <c r="R2" s="376" t="str">
        <f>+Presupuesto!D11</f>
        <v>Recurrente</v>
      </c>
      <c r="S2" s="376" t="str">
        <f>+Presupuesto!E11</f>
        <v>Programa / Proyecto 2017</v>
      </c>
      <c r="U2" s="118" t="s">
        <v>393</v>
      </c>
      <c r="V2" s="118" t="s">
        <v>411</v>
      </c>
      <c r="W2" s="118" t="s">
        <v>394</v>
      </c>
      <c r="X2" s="118" t="s">
        <v>395</v>
      </c>
      <c r="Y2" s="118" t="s">
        <v>396</v>
      </c>
      <c r="Z2" s="118" t="s">
        <v>397</v>
      </c>
      <c r="AA2" s="118" t="s">
        <v>398</v>
      </c>
      <c r="AB2" s="118" t="s">
        <v>399</v>
      </c>
      <c r="AC2" s="118" t="s">
        <v>400</v>
      </c>
      <c r="AD2" s="118" t="s">
        <v>401</v>
      </c>
      <c r="AE2" s="118" t="s">
        <v>402</v>
      </c>
      <c r="AF2" s="118" t="s">
        <v>403</v>
      </c>
      <c r="AH2" s="203" t="s">
        <v>419</v>
      </c>
      <c r="AI2" s="203" t="s">
        <v>420</v>
      </c>
      <c r="AJ2" s="203" t="s">
        <v>421</v>
      </c>
      <c r="AK2" s="203" t="s">
        <v>422</v>
      </c>
      <c r="AL2" s="203" t="s">
        <v>423</v>
      </c>
      <c r="AM2" s="203" t="s">
        <v>426</v>
      </c>
      <c r="AN2" s="203" t="s">
        <v>424</v>
      </c>
      <c r="AO2" s="203" t="s">
        <v>425</v>
      </c>
      <c r="AP2" s="203" t="s">
        <v>427</v>
      </c>
      <c r="AQ2" s="203" t="s">
        <v>428</v>
      </c>
      <c r="AR2" s="203" t="s">
        <v>429</v>
      </c>
      <c r="AS2" s="203" t="s">
        <v>430</v>
      </c>
      <c r="AT2" s="203" t="s">
        <v>431</v>
      </c>
      <c r="AU2" s="203" t="s">
        <v>432</v>
      </c>
      <c r="AV2" s="203" t="s">
        <v>433</v>
      </c>
      <c r="AW2" s="203" t="s">
        <v>434</v>
      </c>
      <c r="AX2" s="203" t="s">
        <v>435</v>
      </c>
      <c r="AY2" s="203" t="s">
        <v>436</v>
      </c>
      <c r="AZ2" s="203" t="s">
        <v>437</v>
      </c>
      <c r="BA2" s="203" t="s">
        <v>438</v>
      </c>
      <c r="BB2" s="203" t="s">
        <v>439</v>
      </c>
      <c r="BC2" s="203" t="s">
        <v>440</v>
      </c>
      <c r="BD2" s="203" t="s">
        <v>441</v>
      </c>
      <c r="BE2" s="203" t="s">
        <v>442</v>
      </c>
      <c r="BF2" s="203" t="s">
        <v>443</v>
      </c>
      <c r="BG2" s="203" t="s">
        <v>444</v>
      </c>
      <c r="BH2" s="203" t="s">
        <v>445</v>
      </c>
      <c r="BI2" s="203" t="s">
        <v>446</v>
      </c>
      <c r="BJ2" s="203" t="s">
        <v>447</v>
      </c>
      <c r="BK2" s="203" t="s">
        <v>448</v>
      </c>
      <c r="BL2" s="203" t="s">
        <v>449</v>
      </c>
      <c r="BM2" s="203" t="s">
        <v>450</v>
      </c>
      <c r="BN2" s="203" t="s">
        <v>451</v>
      </c>
      <c r="BO2" s="203" t="s">
        <v>452</v>
      </c>
      <c r="BP2" s="203" t="s">
        <v>453</v>
      </c>
      <c r="BQ2" s="203" t="s">
        <v>454</v>
      </c>
      <c r="BR2" s="203" t="s">
        <v>455</v>
      </c>
      <c r="BS2" s="203" t="s">
        <v>456</v>
      </c>
      <c r="BT2" s="203" t="s">
        <v>457</v>
      </c>
      <c r="BU2" s="203" t="s">
        <v>458</v>
      </c>
      <c r="BZ2" s="82" t="s">
        <v>481</v>
      </c>
      <c r="CA2" s="82" t="s">
        <v>482</v>
      </c>
      <c r="CB2" s="82" t="s">
        <v>483</v>
      </c>
      <c r="CC2" s="82" t="s">
        <v>484</v>
      </c>
      <c r="CD2" s="82" t="s">
        <v>485</v>
      </c>
      <c r="CE2" s="82" t="s">
        <v>486</v>
      </c>
      <c r="CF2" s="82" t="s">
        <v>487</v>
      </c>
      <c r="CG2" s="82" t="s">
        <v>488</v>
      </c>
      <c r="CH2" s="82" t="s">
        <v>489</v>
      </c>
      <c r="CI2" s="82" t="s">
        <v>490</v>
      </c>
      <c r="CJ2" s="82" t="s">
        <v>491</v>
      </c>
      <c r="CK2" s="82" t="s">
        <v>492</v>
      </c>
      <c r="CL2" s="82" t="s">
        <v>493</v>
      </c>
      <c r="CM2" s="82" t="s">
        <v>494</v>
      </c>
    </row>
    <row r="3" spans="1:555" hidden="1" x14ac:dyDescent="0.25">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118">
        <v>900</v>
      </c>
      <c r="AZ3" s="118">
        <v>650</v>
      </c>
      <c r="BA3" s="118">
        <v>620</v>
      </c>
      <c r="BB3" s="204">
        <f>+'Cuadro Resumen'!C213</f>
        <v>5759.1495000000004</v>
      </c>
      <c r="BC3" s="204">
        <f>+'Cuadro Resumen'!D213</f>
        <v>5307.4515000000001</v>
      </c>
      <c r="BD3" s="204">
        <f>+'Cuadro Resumen'!E213</f>
        <v>6775.47</v>
      </c>
      <c r="BE3" s="204">
        <f>+'Cuadro Resumen'!F213</f>
        <v>6323.7719999999999</v>
      </c>
      <c r="BF3" s="204">
        <f>+'Cuadro Resumen'!C214</f>
        <v>5081.6025</v>
      </c>
      <c r="BG3" s="204">
        <f>+'Cuadro Resumen'!D214</f>
        <v>4629.9045000000006</v>
      </c>
      <c r="BH3" s="204">
        <f>+'Cuadro Resumen'!E214</f>
        <v>6097.9230000000007</v>
      </c>
      <c r="BI3" s="204">
        <f>+'Cuadro Resumen'!F214</f>
        <v>5646.2250000000004</v>
      </c>
      <c r="BJ3" s="205">
        <f>+'Cuadro Resumen'!C215</f>
        <v>4404.0555000000004</v>
      </c>
      <c r="BK3" s="205">
        <f>+'Cuadro Resumen'!D215</f>
        <v>4065.2820000000002</v>
      </c>
      <c r="BL3" s="205">
        <f>+'Cuadro Resumen'!E215</f>
        <v>5420.3760000000002</v>
      </c>
      <c r="BM3" s="205">
        <f>+'Cuadro Resumen'!F215</f>
        <v>4968.6779999999999</v>
      </c>
      <c r="BN3" s="205">
        <f>+'Cuadro Resumen'!C216</f>
        <v>3726.5085000000004</v>
      </c>
      <c r="BO3" s="205">
        <f>+'Cuadro Resumen'!D216</f>
        <v>3387.7350000000001</v>
      </c>
      <c r="BP3" s="205">
        <f>+'Cuadro Resumen'!E216</f>
        <v>4742.8290000000006</v>
      </c>
      <c r="BQ3" s="205">
        <f>+'Cuadro Resumen'!F216</f>
        <v>4404.0555000000004</v>
      </c>
      <c r="BR3" s="205">
        <f>+'Cuadro Resumen'!C217</f>
        <v>3274.8105</v>
      </c>
      <c r="BS3" s="205">
        <f>+'Cuadro Resumen'!D217</f>
        <v>3048.9615000000003</v>
      </c>
      <c r="BT3" s="205">
        <f>+'Cuadro Resumen'!E217</f>
        <v>4178.2065000000002</v>
      </c>
      <c r="BU3" s="205">
        <f>+'Cuadro Resumen'!F217</f>
        <v>3839.433</v>
      </c>
      <c r="BZ3" s="269">
        <v>43674.39</v>
      </c>
      <c r="CA3" s="269">
        <v>39703.99</v>
      </c>
      <c r="CB3" s="269">
        <v>35733.589999999997</v>
      </c>
      <c r="CC3" s="269">
        <v>31763.19</v>
      </c>
      <c r="CD3" s="269">
        <v>29777.99</v>
      </c>
      <c r="CE3" s="269">
        <v>27792.79</v>
      </c>
      <c r="CF3" s="269">
        <v>18859.39</v>
      </c>
      <c r="CG3" s="269">
        <v>17866.8</v>
      </c>
      <c r="CH3" s="269">
        <v>13896.4</v>
      </c>
      <c r="CI3" s="269">
        <v>15004.09</v>
      </c>
      <c r="CJ3" s="269">
        <v>13238.9</v>
      </c>
      <c r="CK3" s="269">
        <v>12356.31</v>
      </c>
      <c r="CL3" s="269">
        <v>463.22</v>
      </c>
      <c r="CM3" s="269">
        <v>2007.3</v>
      </c>
    </row>
    <row r="5" spans="1:555" ht="52.5" x14ac:dyDescent="0.25">
      <c r="C5" s="191" t="s">
        <v>127</v>
      </c>
      <c r="D5" s="377">
        <f>SUMIF(C:C,$C$10,D:D)</f>
        <v>0</v>
      </c>
      <c r="CA5" s="269"/>
    </row>
    <row r="6" spans="1:555" x14ac:dyDescent="0.25">
      <c r="CA6" s="269"/>
    </row>
    <row r="7" spans="1:555" x14ac:dyDescent="0.25">
      <c r="CA7" s="269"/>
    </row>
    <row r="8" spans="1:555" x14ac:dyDescent="0.25">
      <c r="C8" s="70" t="s">
        <v>54</v>
      </c>
      <c r="D8" s="76"/>
      <c r="E8" s="70"/>
      <c r="F8" s="70"/>
      <c r="G8" s="70"/>
      <c r="H8" s="76"/>
      <c r="I8" s="70"/>
      <c r="J8" s="70"/>
      <c r="CA8" s="269"/>
    </row>
    <row r="9" spans="1:555" ht="15.75" thickBot="1" x14ac:dyDescent="0.3">
      <c r="C9" s="90"/>
      <c r="D9" s="76"/>
      <c r="E9" s="90"/>
      <c r="F9" s="90"/>
      <c r="G9" s="90"/>
      <c r="H9" s="76"/>
      <c r="I9" s="90"/>
      <c r="J9" s="117"/>
      <c r="CA9" s="269"/>
    </row>
    <row r="10" spans="1:555" ht="15.75" thickBot="1" x14ac:dyDescent="0.3">
      <c r="C10" s="69" t="s">
        <v>43</v>
      </c>
      <c r="D10" s="30">
        <f>SUM(G17:G67)</f>
        <v>0</v>
      </c>
      <c r="E10" s="89"/>
      <c r="F10" s="89"/>
      <c r="G10" s="89"/>
      <c r="H10" s="73"/>
      <c r="I10" s="73"/>
      <c r="J10" s="73"/>
      <c r="K10" s="149"/>
      <c r="CA10" s="269"/>
    </row>
    <row r="11" spans="1:555" x14ac:dyDescent="0.25">
      <c r="B11" s="173"/>
      <c r="D11" s="31"/>
      <c r="E11" s="89"/>
      <c r="F11" s="89"/>
      <c r="G11" s="89"/>
      <c r="H11" s="73"/>
      <c r="I11" s="73"/>
      <c r="J11" s="73"/>
      <c r="K11" s="149"/>
      <c r="CA11" s="269"/>
    </row>
    <row r="12" spans="1:555" x14ac:dyDescent="0.25">
      <c r="B12" s="173"/>
      <c r="D12" s="31"/>
      <c r="E12" s="89"/>
      <c r="F12" s="89"/>
      <c r="G12" s="89"/>
      <c r="H12" s="73"/>
      <c r="I12" s="73"/>
      <c r="J12" s="73"/>
      <c r="K12" s="149"/>
      <c r="CA12" s="269"/>
    </row>
    <row r="13" spans="1:555" ht="15.75" x14ac:dyDescent="0.25">
      <c r="C13" s="198" t="s">
        <v>391</v>
      </c>
      <c r="D13" s="306"/>
      <c r="E13" s="89"/>
      <c r="F13" s="89"/>
      <c r="G13" s="89"/>
      <c r="H13" s="73"/>
      <c r="I13" s="73"/>
      <c r="J13" s="73"/>
      <c r="K13" s="149"/>
      <c r="CA13" s="269"/>
    </row>
    <row r="14" spans="1:555" ht="18.75" x14ac:dyDescent="0.25">
      <c r="C14" s="200" t="e">
        <f>IFERROR(VLOOKUP(D13,'1. Desarrollo e Innov. Curricu.'!$F:$G,2,FALSE),IFERROR(VLOOKUP(D13,'2. Investigación Científica'!$F:$G,2,FALSE),IFERROR(VLOOKUP(D13,'3. Vinculación Univ. Sociedad'!$E:$G,2,FALSE),IFERROR(VLOOKUP(D13,'4.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89"/>
      <c r="F14" s="89"/>
      <c r="G14" s="89"/>
      <c r="H14" s="73"/>
      <c r="I14" s="73"/>
      <c r="J14" s="73"/>
      <c r="K14" s="149"/>
      <c r="CA14" s="269"/>
    </row>
    <row r="15" spans="1:555" ht="15.75" thickBot="1" x14ac:dyDescent="0.3">
      <c r="C15" s="90"/>
      <c r="D15" s="31"/>
      <c r="E15" s="89"/>
      <c r="F15" s="89"/>
      <c r="G15" s="89"/>
      <c r="H15" s="73"/>
      <c r="I15" s="73"/>
      <c r="J15" s="73"/>
      <c r="K15" s="149"/>
      <c r="CA15" s="269"/>
    </row>
    <row r="16" spans="1:555" ht="30.75" thickBot="1" x14ac:dyDescent="0.3">
      <c r="C16" s="130" t="s">
        <v>44</v>
      </c>
      <c r="D16" s="134" t="s">
        <v>55</v>
      </c>
      <c r="E16" s="166" t="s">
        <v>56</v>
      </c>
      <c r="F16" s="134" t="s">
        <v>57</v>
      </c>
      <c r="G16" s="131" t="s">
        <v>27</v>
      </c>
      <c r="H16" s="129" t="s">
        <v>130</v>
      </c>
      <c r="I16" s="132" t="s">
        <v>46</v>
      </c>
      <c r="J16" s="132" t="s">
        <v>131</v>
      </c>
      <c r="K16" s="132" t="s">
        <v>409</v>
      </c>
      <c r="L16" s="132" t="s">
        <v>410</v>
      </c>
      <c r="CA16" s="269"/>
    </row>
    <row r="17" spans="3:79" ht="15.75" thickBot="1" x14ac:dyDescent="0.3">
      <c r="C17" s="133" t="s">
        <v>481</v>
      </c>
      <c r="D17" s="195"/>
      <c r="E17" s="148">
        <v>12</v>
      </c>
      <c r="F17" s="270">
        <f>HLOOKUP($C17,$BZ$2:$CM$3,2,0)</f>
        <v>43674.39</v>
      </c>
      <c r="G17" s="109">
        <f>D17*E17*F17</f>
        <v>0</v>
      </c>
      <c r="H17" s="162"/>
      <c r="I17" s="110" t="s">
        <v>495</v>
      </c>
      <c r="J17" s="110" t="str">
        <f>VLOOKUP(I17,Presupuesto!$B$11:$C$565,2,0)</f>
        <v>SUELDOS Y SALARIOS PERMANENTES</v>
      </c>
      <c r="K17" s="208" t="s">
        <v>1509</v>
      </c>
      <c r="L17" s="94" t="s">
        <v>393</v>
      </c>
      <c r="CA17" s="269"/>
    </row>
    <row r="18" spans="3:79" x14ac:dyDescent="0.25">
      <c r="C18" s="167" t="s">
        <v>58</v>
      </c>
      <c r="D18" s="159"/>
      <c r="E18" s="150">
        <v>0</v>
      </c>
      <c r="F18" s="96">
        <f>IF(E17=0,"",(G17/E17)/12*E17)</f>
        <v>0</v>
      </c>
      <c r="G18" s="93">
        <f>F18</f>
        <v>0</v>
      </c>
      <c r="H18" s="160"/>
      <c r="I18" s="112" t="s">
        <v>515</v>
      </c>
      <c r="J18" s="112" t="str">
        <f>VLOOKUP(I18,Presupuesto!$B$11:$C$565,2,0)</f>
        <v>AGUINALDO Y DECIMO CUARTO MES</v>
      </c>
      <c r="K18" s="94" t="str">
        <f t="shared" ref="K18:K49" si="0">$K$17</f>
        <v>Gestión Tecnologías de Información y Comunicación</v>
      </c>
      <c r="L18" s="94" t="s">
        <v>411</v>
      </c>
      <c r="CA18" s="269"/>
    </row>
    <row r="19" spans="3:79" ht="15.75" thickBot="1" x14ac:dyDescent="0.3">
      <c r="C19" s="168" t="s">
        <v>59</v>
      </c>
      <c r="D19" s="159"/>
      <c r="E19" s="150">
        <v>0</v>
      </c>
      <c r="F19" s="113">
        <f>IF(E17&lt;6,"",((E17-6)/12)*(G17/E17))</f>
        <v>0</v>
      </c>
      <c r="G19" s="93">
        <f>F19</f>
        <v>0</v>
      </c>
      <c r="H19" s="160"/>
      <c r="I19" s="97" t="s">
        <v>518</v>
      </c>
      <c r="J19" s="97" t="str">
        <f>VLOOKUP(I19,Presupuesto!$B$11:$C$565,2,0)</f>
        <v>DECIMOCUARTO MES</v>
      </c>
      <c r="K19" s="94" t="str">
        <f t="shared" si="0"/>
        <v>Gestión Tecnologías de Información y Comunicación</v>
      </c>
      <c r="L19" s="94" t="s">
        <v>394</v>
      </c>
      <c r="CA19" s="269"/>
    </row>
    <row r="20" spans="3:79" ht="15.75" thickBot="1" x14ac:dyDescent="0.3">
      <c r="C20" s="133" t="s">
        <v>482</v>
      </c>
      <c r="D20" s="195"/>
      <c r="E20" s="148">
        <v>12</v>
      </c>
      <c r="F20" s="270">
        <f>HLOOKUP($C20,$BZ$2:$CM$3,2,0)</f>
        <v>39703.99</v>
      </c>
      <c r="G20" s="109">
        <f>D20*E20*F20</f>
        <v>0</v>
      </c>
      <c r="H20" s="162"/>
      <c r="I20" s="110" t="s">
        <v>495</v>
      </c>
      <c r="J20" s="110" t="str">
        <f>VLOOKUP(I20,Presupuesto!$B$11:$C$565,2,0)</f>
        <v>SUELDOS Y SALARIOS PERMANENTES</v>
      </c>
      <c r="K20" s="94" t="str">
        <f t="shared" si="0"/>
        <v>Gestión Tecnologías de Información y Comunicación</v>
      </c>
      <c r="L20" s="94" t="s">
        <v>394</v>
      </c>
    </row>
    <row r="21" spans="3:79" x14ac:dyDescent="0.25">
      <c r="C21" s="167" t="s">
        <v>58</v>
      </c>
      <c r="D21" s="159"/>
      <c r="E21" s="150">
        <v>0</v>
      </c>
      <c r="F21" s="96">
        <f>IF(E20=0,"",(G20/E20)/12*E20)</f>
        <v>0</v>
      </c>
      <c r="G21" s="93">
        <f>F21</f>
        <v>0</v>
      </c>
      <c r="H21" s="160"/>
      <c r="I21" s="112" t="s">
        <v>515</v>
      </c>
      <c r="J21" s="112" t="str">
        <f>VLOOKUP(I21,Presupuesto!$B$11:$C$565,2,0)</f>
        <v>AGUINALDO Y DECIMO CUARTO MES</v>
      </c>
      <c r="K21" s="94" t="str">
        <f t="shared" si="0"/>
        <v>Gestión Tecnologías de Información y Comunicación</v>
      </c>
      <c r="L21" s="94" t="s">
        <v>394</v>
      </c>
    </row>
    <row r="22" spans="3:79" ht="15.75" thickBot="1" x14ac:dyDescent="0.3">
      <c r="C22" s="168" t="s">
        <v>59</v>
      </c>
      <c r="D22" s="159"/>
      <c r="E22" s="150">
        <v>0</v>
      </c>
      <c r="F22" s="113">
        <f>IF(E20&lt;6,"",((E20-6)/12)*(G20/E20))</f>
        <v>0</v>
      </c>
      <c r="G22" s="93">
        <f>F22</f>
        <v>0</v>
      </c>
      <c r="H22" s="160"/>
      <c r="I22" s="97" t="s">
        <v>518</v>
      </c>
      <c r="J22" s="97" t="str">
        <f>VLOOKUP(I22,Presupuesto!$B$11:$C$565,2,0)</f>
        <v>DECIMOCUARTO MES</v>
      </c>
      <c r="K22" s="94" t="str">
        <f t="shared" si="0"/>
        <v>Gestión Tecnologías de Información y Comunicación</v>
      </c>
      <c r="L22" s="94" t="s">
        <v>394</v>
      </c>
    </row>
    <row r="23" spans="3:79" ht="15.75" thickBot="1" x14ac:dyDescent="0.3">
      <c r="C23" s="133" t="s">
        <v>483</v>
      </c>
      <c r="D23" s="195"/>
      <c r="E23" s="148">
        <v>12</v>
      </c>
      <c r="F23" s="270">
        <f>HLOOKUP($C23,$BZ$2:$CM$3,2,0)</f>
        <v>35733.589999999997</v>
      </c>
      <c r="G23" s="109">
        <f>D23*E23*F23</f>
        <v>0</v>
      </c>
      <c r="H23" s="162"/>
      <c r="I23" s="110" t="s">
        <v>495</v>
      </c>
      <c r="J23" s="110" t="str">
        <f>VLOOKUP(I23,Presupuesto!$B$11:$C$565,2,0)</f>
        <v>SUELDOS Y SALARIOS PERMANENTES</v>
      </c>
      <c r="K23" s="94" t="str">
        <f t="shared" si="0"/>
        <v>Gestión Tecnologías de Información y Comunicación</v>
      </c>
      <c r="L23" s="94" t="s">
        <v>394</v>
      </c>
    </row>
    <row r="24" spans="3:79" x14ac:dyDescent="0.25">
      <c r="C24" s="167" t="s">
        <v>58</v>
      </c>
      <c r="D24" s="159"/>
      <c r="E24" s="150">
        <v>0</v>
      </c>
      <c r="F24" s="96">
        <f>IF(E23=0,"",(G23/E23)/12*E23)</f>
        <v>0</v>
      </c>
      <c r="G24" s="93">
        <f>F24</f>
        <v>0</v>
      </c>
      <c r="H24" s="160"/>
      <c r="I24" s="112" t="s">
        <v>515</v>
      </c>
      <c r="J24" s="112" t="str">
        <f>VLOOKUP(I24,Presupuesto!$B$11:$C$565,2,0)</f>
        <v>AGUINALDO Y DECIMO CUARTO MES</v>
      </c>
      <c r="K24" s="94" t="str">
        <f t="shared" si="0"/>
        <v>Gestión Tecnologías de Información y Comunicación</v>
      </c>
      <c r="L24" s="94" t="s">
        <v>394</v>
      </c>
    </row>
    <row r="25" spans="3:79" ht="15.75" thickBot="1" x14ac:dyDescent="0.3">
      <c r="C25" s="168" t="s">
        <v>59</v>
      </c>
      <c r="D25" s="159"/>
      <c r="E25" s="150">
        <v>0</v>
      </c>
      <c r="F25" s="113">
        <f>IF(E23&lt;6,"",((E23-6)/12)*(G23/E23))</f>
        <v>0</v>
      </c>
      <c r="G25" s="93">
        <f>F25</f>
        <v>0</v>
      </c>
      <c r="H25" s="160"/>
      <c r="I25" s="97" t="s">
        <v>518</v>
      </c>
      <c r="J25" s="97" t="str">
        <f>VLOOKUP(I25,Presupuesto!$B$11:$C$565,2,0)</f>
        <v>DECIMOCUARTO MES</v>
      </c>
      <c r="K25" s="94" t="str">
        <f t="shared" si="0"/>
        <v>Gestión Tecnologías de Información y Comunicación</v>
      </c>
      <c r="L25" s="94" t="s">
        <v>394</v>
      </c>
    </row>
    <row r="26" spans="3:79" ht="15.75" thickBot="1" x14ac:dyDescent="0.3">
      <c r="C26" s="133" t="s">
        <v>484</v>
      </c>
      <c r="D26" s="195"/>
      <c r="E26" s="148">
        <v>12</v>
      </c>
      <c r="F26" s="270">
        <f>HLOOKUP($C26,$BZ$2:$CM$3,2,0)</f>
        <v>31763.19</v>
      </c>
      <c r="G26" s="109">
        <f>D26*E26*F26</f>
        <v>0</v>
      </c>
      <c r="H26" s="162"/>
      <c r="I26" s="110" t="s">
        <v>495</v>
      </c>
      <c r="J26" s="110" t="str">
        <f>VLOOKUP(I26,Presupuesto!$B$11:$C$565,2,0)</f>
        <v>SUELDOS Y SALARIOS PERMANENTES</v>
      </c>
      <c r="K26" s="94" t="str">
        <f t="shared" si="0"/>
        <v>Gestión Tecnologías de Información y Comunicación</v>
      </c>
      <c r="L26" s="94" t="s">
        <v>394</v>
      </c>
    </row>
    <row r="27" spans="3:79" x14ac:dyDescent="0.25">
      <c r="C27" s="167" t="s">
        <v>58</v>
      </c>
      <c r="D27" s="159"/>
      <c r="E27" s="150">
        <v>0</v>
      </c>
      <c r="F27" s="96">
        <f>IF(E26=0,"",(G26/E26)/12*E26)</f>
        <v>0</v>
      </c>
      <c r="G27" s="93">
        <f>F27</f>
        <v>0</v>
      </c>
      <c r="H27" s="160"/>
      <c r="I27" s="112" t="s">
        <v>515</v>
      </c>
      <c r="J27" s="112" t="str">
        <f>VLOOKUP(I27,Presupuesto!$B$11:$C$565,2,0)</f>
        <v>AGUINALDO Y DECIMO CUARTO MES</v>
      </c>
      <c r="K27" s="94" t="str">
        <f t="shared" si="0"/>
        <v>Gestión Tecnologías de Información y Comunicación</v>
      </c>
      <c r="L27" s="94" t="s">
        <v>394</v>
      </c>
    </row>
    <row r="28" spans="3:79" ht="15.75" thickBot="1" x14ac:dyDescent="0.3">
      <c r="C28" s="168" t="s">
        <v>59</v>
      </c>
      <c r="D28" s="159"/>
      <c r="E28" s="150">
        <v>0</v>
      </c>
      <c r="F28" s="113">
        <f>IF(E26&lt;6,"",((E26-6)/12)*(G26/E26))</f>
        <v>0</v>
      </c>
      <c r="G28" s="93">
        <f>F28</f>
        <v>0</v>
      </c>
      <c r="H28" s="160"/>
      <c r="I28" s="97" t="s">
        <v>518</v>
      </c>
      <c r="J28" s="97" t="str">
        <f>VLOOKUP(I28,Presupuesto!$B$11:$C$565,2,0)</f>
        <v>DECIMOCUARTO MES</v>
      </c>
      <c r="K28" s="94" t="str">
        <f t="shared" si="0"/>
        <v>Gestión Tecnologías de Información y Comunicación</v>
      </c>
      <c r="L28" s="94" t="s">
        <v>394</v>
      </c>
    </row>
    <row r="29" spans="3:79" ht="15.75" thickBot="1" x14ac:dyDescent="0.3">
      <c r="C29" s="133" t="s">
        <v>485</v>
      </c>
      <c r="D29" s="195"/>
      <c r="E29" s="148">
        <v>12</v>
      </c>
      <c r="F29" s="270">
        <f>HLOOKUP($C29,$BZ$2:$CM$3,2,0)</f>
        <v>29777.99</v>
      </c>
      <c r="G29" s="109">
        <f>D29*E29*F29</f>
        <v>0</v>
      </c>
      <c r="H29" s="162"/>
      <c r="I29" s="110" t="s">
        <v>495</v>
      </c>
      <c r="J29" s="110" t="str">
        <f>VLOOKUP(I29,Presupuesto!$B$11:$C$565,2,0)</f>
        <v>SUELDOS Y SALARIOS PERMANENTES</v>
      </c>
      <c r="K29" s="94" t="str">
        <f t="shared" si="0"/>
        <v>Gestión Tecnologías de Información y Comunicación</v>
      </c>
      <c r="L29" s="94" t="s">
        <v>394</v>
      </c>
    </row>
    <row r="30" spans="3:79" x14ac:dyDescent="0.25">
      <c r="C30" s="167" t="s">
        <v>58</v>
      </c>
      <c r="D30" s="159"/>
      <c r="E30" s="150">
        <v>0</v>
      </c>
      <c r="F30" s="96">
        <f>IF(E29=0,"",(G29/E29)/12*E29)</f>
        <v>0</v>
      </c>
      <c r="G30" s="93">
        <f>F30</f>
        <v>0</v>
      </c>
      <c r="H30" s="160"/>
      <c r="I30" s="112" t="s">
        <v>515</v>
      </c>
      <c r="J30" s="112" t="str">
        <f>VLOOKUP(I30,Presupuesto!$B$11:$C$565,2,0)</f>
        <v>AGUINALDO Y DECIMO CUARTO MES</v>
      </c>
      <c r="K30" s="94" t="str">
        <f t="shared" si="0"/>
        <v>Gestión Tecnologías de Información y Comunicación</v>
      </c>
      <c r="L30" s="94" t="s">
        <v>394</v>
      </c>
    </row>
    <row r="31" spans="3:79" ht="15.75" thickBot="1" x14ac:dyDescent="0.3">
      <c r="C31" s="168" t="s">
        <v>59</v>
      </c>
      <c r="D31" s="159"/>
      <c r="E31" s="150">
        <v>0</v>
      </c>
      <c r="F31" s="113">
        <f>IF(E29&lt;6,"",((E29-6)/12)*(G29/E29))</f>
        <v>0</v>
      </c>
      <c r="G31" s="93">
        <f>F31</f>
        <v>0</v>
      </c>
      <c r="H31" s="160"/>
      <c r="I31" s="97" t="s">
        <v>518</v>
      </c>
      <c r="J31" s="97" t="str">
        <f>VLOOKUP(I31,Presupuesto!$B$11:$C$565,2,0)</f>
        <v>DECIMOCUARTO MES</v>
      </c>
      <c r="K31" s="94" t="str">
        <f t="shared" si="0"/>
        <v>Gestión Tecnologías de Información y Comunicación</v>
      </c>
      <c r="L31" s="94" t="s">
        <v>394</v>
      </c>
    </row>
    <row r="32" spans="3:79" ht="15.75" thickBot="1" x14ac:dyDescent="0.3">
      <c r="C32" s="133" t="s">
        <v>486</v>
      </c>
      <c r="D32" s="195"/>
      <c r="E32" s="148">
        <v>12</v>
      </c>
      <c r="F32" s="270">
        <f>HLOOKUP($C32,$BZ$2:$CM$3,2,0)</f>
        <v>27792.79</v>
      </c>
      <c r="G32" s="109">
        <f>D32*E32*F32</f>
        <v>0</v>
      </c>
      <c r="H32" s="162"/>
      <c r="I32" s="110" t="s">
        <v>495</v>
      </c>
      <c r="J32" s="110" t="str">
        <f>VLOOKUP(I32,Presupuesto!$B$11:$C$565,2,0)</f>
        <v>SUELDOS Y SALARIOS PERMANENTES</v>
      </c>
      <c r="K32" s="94" t="str">
        <f t="shared" si="0"/>
        <v>Gestión Tecnologías de Información y Comunicación</v>
      </c>
      <c r="L32" s="94" t="s">
        <v>394</v>
      </c>
    </row>
    <row r="33" spans="3:12" x14ac:dyDescent="0.25">
      <c r="C33" s="167" t="s">
        <v>58</v>
      </c>
      <c r="D33" s="159"/>
      <c r="E33" s="150">
        <v>0</v>
      </c>
      <c r="F33" s="96">
        <f>IF(E32=0,"",(G32/E32)/12*E32)</f>
        <v>0</v>
      </c>
      <c r="G33" s="93">
        <f>F33</f>
        <v>0</v>
      </c>
      <c r="H33" s="160"/>
      <c r="I33" s="112" t="s">
        <v>515</v>
      </c>
      <c r="J33" s="112" t="str">
        <f>VLOOKUP(I33,Presupuesto!$B$11:$C$565,2,0)</f>
        <v>AGUINALDO Y DECIMO CUARTO MES</v>
      </c>
      <c r="K33" s="94" t="str">
        <f t="shared" si="0"/>
        <v>Gestión Tecnologías de Información y Comunicación</v>
      </c>
      <c r="L33" s="94" t="s">
        <v>394</v>
      </c>
    </row>
    <row r="34" spans="3:12" ht="15.75" thickBot="1" x14ac:dyDescent="0.3">
      <c r="C34" s="168" t="s">
        <v>59</v>
      </c>
      <c r="D34" s="159"/>
      <c r="E34" s="150">
        <v>0</v>
      </c>
      <c r="F34" s="113">
        <f>IF(E32&lt;6,"",((E32-6)/12)*(G32/E32))</f>
        <v>0</v>
      </c>
      <c r="G34" s="93">
        <f>F34</f>
        <v>0</v>
      </c>
      <c r="H34" s="160"/>
      <c r="I34" s="97" t="s">
        <v>518</v>
      </c>
      <c r="J34" s="97" t="str">
        <f>VLOOKUP(I34,Presupuesto!$B$11:$C$565,2,0)</f>
        <v>DECIMOCUARTO MES</v>
      </c>
      <c r="K34" s="94" t="str">
        <f t="shared" si="0"/>
        <v>Gestión Tecnologías de Información y Comunicación</v>
      </c>
      <c r="L34" s="94" t="s">
        <v>394</v>
      </c>
    </row>
    <row r="35" spans="3:12" ht="15.75" thickBot="1" x14ac:dyDescent="0.3">
      <c r="C35" s="133" t="s">
        <v>487</v>
      </c>
      <c r="D35" s="195"/>
      <c r="E35" s="148">
        <v>12</v>
      </c>
      <c r="F35" s="270">
        <f>HLOOKUP($C35,$BZ$2:$CM$3,2,0)</f>
        <v>18859.39</v>
      </c>
      <c r="G35" s="109">
        <f>D35*E35*F35</f>
        <v>0</v>
      </c>
      <c r="H35" s="162"/>
      <c r="I35" s="110" t="s">
        <v>495</v>
      </c>
      <c r="J35" s="110" t="str">
        <f>VLOOKUP(I35,Presupuesto!$B$11:$C$565,2,0)</f>
        <v>SUELDOS Y SALARIOS PERMANENTES</v>
      </c>
      <c r="K35" s="94" t="str">
        <f t="shared" si="0"/>
        <v>Gestión Tecnologías de Información y Comunicación</v>
      </c>
      <c r="L35" s="94" t="s">
        <v>394</v>
      </c>
    </row>
    <row r="36" spans="3:12" x14ac:dyDescent="0.25">
      <c r="C36" s="167" t="s">
        <v>58</v>
      </c>
      <c r="D36" s="159"/>
      <c r="E36" s="150">
        <v>0</v>
      </c>
      <c r="F36" s="96">
        <f>IF(E35=0,"",(G35/E35)/12*E35)</f>
        <v>0</v>
      </c>
      <c r="G36" s="93">
        <f>F36</f>
        <v>0</v>
      </c>
      <c r="H36" s="160"/>
      <c r="I36" s="112" t="s">
        <v>515</v>
      </c>
      <c r="J36" s="112" t="str">
        <f>VLOOKUP(I36,Presupuesto!$B$11:$C$565,2,0)</f>
        <v>AGUINALDO Y DECIMO CUARTO MES</v>
      </c>
      <c r="K36" s="94" t="str">
        <f t="shared" si="0"/>
        <v>Gestión Tecnologías de Información y Comunicación</v>
      </c>
      <c r="L36" s="94" t="s">
        <v>394</v>
      </c>
    </row>
    <row r="37" spans="3:12" ht="15.75" thickBot="1" x14ac:dyDescent="0.3">
      <c r="C37" s="168" t="s">
        <v>59</v>
      </c>
      <c r="D37" s="159"/>
      <c r="E37" s="150">
        <v>0</v>
      </c>
      <c r="F37" s="113">
        <f>IF(E35&lt;6,"",((E35-6)/12)*(G35/E35))</f>
        <v>0</v>
      </c>
      <c r="G37" s="93">
        <f>F37</f>
        <v>0</v>
      </c>
      <c r="H37" s="160"/>
      <c r="I37" s="97" t="s">
        <v>518</v>
      </c>
      <c r="J37" s="97" t="str">
        <f>VLOOKUP(I37,Presupuesto!$B$11:$C$565,2,0)</f>
        <v>DECIMOCUARTO MES</v>
      </c>
      <c r="K37" s="94" t="str">
        <f t="shared" si="0"/>
        <v>Gestión Tecnologías de Información y Comunicación</v>
      </c>
      <c r="L37" s="94" t="s">
        <v>394</v>
      </c>
    </row>
    <row r="38" spans="3:12" ht="15.75" thickBot="1" x14ac:dyDescent="0.3">
      <c r="C38" s="133" t="s">
        <v>488</v>
      </c>
      <c r="D38" s="195"/>
      <c r="E38" s="148">
        <v>12</v>
      </c>
      <c r="F38" s="270">
        <f>HLOOKUP($C38,$BZ$2:$CM$3,2,0)</f>
        <v>17866.8</v>
      </c>
      <c r="G38" s="109">
        <f>D38*E38*F38</f>
        <v>0</v>
      </c>
      <c r="H38" s="162"/>
      <c r="I38" s="110" t="s">
        <v>495</v>
      </c>
      <c r="J38" s="110" t="str">
        <f>VLOOKUP(I38,Presupuesto!$B$11:$C$565,2,0)</f>
        <v>SUELDOS Y SALARIOS PERMANENTES</v>
      </c>
      <c r="K38" s="94" t="str">
        <f t="shared" si="0"/>
        <v>Gestión Tecnologías de Información y Comunicación</v>
      </c>
      <c r="L38" s="94" t="s">
        <v>394</v>
      </c>
    </row>
    <row r="39" spans="3:12" x14ac:dyDescent="0.25">
      <c r="C39" s="167" t="s">
        <v>58</v>
      </c>
      <c r="D39" s="159"/>
      <c r="E39" s="150">
        <v>0</v>
      </c>
      <c r="F39" s="96">
        <f>IF(E38=0,"",(G38/E38)/12*E38)</f>
        <v>0</v>
      </c>
      <c r="G39" s="93">
        <f>F39</f>
        <v>0</v>
      </c>
      <c r="H39" s="160"/>
      <c r="I39" s="112" t="s">
        <v>515</v>
      </c>
      <c r="J39" s="112" t="str">
        <f>VLOOKUP(I39,Presupuesto!$B$11:$C$565,2,0)</f>
        <v>AGUINALDO Y DECIMO CUARTO MES</v>
      </c>
      <c r="K39" s="94" t="str">
        <f t="shared" si="0"/>
        <v>Gestión Tecnologías de Información y Comunicación</v>
      </c>
      <c r="L39" s="94" t="s">
        <v>394</v>
      </c>
    </row>
    <row r="40" spans="3:12" ht="15.75" thickBot="1" x14ac:dyDescent="0.3">
      <c r="C40" s="168" t="s">
        <v>59</v>
      </c>
      <c r="D40" s="159"/>
      <c r="E40" s="150">
        <v>0</v>
      </c>
      <c r="F40" s="113">
        <f>IF(E38&lt;6,"",((E38-6)/12)*(G38/E38))</f>
        <v>0</v>
      </c>
      <c r="G40" s="93">
        <f>F40</f>
        <v>0</v>
      </c>
      <c r="H40" s="160"/>
      <c r="I40" s="97" t="s">
        <v>518</v>
      </c>
      <c r="J40" s="97" t="str">
        <f>VLOOKUP(I40,Presupuesto!$B$11:$C$565,2,0)</f>
        <v>DECIMOCUARTO MES</v>
      </c>
      <c r="K40" s="94" t="str">
        <f t="shared" si="0"/>
        <v>Gestión Tecnologías de Información y Comunicación</v>
      </c>
      <c r="L40" s="94" t="s">
        <v>394</v>
      </c>
    </row>
    <row r="41" spans="3:12" ht="15.75" thickBot="1" x14ac:dyDescent="0.3">
      <c r="C41" s="133" t="s">
        <v>489</v>
      </c>
      <c r="D41" s="195"/>
      <c r="E41" s="148">
        <v>12</v>
      </c>
      <c r="F41" s="270">
        <f>HLOOKUP($C41,$BZ$2:$CM$3,2,0)</f>
        <v>13896.4</v>
      </c>
      <c r="G41" s="109">
        <f>D41*E41*F41</f>
        <v>0</v>
      </c>
      <c r="H41" s="162"/>
      <c r="I41" s="110" t="s">
        <v>495</v>
      </c>
      <c r="J41" s="110" t="str">
        <f>VLOOKUP(I41,Presupuesto!$B$11:$C$565,2,0)</f>
        <v>SUELDOS Y SALARIOS PERMANENTES</v>
      </c>
      <c r="K41" s="94" t="str">
        <f t="shared" si="0"/>
        <v>Gestión Tecnologías de Información y Comunicación</v>
      </c>
      <c r="L41" s="94" t="s">
        <v>394</v>
      </c>
    </row>
    <row r="42" spans="3:12" x14ac:dyDescent="0.25">
      <c r="C42" s="167" t="s">
        <v>58</v>
      </c>
      <c r="D42" s="159"/>
      <c r="E42" s="150">
        <v>0</v>
      </c>
      <c r="F42" s="96">
        <f>IF(E41=0,"",(G41/E41)/12*E41)</f>
        <v>0</v>
      </c>
      <c r="G42" s="93">
        <f>F42</f>
        <v>0</v>
      </c>
      <c r="H42" s="160"/>
      <c r="I42" s="112" t="s">
        <v>515</v>
      </c>
      <c r="J42" s="112" t="str">
        <f>VLOOKUP(I42,Presupuesto!$B$11:$C$565,2,0)</f>
        <v>AGUINALDO Y DECIMO CUARTO MES</v>
      </c>
      <c r="K42" s="94" t="str">
        <f t="shared" si="0"/>
        <v>Gestión Tecnologías de Información y Comunicación</v>
      </c>
      <c r="L42" s="94" t="s">
        <v>394</v>
      </c>
    </row>
    <row r="43" spans="3:12" ht="15.75" thickBot="1" x14ac:dyDescent="0.3">
      <c r="C43" s="168" t="s">
        <v>59</v>
      </c>
      <c r="D43" s="159"/>
      <c r="E43" s="150">
        <v>0</v>
      </c>
      <c r="F43" s="113">
        <f>IF(E41&lt;6,"",((E41-6)/12)*(G41/E41))</f>
        <v>0</v>
      </c>
      <c r="G43" s="93">
        <f>F43</f>
        <v>0</v>
      </c>
      <c r="H43" s="160"/>
      <c r="I43" s="97" t="s">
        <v>518</v>
      </c>
      <c r="J43" s="97" t="str">
        <f>VLOOKUP(I43,Presupuesto!$B$11:$C$565,2,0)</f>
        <v>DECIMOCUARTO MES</v>
      </c>
      <c r="K43" s="94" t="str">
        <f t="shared" si="0"/>
        <v>Gestión Tecnologías de Información y Comunicación</v>
      </c>
      <c r="L43" s="94" t="s">
        <v>394</v>
      </c>
    </row>
    <row r="44" spans="3:12" ht="15.75" thickBot="1" x14ac:dyDescent="0.3">
      <c r="C44" s="133" t="s">
        <v>490</v>
      </c>
      <c r="D44" s="195"/>
      <c r="E44" s="148">
        <v>12</v>
      </c>
      <c r="F44" s="270">
        <f>HLOOKUP($C44,$BZ$2:$CM$3,2,0)</f>
        <v>15004.09</v>
      </c>
      <c r="G44" s="109">
        <f>D44*E44*F44</f>
        <v>0</v>
      </c>
      <c r="H44" s="162"/>
      <c r="I44" s="110" t="s">
        <v>495</v>
      </c>
      <c r="J44" s="110" t="str">
        <f>VLOOKUP(I44,Presupuesto!$B$11:$C$565,2,0)</f>
        <v>SUELDOS Y SALARIOS PERMANENTES</v>
      </c>
      <c r="K44" s="94" t="str">
        <f t="shared" si="0"/>
        <v>Gestión Tecnologías de Información y Comunicación</v>
      </c>
      <c r="L44" s="94" t="s">
        <v>394</v>
      </c>
    </row>
    <row r="45" spans="3:12" x14ac:dyDescent="0.25">
      <c r="C45" s="167" t="s">
        <v>58</v>
      </c>
      <c r="D45" s="159"/>
      <c r="E45" s="150">
        <v>0</v>
      </c>
      <c r="F45" s="96">
        <f>IF(E44=0,"",(G44/E44)/12*E44)</f>
        <v>0</v>
      </c>
      <c r="G45" s="93">
        <f>F45</f>
        <v>0</v>
      </c>
      <c r="H45" s="160"/>
      <c r="I45" s="112" t="s">
        <v>515</v>
      </c>
      <c r="J45" s="112" t="str">
        <f>VLOOKUP(I45,Presupuesto!$B$11:$C$565,2,0)</f>
        <v>AGUINALDO Y DECIMO CUARTO MES</v>
      </c>
      <c r="K45" s="94" t="str">
        <f t="shared" si="0"/>
        <v>Gestión Tecnologías de Información y Comunicación</v>
      </c>
      <c r="L45" s="94" t="s">
        <v>394</v>
      </c>
    </row>
    <row r="46" spans="3:12" ht="15.75" thickBot="1" x14ac:dyDescent="0.3">
      <c r="C46" s="168" t="s">
        <v>59</v>
      </c>
      <c r="D46" s="159"/>
      <c r="E46" s="150">
        <v>0</v>
      </c>
      <c r="F46" s="113">
        <f>IF(E44&lt;6,"",((E44-6)/12)*(G44/E44))</f>
        <v>0</v>
      </c>
      <c r="G46" s="93">
        <f>F46</f>
        <v>0</v>
      </c>
      <c r="H46" s="160"/>
      <c r="I46" s="97" t="s">
        <v>518</v>
      </c>
      <c r="J46" s="97" t="str">
        <f>VLOOKUP(I46,Presupuesto!$B$11:$C$565,2,0)</f>
        <v>DECIMOCUARTO MES</v>
      </c>
      <c r="K46" s="94" t="str">
        <f t="shared" si="0"/>
        <v>Gestión Tecnologías de Información y Comunicación</v>
      </c>
      <c r="L46" s="94" t="s">
        <v>394</v>
      </c>
    </row>
    <row r="47" spans="3:12" ht="15.75" thickBot="1" x14ac:dyDescent="0.3">
      <c r="C47" s="133" t="s">
        <v>491</v>
      </c>
      <c r="D47" s="195"/>
      <c r="E47" s="148">
        <v>12</v>
      </c>
      <c r="F47" s="270">
        <f>HLOOKUP($C47,$BZ$2:$CM$3,2,0)</f>
        <v>13238.9</v>
      </c>
      <c r="G47" s="109">
        <f>D47*E47*F47</f>
        <v>0</v>
      </c>
      <c r="H47" s="162"/>
      <c r="I47" s="110" t="s">
        <v>495</v>
      </c>
      <c r="J47" s="110" t="str">
        <f>VLOOKUP(I47,Presupuesto!$B$11:$C$565,2,0)</f>
        <v>SUELDOS Y SALARIOS PERMANENTES</v>
      </c>
      <c r="K47" s="94" t="str">
        <f t="shared" si="0"/>
        <v>Gestión Tecnologías de Información y Comunicación</v>
      </c>
      <c r="L47" s="94" t="s">
        <v>394</v>
      </c>
    </row>
    <row r="48" spans="3:12" x14ac:dyDescent="0.25">
      <c r="C48" s="167" t="s">
        <v>58</v>
      </c>
      <c r="D48" s="159"/>
      <c r="E48" s="150">
        <v>0</v>
      </c>
      <c r="F48" s="96">
        <f>IF(E47=0,"",(G47/E47)/12*E47)</f>
        <v>0</v>
      </c>
      <c r="G48" s="93">
        <f>F48</f>
        <v>0</v>
      </c>
      <c r="H48" s="160"/>
      <c r="I48" s="112" t="s">
        <v>515</v>
      </c>
      <c r="J48" s="112" t="str">
        <f>VLOOKUP(I48,Presupuesto!$B$11:$C$565,2,0)</f>
        <v>AGUINALDO Y DECIMO CUARTO MES</v>
      </c>
      <c r="K48" s="94" t="str">
        <f t="shared" si="0"/>
        <v>Gestión Tecnologías de Información y Comunicación</v>
      </c>
      <c r="L48" s="94" t="s">
        <v>394</v>
      </c>
    </row>
    <row r="49" spans="3:12" ht="15.75" thickBot="1" x14ac:dyDescent="0.3">
      <c r="C49" s="168" t="s">
        <v>59</v>
      </c>
      <c r="D49" s="159"/>
      <c r="E49" s="150">
        <v>0</v>
      </c>
      <c r="F49" s="113">
        <f>IF(E47&lt;6,"",((E47-6)/12)*(G47/E47))</f>
        <v>0</v>
      </c>
      <c r="G49" s="93">
        <f>F49</f>
        <v>0</v>
      </c>
      <c r="H49" s="160"/>
      <c r="I49" s="97" t="s">
        <v>518</v>
      </c>
      <c r="J49" s="97" t="str">
        <f>VLOOKUP(I49,Presupuesto!$B$11:$C$565,2,0)</f>
        <v>DECIMOCUARTO MES</v>
      </c>
      <c r="K49" s="94" t="str">
        <f t="shared" si="0"/>
        <v>Gestión Tecnologías de Información y Comunicación</v>
      </c>
      <c r="L49" s="94" t="s">
        <v>394</v>
      </c>
    </row>
    <row r="50" spans="3:12" ht="15.75" thickBot="1" x14ac:dyDescent="0.3">
      <c r="C50" s="133" t="s">
        <v>492</v>
      </c>
      <c r="D50" s="195"/>
      <c r="E50" s="148">
        <v>12</v>
      </c>
      <c r="F50" s="270">
        <f>HLOOKUP($C50,$BZ$2:$CM$3,2,0)</f>
        <v>12356.31</v>
      </c>
      <c r="G50" s="109">
        <f>D50*E50*F50</f>
        <v>0</v>
      </c>
      <c r="H50" s="162"/>
      <c r="I50" s="110" t="s">
        <v>495</v>
      </c>
      <c r="J50" s="110" t="str">
        <f>VLOOKUP(I50,Presupuesto!$B$11:$C$565,2,0)</f>
        <v>SUELDOS Y SALARIOS PERMANENTES</v>
      </c>
      <c r="K50" s="94" t="str">
        <f t="shared" ref="K50:K67" si="1">$K$17</f>
        <v>Gestión Tecnologías de Información y Comunicación</v>
      </c>
      <c r="L50" s="94" t="s">
        <v>394</v>
      </c>
    </row>
    <row r="51" spans="3:12" x14ac:dyDescent="0.25">
      <c r="C51" s="167" t="s">
        <v>58</v>
      </c>
      <c r="D51" s="159"/>
      <c r="E51" s="150">
        <v>0</v>
      </c>
      <c r="F51" s="96">
        <f>IF(E50=0,"",(G50/E50)/12*E50)</f>
        <v>0</v>
      </c>
      <c r="G51" s="93">
        <f>F51</f>
        <v>0</v>
      </c>
      <c r="H51" s="160"/>
      <c r="I51" s="112" t="s">
        <v>515</v>
      </c>
      <c r="J51" s="112" t="str">
        <f>VLOOKUP(I51,Presupuesto!$B$11:$C$565,2,0)</f>
        <v>AGUINALDO Y DECIMO CUARTO MES</v>
      </c>
      <c r="K51" s="94" t="str">
        <f t="shared" si="1"/>
        <v>Gestión Tecnologías de Información y Comunicación</v>
      </c>
      <c r="L51" s="94" t="s">
        <v>394</v>
      </c>
    </row>
    <row r="52" spans="3:12" ht="15.75" thickBot="1" x14ac:dyDescent="0.3">
      <c r="C52" s="168" t="s">
        <v>59</v>
      </c>
      <c r="D52" s="159"/>
      <c r="E52" s="150">
        <v>0</v>
      </c>
      <c r="F52" s="113">
        <f>IF(E50&lt;6,"",((E50-6)/12)*(G50/E50))</f>
        <v>0</v>
      </c>
      <c r="G52" s="93">
        <f>F52</f>
        <v>0</v>
      </c>
      <c r="H52" s="160"/>
      <c r="I52" s="97" t="s">
        <v>518</v>
      </c>
      <c r="J52" s="97" t="str">
        <f>VLOOKUP(I52,Presupuesto!$B$11:$C$565,2,0)</f>
        <v>DECIMOCUARTO MES</v>
      </c>
      <c r="K52" s="94" t="str">
        <f t="shared" si="1"/>
        <v>Gestión Tecnologías de Información y Comunicación</v>
      </c>
      <c r="L52" s="94" t="s">
        <v>394</v>
      </c>
    </row>
    <row r="53" spans="3:12" ht="15.75" thickBot="1" x14ac:dyDescent="0.3">
      <c r="C53" s="133" t="s">
        <v>493</v>
      </c>
      <c r="D53" s="195"/>
      <c r="E53" s="148">
        <v>12</v>
      </c>
      <c r="F53" s="270">
        <f>HLOOKUP($C53,$BZ$2:$CM$3,2,0)</f>
        <v>463.22</v>
      </c>
      <c r="G53" s="109">
        <f>D53*E53*F53</f>
        <v>0</v>
      </c>
      <c r="H53" s="162"/>
      <c r="I53" s="110" t="s">
        <v>495</v>
      </c>
      <c r="J53" s="110" t="str">
        <f>VLOOKUP(I53,Presupuesto!$B$11:$C$565,2,0)</f>
        <v>SUELDOS Y SALARIOS PERMANENTES</v>
      </c>
      <c r="K53" s="94" t="str">
        <f t="shared" si="1"/>
        <v>Gestión Tecnologías de Información y Comunicación</v>
      </c>
      <c r="L53" s="94" t="s">
        <v>394</v>
      </c>
    </row>
    <row r="54" spans="3:12" x14ac:dyDescent="0.25">
      <c r="C54" s="167" t="s">
        <v>58</v>
      </c>
      <c r="D54" s="159"/>
      <c r="E54" s="150">
        <v>0</v>
      </c>
      <c r="F54" s="96">
        <f>IF(E53=0,"",(G53/E53)/12*E53)</f>
        <v>0</v>
      </c>
      <c r="G54" s="93">
        <f>F54</f>
        <v>0</v>
      </c>
      <c r="H54" s="160"/>
      <c r="I54" s="112" t="s">
        <v>515</v>
      </c>
      <c r="J54" s="112" t="str">
        <f>VLOOKUP(I54,Presupuesto!$B$11:$C$565,2,0)</f>
        <v>AGUINALDO Y DECIMO CUARTO MES</v>
      </c>
      <c r="K54" s="94" t="str">
        <f t="shared" si="1"/>
        <v>Gestión Tecnologías de Información y Comunicación</v>
      </c>
      <c r="L54" s="94" t="s">
        <v>394</v>
      </c>
    </row>
    <row r="55" spans="3:12" ht="15.75" thickBot="1" x14ac:dyDescent="0.3">
      <c r="C55" s="168" t="s">
        <v>59</v>
      </c>
      <c r="D55" s="159"/>
      <c r="E55" s="150">
        <v>0</v>
      </c>
      <c r="F55" s="113">
        <f>IF(E53&lt;6,"",((E53-6)/12)*(G53/E53))</f>
        <v>0</v>
      </c>
      <c r="G55" s="93">
        <f>F55</f>
        <v>0</v>
      </c>
      <c r="H55" s="160"/>
      <c r="I55" s="97" t="s">
        <v>518</v>
      </c>
      <c r="J55" s="97" t="str">
        <f>VLOOKUP(I55,Presupuesto!$B$11:$C$565,2,0)</f>
        <v>DECIMOCUARTO MES</v>
      </c>
      <c r="K55" s="94" t="str">
        <f t="shared" si="1"/>
        <v>Gestión Tecnologías de Información y Comunicación</v>
      </c>
      <c r="L55" s="94" t="s">
        <v>394</v>
      </c>
    </row>
    <row r="56" spans="3:12" ht="15.75" thickBot="1" x14ac:dyDescent="0.3">
      <c r="C56" s="133" t="s">
        <v>494</v>
      </c>
      <c r="D56" s="195"/>
      <c r="E56" s="148">
        <v>12</v>
      </c>
      <c r="F56" s="270">
        <f>HLOOKUP($C56,$BZ$2:$CM$3,2,0)</f>
        <v>2007.3</v>
      </c>
      <c r="G56" s="109">
        <f>D56*E56*F56</f>
        <v>0</v>
      </c>
      <c r="H56" s="162"/>
      <c r="I56" s="110" t="s">
        <v>495</v>
      </c>
      <c r="J56" s="110" t="str">
        <f>VLOOKUP(I56,Presupuesto!$B$11:$C$565,2,0)</f>
        <v>SUELDOS Y SALARIOS PERMANENTES</v>
      </c>
      <c r="K56" s="94" t="str">
        <f t="shared" si="1"/>
        <v>Gestión Tecnologías de Información y Comunicación</v>
      </c>
      <c r="L56" s="94" t="s">
        <v>394</v>
      </c>
    </row>
    <row r="57" spans="3:12" x14ac:dyDescent="0.25">
      <c r="C57" s="167" t="s">
        <v>58</v>
      </c>
      <c r="D57" s="159"/>
      <c r="E57" s="150">
        <v>0</v>
      </c>
      <c r="F57" s="96">
        <f>IF(E56=0,"",(G56/E56)/12*E56)</f>
        <v>0</v>
      </c>
      <c r="G57" s="93">
        <f>F57</f>
        <v>0</v>
      </c>
      <c r="H57" s="160"/>
      <c r="I57" s="112" t="s">
        <v>515</v>
      </c>
      <c r="J57" s="112" t="str">
        <f>VLOOKUP(I57,Presupuesto!$B$11:$C$565,2,0)</f>
        <v>AGUINALDO Y DECIMO CUARTO MES</v>
      </c>
      <c r="K57" s="94" t="str">
        <f t="shared" si="1"/>
        <v>Gestión Tecnologías de Información y Comunicación</v>
      </c>
      <c r="L57" s="94" t="s">
        <v>394</v>
      </c>
    </row>
    <row r="58" spans="3:12" ht="15.75" thickBot="1" x14ac:dyDescent="0.3">
      <c r="C58" s="168" t="s">
        <v>59</v>
      </c>
      <c r="D58" s="159"/>
      <c r="E58" s="150">
        <v>0</v>
      </c>
      <c r="F58" s="113">
        <f>IF(E56&lt;6,"",((E56-6)/12)*(G56/E56))</f>
        <v>0</v>
      </c>
      <c r="G58" s="93">
        <f>F58</f>
        <v>0</v>
      </c>
      <c r="H58" s="160"/>
      <c r="I58" s="97" t="s">
        <v>518</v>
      </c>
      <c r="J58" s="97" t="str">
        <f>VLOOKUP(I58,Presupuesto!$B$11:$C$565,2,0)</f>
        <v>DECIMOCUARTO MES</v>
      </c>
      <c r="K58" s="94" t="str">
        <f t="shared" si="1"/>
        <v>Gestión Tecnologías de Información y Comunicación</v>
      </c>
      <c r="L58" s="94" t="s">
        <v>394</v>
      </c>
    </row>
    <row r="59" spans="3:12" ht="15.75" thickBot="1" x14ac:dyDescent="0.3">
      <c r="C59" s="136" t="s">
        <v>83</v>
      </c>
      <c r="D59" s="195"/>
      <c r="E59" s="148">
        <v>12</v>
      </c>
      <c r="F59" s="135">
        <v>30000</v>
      </c>
      <c r="G59" s="109">
        <f>D59*E59*F59</f>
        <v>0</v>
      </c>
      <c r="H59" s="162"/>
      <c r="I59" s="110" t="s">
        <v>563</v>
      </c>
      <c r="J59" s="110" t="str">
        <f>VLOOKUP(I59,Presupuesto!$B$11:$C$565,2,0)</f>
        <v>CONTRATOS ESPECIALES</v>
      </c>
      <c r="K59" s="94" t="str">
        <f t="shared" si="1"/>
        <v>Gestión Tecnologías de Información y Comunicación</v>
      </c>
      <c r="L59" s="94" t="s">
        <v>394</v>
      </c>
    </row>
    <row r="60" spans="3:12" x14ac:dyDescent="0.25">
      <c r="C60" s="167" t="s">
        <v>58</v>
      </c>
      <c r="D60" s="159"/>
      <c r="E60" s="150">
        <v>0</v>
      </c>
      <c r="F60" s="113">
        <f>IF(E59=0,"",(G59/E59)/12*E59)</f>
        <v>0</v>
      </c>
      <c r="G60" s="93">
        <f>F60</f>
        <v>0</v>
      </c>
      <c r="H60" s="160"/>
      <c r="I60" s="97" t="s">
        <v>563</v>
      </c>
      <c r="J60" s="97" t="str">
        <f>VLOOKUP(I60,Presupuesto!$B$11:$C$565,2,0)</f>
        <v>CONTRATOS ESPECIALES</v>
      </c>
      <c r="K60" s="94" t="str">
        <f t="shared" si="1"/>
        <v>Gestión Tecnologías de Información y Comunicación</v>
      </c>
      <c r="L60" s="94" t="s">
        <v>393</v>
      </c>
    </row>
    <row r="61" spans="3:12" ht="15.75" thickBot="1" x14ac:dyDescent="0.3">
      <c r="C61" s="168" t="s">
        <v>59</v>
      </c>
      <c r="D61" s="159"/>
      <c r="E61" s="150">
        <v>0</v>
      </c>
      <c r="F61" s="96">
        <f>IF(E59&lt;6,"",((E59-6)/12)*(G59/E59))</f>
        <v>0</v>
      </c>
      <c r="G61" s="93">
        <f>F61</f>
        <v>0</v>
      </c>
      <c r="H61" s="160"/>
      <c r="I61" s="97" t="s">
        <v>563</v>
      </c>
      <c r="J61" s="97" t="str">
        <f>VLOOKUP(I61,Presupuesto!$B$11:$C$565,2,0)</f>
        <v>CONTRATOS ESPECIALES</v>
      </c>
      <c r="K61" s="94" t="str">
        <f t="shared" si="1"/>
        <v>Gestión Tecnologías de Información y Comunicación</v>
      </c>
      <c r="L61" s="94" t="s">
        <v>398</v>
      </c>
    </row>
    <row r="62" spans="3:12" ht="15.75" thickBot="1" x14ac:dyDescent="0.3">
      <c r="C62" s="136" t="s">
        <v>60</v>
      </c>
      <c r="D62" s="195"/>
      <c r="E62" s="148">
        <v>12</v>
      </c>
      <c r="F62" s="114">
        <v>30000</v>
      </c>
      <c r="G62" s="109">
        <f>D62*E62*F62</f>
        <v>0</v>
      </c>
      <c r="H62" s="162"/>
      <c r="I62" s="110" t="s">
        <v>704</v>
      </c>
      <c r="J62" s="110" t="str">
        <f>VLOOKUP(I62,Presupuesto!$B$11:$C$565,2,0)</f>
        <v>OTROS SERVICIOS TECNICOS Y PROFESIONALES</v>
      </c>
      <c r="K62" s="94" t="str">
        <f t="shared" si="1"/>
        <v>Gestión Tecnologías de Información y Comunicación</v>
      </c>
      <c r="L62" s="94" t="s">
        <v>393</v>
      </c>
    </row>
    <row r="63" spans="3:12" x14ac:dyDescent="0.25">
      <c r="C63" s="167" t="s">
        <v>58</v>
      </c>
      <c r="D63" s="159"/>
      <c r="E63" s="150">
        <v>0</v>
      </c>
      <c r="F63" s="96">
        <v>0</v>
      </c>
      <c r="G63" s="93">
        <f>F63</f>
        <v>0</v>
      </c>
      <c r="H63" s="160"/>
      <c r="I63" s="97" t="s">
        <v>704</v>
      </c>
      <c r="J63" s="97" t="str">
        <f>VLOOKUP(I63,Presupuesto!$B$11:$C$565,2,0)</f>
        <v>OTROS SERVICIOS TECNICOS Y PROFESIONALES</v>
      </c>
      <c r="K63" s="94" t="str">
        <f t="shared" si="1"/>
        <v>Gestión Tecnologías de Información y Comunicación</v>
      </c>
      <c r="L63" s="94" t="s">
        <v>393</v>
      </c>
    </row>
    <row r="64" spans="3:12" ht="15.75" thickBot="1" x14ac:dyDescent="0.3">
      <c r="C64" s="168" t="s">
        <v>59</v>
      </c>
      <c r="D64" s="159"/>
      <c r="E64" s="150">
        <v>0</v>
      </c>
      <c r="F64" s="96">
        <v>0</v>
      </c>
      <c r="G64" s="93">
        <f>F64</f>
        <v>0</v>
      </c>
      <c r="H64" s="160"/>
      <c r="I64" s="97" t="s">
        <v>704</v>
      </c>
      <c r="J64" s="97" t="str">
        <f>VLOOKUP(I64,Presupuesto!$B$11:$C$565,2,0)</f>
        <v>OTROS SERVICIOS TECNICOS Y PROFESIONALES</v>
      </c>
      <c r="K64" s="94" t="str">
        <f t="shared" si="1"/>
        <v>Gestión Tecnologías de Información y Comunicación</v>
      </c>
      <c r="L64" s="94" t="s">
        <v>393</v>
      </c>
    </row>
    <row r="65" spans="3:12" ht="15.75" thickBot="1" x14ac:dyDescent="0.3">
      <c r="C65" s="136" t="s">
        <v>61</v>
      </c>
      <c r="D65" s="195"/>
      <c r="E65" s="148">
        <v>12</v>
      </c>
      <c r="F65" s="114">
        <v>30000</v>
      </c>
      <c r="G65" s="109">
        <f>D65*E65*F65</f>
        <v>0</v>
      </c>
      <c r="H65" s="162"/>
      <c r="I65" s="110" t="s">
        <v>495</v>
      </c>
      <c r="J65" s="110" t="str">
        <f>VLOOKUP(I65,Presupuesto!$B$11:$C$565,2,0)</f>
        <v>SUELDOS Y SALARIOS PERMANENTES</v>
      </c>
      <c r="K65" s="94" t="str">
        <f t="shared" si="1"/>
        <v>Gestión Tecnologías de Información y Comunicación</v>
      </c>
      <c r="L65" s="94" t="s">
        <v>393</v>
      </c>
    </row>
    <row r="66" spans="3:12" x14ac:dyDescent="0.25">
      <c r="C66" s="167" t="s">
        <v>58</v>
      </c>
      <c r="D66" s="165"/>
      <c r="E66" s="127">
        <v>0</v>
      </c>
      <c r="F66" s="115">
        <f>IF(E65=0,"",(G65/E65)/12*E65)</f>
        <v>0</v>
      </c>
      <c r="G66" s="116">
        <f>F66</f>
        <v>0</v>
      </c>
      <c r="H66" s="160"/>
      <c r="I66" s="97" t="s">
        <v>515</v>
      </c>
      <c r="J66" s="97" t="str">
        <f>VLOOKUP(I66,Presupuesto!$B$11:$C$565,2,0)</f>
        <v>AGUINALDO Y DECIMO CUARTO MES</v>
      </c>
      <c r="K66" s="94" t="str">
        <f t="shared" si="1"/>
        <v>Gestión Tecnologías de Información y Comunicación</v>
      </c>
      <c r="L66" s="94" t="s">
        <v>393</v>
      </c>
    </row>
    <row r="67" spans="3:12" ht="15.75" thickBot="1" x14ac:dyDescent="0.3">
      <c r="C67" s="169" t="s">
        <v>59</v>
      </c>
      <c r="D67" s="158"/>
      <c r="E67" s="128">
        <v>0</v>
      </c>
      <c r="F67" s="101">
        <f>IF(E65&lt;6,"",((E65-6)/12)*(G65/E65))</f>
        <v>0</v>
      </c>
      <c r="G67" s="101">
        <f>F67</f>
        <v>0</v>
      </c>
      <c r="H67" s="158"/>
      <c r="I67" s="102" t="s">
        <v>518</v>
      </c>
      <c r="J67" s="120" t="str">
        <f>VLOOKUP(I67,Presupuesto!$B$11:$C$565,2,0)</f>
        <v>DECIMOCUARTO MES</v>
      </c>
      <c r="K67" s="102" t="str">
        <f t="shared" si="1"/>
        <v>Gestión Tecnologías de Información y Comunicación</v>
      </c>
      <c r="L67" s="120" t="s">
        <v>393</v>
      </c>
    </row>
    <row r="69" spans="3:12" ht="15.75" thickBot="1" x14ac:dyDescent="0.3">
      <c r="K69" s="149"/>
    </row>
    <row r="70" spans="3:12" ht="15.75" thickBot="1" x14ac:dyDescent="0.3">
      <c r="C70" s="69" t="s">
        <v>43</v>
      </c>
      <c r="D70" s="30">
        <f>SUM(G77:G127)</f>
        <v>0</v>
      </c>
      <c r="E70" s="89"/>
      <c r="F70" s="89"/>
      <c r="G70" s="89"/>
      <c r="H70" s="73"/>
      <c r="I70" s="73"/>
      <c r="J70" s="73"/>
      <c r="K70" s="149"/>
    </row>
    <row r="71" spans="3:12" x14ac:dyDescent="0.25">
      <c r="D71" s="31"/>
      <c r="E71" s="89"/>
      <c r="F71" s="89"/>
      <c r="G71" s="89"/>
      <c r="H71" s="73"/>
      <c r="I71" s="73"/>
      <c r="J71" s="73"/>
      <c r="K71" s="149"/>
    </row>
    <row r="72" spans="3:12" x14ac:dyDescent="0.25">
      <c r="D72" s="31"/>
      <c r="E72" s="89"/>
      <c r="F72" s="89"/>
      <c r="G72" s="89"/>
      <c r="H72" s="73"/>
      <c r="I72" s="73"/>
      <c r="J72" s="73"/>
      <c r="K72" s="149"/>
    </row>
    <row r="73" spans="3:12" ht="15.75" x14ac:dyDescent="0.25">
      <c r="C73" s="198" t="s">
        <v>391</v>
      </c>
      <c r="D73" s="306"/>
      <c r="E73" s="89"/>
      <c r="F73" s="89"/>
      <c r="G73" s="89"/>
      <c r="H73" s="73"/>
      <c r="I73" s="73"/>
      <c r="J73" s="73"/>
      <c r="K73" s="149"/>
    </row>
    <row r="74" spans="3:12" ht="18.75" x14ac:dyDescent="0.25">
      <c r="C74" s="200" t="e">
        <f>IFERROR(VLOOKUP(D73,'1. Desarrollo e Innov. Curricu.'!$F:$G,2,FALSE),IFERROR(VLOOKUP(D73,'2. Investigación Científica'!$F:$G,2,FALSE),IFERROR(VLOOKUP(D73,'3. Vinculación Univ. Sociedad'!$E:$G,2,FALSE),IFERROR(VLOOKUP(D73,'4.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89"/>
      <c r="F74" s="89"/>
      <c r="G74" s="89"/>
      <c r="H74" s="73"/>
      <c r="I74" s="73"/>
      <c r="J74" s="73"/>
      <c r="K74" s="149"/>
    </row>
    <row r="75" spans="3:12" ht="15.75" thickBot="1" x14ac:dyDescent="0.3">
      <c r="C75" s="173"/>
      <c r="D75" s="31"/>
      <c r="E75" s="89"/>
      <c r="F75" s="89"/>
      <c r="G75" s="89"/>
      <c r="H75" s="73"/>
      <c r="I75" s="73"/>
      <c r="J75" s="73"/>
      <c r="K75" s="149"/>
    </row>
    <row r="76" spans="3:12" ht="30.75" thickBot="1" x14ac:dyDescent="0.3">
      <c r="C76" s="130" t="s">
        <v>44</v>
      </c>
      <c r="D76" s="134" t="s">
        <v>55</v>
      </c>
      <c r="E76" s="166" t="s">
        <v>56</v>
      </c>
      <c r="F76" s="134" t="s">
        <v>57</v>
      </c>
      <c r="G76" s="131" t="s">
        <v>27</v>
      </c>
      <c r="H76" s="129" t="s">
        <v>130</v>
      </c>
      <c r="I76" s="132" t="s">
        <v>46</v>
      </c>
      <c r="J76" s="132" t="s">
        <v>131</v>
      </c>
      <c r="K76" s="132" t="s">
        <v>409</v>
      </c>
      <c r="L76" s="132" t="s">
        <v>410</v>
      </c>
    </row>
    <row r="77" spans="3:12" ht="15.75" thickBot="1" x14ac:dyDescent="0.3">
      <c r="C77" s="133" t="s">
        <v>481</v>
      </c>
      <c r="D77" s="195"/>
      <c r="E77" s="148">
        <v>12</v>
      </c>
      <c r="F77" s="270">
        <f>HLOOKUP($C77,$BZ$2:$CM$3,2,0)</f>
        <v>43674.39</v>
      </c>
      <c r="G77" s="109">
        <f>D77*E77*F77</f>
        <v>0</v>
      </c>
      <c r="H77" s="162"/>
      <c r="I77" s="110" t="s">
        <v>495</v>
      </c>
      <c r="J77" s="110" t="str">
        <f>VLOOKUP(I77,Presupuesto!$B$11:$C$565,2,0)</f>
        <v>SUELDOS Y SALARIOS PERMANENTES</v>
      </c>
      <c r="K77" s="208" t="s">
        <v>1451</v>
      </c>
      <c r="L77" s="94" t="s">
        <v>393</v>
      </c>
    </row>
    <row r="78" spans="3:12" x14ac:dyDescent="0.25">
      <c r="C78" s="167" t="s">
        <v>58</v>
      </c>
      <c r="D78" s="159"/>
      <c r="E78" s="150">
        <v>0</v>
      </c>
      <c r="F78" s="96">
        <f>IF(E77=0,"",(G77/E77)/12*E77)</f>
        <v>0</v>
      </c>
      <c r="G78" s="93">
        <f>F78</f>
        <v>0</v>
      </c>
      <c r="H78" s="160"/>
      <c r="I78" s="112" t="s">
        <v>515</v>
      </c>
      <c r="J78" s="112" t="str">
        <f>VLOOKUP(I78,Presupuesto!$B$11:$C$565,2,0)</f>
        <v>AGUINALDO Y DECIMO CUARTO MES</v>
      </c>
      <c r="K78" s="94" t="str">
        <f t="shared" ref="K78:K109" si="2">$K$77</f>
        <v>Posgrado</v>
      </c>
      <c r="L78" s="94" t="s">
        <v>411</v>
      </c>
    </row>
    <row r="79" spans="3:12" ht="15.75" thickBot="1" x14ac:dyDescent="0.3">
      <c r="C79" s="168" t="s">
        <v>59</v>
      </c>
      <c r="D79" s="159"/>
      <c r="E79" s="150">
        <v>0</v>
      </c>
      <c r="F79" s="113">
        <f>IF(E77&lt;6,"",((E77-6)/12)*(G77/E77))</f>
        <v>0</v>
      </c>
      <c r="G79" s="93">
        <f>F79</f>
        <v>0</v>
      </c>
      <c r="H79" s="160"/>
      <c r="I79" s="97" t="s">
        <v>518</v>
      </c>
      <c r="J79" s="97" t="str">
        <f>VLOOKUP(I79,Presupuesto!$B$11:$C$565,2,0)</f>
        <v>DECIMOCUARTO MES</v>
      </c>
      <c r="K79" s="94" t="str">
        <f t="shared" si="2"/>
        <v>Posgrado</v>
      </c>
      <c r="L79" s="94" t="s">
        <v>394</v>
      </c>
    </row>
    <row r="80" spans="3:12" ht="15.75" thickBot="1" x14ac:dyDescent="0.3">
      <c r="C80" s="133" t="s">
        <v>482</v>
      </c>
      <c r="D80" s="195"/>
      <c r="E80" s="148">
        <v>12</v>
      </c>
      <c r="F80" s="270">
        <f>HLOOKUP($C80,$BZ$2:$CM$3,2,0)</f>
        <v>39703.99</v>
      </c>
      <c r="G80" s="109">
        <f>D80*E80*F80</f>
        <v>0</v>
      </c>
      <c r="H80" s="162"/>
      <c r="I80" s="110" t="s">
        <v>495</v>
      </c>
      <c r="J80" s="110" t="str">
        <f>VLOOKUP(I80,Presupuesto!$B$11:$C$565,2,0)</f>
        <v>SUELDOS Y SALARIOS PERMANENTES</v>
      </c>
      <c r="K80" s="94" t="str">
        <f t="shared" si="2"/>
        <v>Posgrado</v>
      </c>
      <c r="L80" s="94" t="s">
        <v>394</v>
      </c>
    </row>
    <row r="81" spans="3:12" x14ac:dyDescent="0.25">
      <c r="C81" s="167" t="s">
        <v>58</v>
      </c>
      <c r="D81" s="159"/>
      <c r="E81" s="150">
        <v>0</v>
      </c>
      <c r="F81" s="96">
        <f>IF(E80=0,"",(G80/E80)/12*E80)</f>
        <v>0</v>
      </c>
      <c r="G81" s="93">
        <f>F81</f>
        <v>0</v>
      </c>
      <c r="H81" s="160"/>
      <c r="I81" s="112" t="s">
        <v>515</v>
      </c>
      <c r="J81" s="112" t="str">
        <f>VLOOKUP(I81,Presupuesto!$B$11:$C$565,2,0)</f>
        <v>AGUINALDO Y DECIMO CUARTO MES</v>
      </c>
      <c r="K81" s="94" t="str">
        <f t="shared" si="2"/>
        <v>Posgrado</v>
      </c>
      <c r="L81" s="94" t="s">
        <v>394</v>
      </c>
    </row>
    <row r="82" spans="3:12" ht="15.75" thickBot="1" x14ac:dyDescent="0.3">
      <c r="C82" s="168" t="s">
        <v>59</v>
      </c>
      <c r="D82" s="159"/>
      <c r="E82" s="150">
        <v>0</v>
      </c>
      <c r="F82" s="113">
        <f>IF(E80&lt;6,"",((E80-6)/12)*(G80/E80))</f>
        <v>0</v>
      </c>
      <c r="G82" s="93">
        <f>F82</f>
        <v>0</v>
      </c>
      <c r="H82" s="160"/>
      <c r="I82" s="97" t="s">
        <v>518</v>
      </c>
      <c r="J82" s="97" t="str">
        <f>VLOOKUP(I82,Presupuesto!$B$11:$C$565,2,0)</f>
        <v>DECIMOCUARTO MES</v>
      </c>
      <c r="K82" s="94" t="str">
        <f t="shared" si="2"/>
        <v>Posgrado</v>
      </c>
      <c r="L82" s="94" t="s">
        <v>394</v>
      </c>
    </row>
    <row r="83" spans="3:12" ht="15.75" thickBot="1" x14ac:dyDescent="0.3">
      <c r="C83" s="133" t="s">
        <v>483</v>
      </c>
      <c r="D83" s="195"/>
      <c r="E83" s="148">
        <v>12</v>
      </c>
      <c r="F83" s="270">
        <f>HLOOKUP($C83,$BZ$2:$CM$3,2,0)</f>
        <v>35733.589999999997</v>
      </c>
      <c r="G83" s="109">
        <f>D83*E83*F83</f>
        <v>0</v>
      </c>
      <c r="H83" s="162"/>
      <c r="I83" s="110" t="s">
        <v>495</v>
      </c>
      <c r="J83" s="110" t="str">
        <f>VLOOKUP(I83,Presupuesto!$B$11:$C$565,2,0)</f>
        <v>SUELDOS Y SALARIOS PERMANENTES</v>
      </c>
      <c r="K83" s="94" t="str">
        <f t="shared" si="2"/>
        <v>Posgrado</v>
      </c>
      <c r="L83" s="94" t="s">
        <v>394</v>
      </c>
    </row>
    <row r="84" spans="3:12" x14ac:dyDescent="0.25">
      <c r="C84" s="167" t="s">
        <v>58</v>
      </c>
      <c r="D84" s="159"/>
      <c r="E84" s="150">
        <v>0</v>
      </c>
      <c r="F84" s="96">
        <f>IF(E83=0,"",(G83/E83)/12*E83)</f>
        <v>0</v>
      </c>
      <c r="G84" s="93">
        <f>F84</f>
        <v>0</v>
      </c>
      <c r="H84" s="160"/>
      <c r="I84" s="112" t="s">
        <v>515</v>
      </c>
      <c r="J84" s="112" t="str">
        <f>VLOOKUP(I84,Presupuesto!$B$11:$C$565,2,0)</f>
        <v>AGUINALDO Y DECIMO CUARTO MES</v>
      </c>
      <c r="K84" s="94" t="str">
        <f t="shared" si="2"/>
        <v>Posgrado</v>
      </c>
      <c r="L84" s="94" t="s">
        <v>394</v>
      </c>
    </row>
    <row r="85" spans="3:12" ht="15.75" thickBot="1" x14ac:dyDescent="0.3">
      <c r="C85" s="168" t="s">
        <v>59</v>
      </c>
      <c r="D85" s="159"/>
      <c r="E85" s="150">
        <v>0</v>
      </c>
      <c r="F85" s="113">
        <f>IF(E83&lt;6,"",((E83-6)/12)*(G83/E83))</f>
        <v>0</v>
      </c>
      <c r="G85" s="93">
        <f>F85</f>
        <v>0</v>
      </c>
      <c r="H85" s="160"/>
      <c r="I85" s="97" t="s">
        <v>518</v>
      </c>
      <c r="J85" s="97" t="str">
        <f>VLOOKUP(I85,Presupuesto!$B$11:$C$565,2,0)</f>
        <v>DECIMOCUARTO MES</v>
      </c>
      <c r="K85" s="94" t="str">
        <f t="shared" si="2"/>
        <v>Posgrado</v>
      </c>
      <c r="L85" s="94" t="s">
        <v>394</v>
      </c>
    </row>
    <row r="86" spans="3:12" ht="15.75" thickBot="1" x14ac:dyDescent="0.3">
      <c r="C86" s="133" t="s">
        <v>484</v>
      </c>
      <c r="D86" s="195"/>
      <c r="E86" s="148">
        <v>12</v>
      </c>
      <c r="F86" s="270">
        <f>HLOOKUP($C86,$BZ$2:$CM$3,2,0)</f>
        <v>31763.19</v>
      </c>
      <c r="G86" s="109">
        <f>D86*E86*F86</f>
        <v>0</v>
      </c>
      <c r="H86" s="162"/>
      <c r="I86" s="110" t="s">
        <v>495</v>
      </c>
      <c r="J86" s="110" t="str">
        <f>VLOOKUP(I86,Presupuesto!$B$11:$C$565,2,0)</f>
        <v>SUELDOS Y SALARIOS PERMANENTES</v>
      </c>
      <c r="K86" s="94" t="str">
        <f t="shared" si="2"/>
        <v>Posgrado</v>
      </c>
      <c r="L86" s="94" t="s">
        <v>394</v>
      </c>
    </row>
    <row r="87" spans="3:12" x14ac:dyDescent="0.25">
      <c r="C87" s="167" t="s">
        <v>58</v>
      </c>
      <c r="D87" s="159"/>
      <c r="E87" s="150">
        <v>0</v>
      </c>
      <c r="F87" s="96">
        <f>IF(E86=0,"",(G86/E86)/12*E86)</f>
        <v>0</v>
      </c>
      <c r="G87" s="93">
        <f>F87</f>
        <v>0</v>
      </c>
      <c r="H87" s="160"/>
      <c r="I87" s="112" t="s">
        <v>515</v>
      </c>
      <c r="J87" s="112" t="str">
        <f>VLOOKUP(I87,Presupuesto!$B$11:$C$565,2,0)</f>
        <v>AGUINALDO Y DECIMO CUARTO MES</v>
      </c>
      <c r="K87" s="94" t="str">
        <f t="shared" si="2"/>
        <v>Posgrado</v>
      </c>
      <c r="L87" s="94" t="s">
        <v>394</v>
      </c>
    </row>
    <row r="88" spans="3:12" ht="15.75" thickBot="1" x14ac:dyDescent="0.3">
      <c r="C88" s="168" t="s">
        <v>59</v>
      </c>
      <c r="D88" s="159"/>
      <c r="E88" s="150">
        <v>0</v>
      </c>
      <c r="F88" s="113">
        <f>IF(E86&lt;6,"",((E86-6)/12)*(G86/E86))</f>
        <v>0</v>
      </c>
      <c r="G88" s="93">
        <f>F88</f>
        <v>0</v>
      </c>
      <c r="H88" s="160"/>
      <c r="I88" s="97" t="s">
        <v>518</v>
      </c>
      <c r="J88" s="97" t="str">
        <f>VLOOKUP(I88,Presupuesto!$B$11:$C$565,2,0)</f>
        <v>DECIMOCUARTO MES</v>
      </c>
      <c r="K88" s="94" t="str">
        <f t="shared" si="2"/>
        <v>Posgrado</v>
      </c>
      <c r="L88" s="94" t="s">
        <v>394</v>
      </c>
    </row>
    <row r="89" spans="3:12" ht="15.75" thickBot="1" x14ac:dyDescent="0.3">
      <c r="C89" s="133" t="s">
        <v>485</v>
      </c>
      <c r="D89" s="195"/>
      <c r="E89" s="148">
        <v>12</v>
      </c>
      <c r="F89" s="270">
        <f>HLOOKUP($C89,$BZ$2:$CM$3,2,0)</f>
        <v>29777.99</v>
      </c>
      <c r="G89" s="109">
        <f>D89*E89*F89</f>
        <v>0</v>
      </c>
      <c r="H89" s="162"/>
      <c r="I89" s="110" t="s">
        <v>495</v>
      </c>
      <c r="J89" s="110" t="str">
        <f>VLOOKUP(I89,Presupuesto!$B$11:$C$565,2,0)</f>
        <v>SUELDOS Y SALARIOS PERMANENTES</v>
      </c>
      <c r="K89" s="94" t="str">
        <f t="shared" si="2"/>
        <v>Posgrado</v>
      </c>
      <c r="L89" s="94" t="s">
        <v>394</v>
      </c>
    </row>
    <row r="90" spans="3:12" x14ac:dyDescent="0.25">
      <c r="C90" s="167" t="s">
        <v>58</v>
      </c>
      <c r="D90" s="159"/>
      <c r="E90" s="150">
        <v>0</v>
      </c>
      <c r="F90" s="96">
        <f>IF(E89=0,"",(G89/E89)/12*E89)</f>
        <v>0</v>
      </c>
      <c r="G90" s="93">
        <f>F90</f>
        <v>0</v>
      </c>
      <c r="H90" s="160"/>
      <c r="I90" s="112" t="s">
        <v>515</v>
      </c>
      <c r="J90" s="112" t="str">
        <f>VLOOKUP(I90,Presupuesto!$B$11:$C$565,2,0)</f>
        <v>AGUINALDO Y DECIMO CUARTO MES</v>
      </c>
      <c r="K90" s="94" t="str">
        <f t="shared" si="2"/>
        <v>Posgrado</v>
      </c>
      <c r="L90" s="94" t="s">
        <v>394</v>
      </c>
    </row>
    <row r="91" spans="3:12" ht="15.75" thickBot="1" x14ac:dyDescent="0.3">
      <c r="C91" s="168" t="s">
        <v>59</v>
      </c>
      <c r="D91" s="159"/>
      <c r="E91" s="150">
        <v>0</v>
      </c>
      <c r="F91" s="113">
        <f>IF(E89&lt;6,"",((E89-6)/12)*(G89/E89))</f>
        <v>0</v>
      </c>
      <c r="G91" s="93">
        <f>F91</f>
        <v>0</v>
      </c>
      <c r="H91" s="160"/>
      <c r="I91" s="97" t="s">
        <v>518</v>
      </c>
      <c r="J91" s="97" t="str">
        <f>VLOOKUP(I91,Presupuesto!$B$11:$C$565,2,0)</f>
        <v>DECIMOCUARTO MES</v>
      </c>
      <c r="K91" s="94" t="str">
        <f t="shared" si="2"/>
        <v>Posgrado</v>
      </c>
      <c r="L91" s="94" t="s">
        <v>394</v>
      </c>
    </row>
    <row r="92" spans="3:12" ht="15.75" thickBot="1" x14ac:dyDescent="0.3">
      <c r="C92" s="133" t="s">
        <v>486</v>
      </c>
      <c r="D92" s="195"/>
      <c r="E92" s="148">
        <v>12</v>
      </c>
      <c r="F92" s="270">
        <f>HLOOKUP($C92,$BZ$2:$CM$3,2,0)</f>
        <v>27792.79</v>
      </c>
      <c r="G92" s="109">
        <f>D92*E92*F92</f>
        <v>0</v>
      </c>
      <c r="H92" s="162"/>
      <c r="I92" s="110" t="s">
        <v>495</v>
      </c>
      <c r="J92" s="110" t="str">
        <f>VLOOKUP(I92,Presupuesto!$B$11:$C$565,2,0)</f>
        <v>SUELDOS Y SALARIOS PERMANENTES</v>
      </c>
      <c r="K92" s="94" t="str">
        <f t="shared" si="2"/>
        <v>Posgrado</v>
      </c>
      <c r="L92" s="94" t="s">
        <v>394</v>
      </c>
    </row>
    <row r="93" spans="3:12" x14ac:dyDescent="0.25">
      <c r="C93" s="167" t="s">
        <v>58</v>
      </c>
      <c r="D93" s="159"/>
      <c r="E93" s="150">
        <v>0</v>
      </c>
      <c r="F93" s="96">
        <f>IF(E92=0,"",(G92/E92)/12*E92)</f>
        <v>0</v>
      </c>
      <c r="G93" s="93">
        <f>F93</f>
        <v>0</v>
      </c>
      <c r="H93" s="160"/>
      <c r="I93" s="112" t="s">
        <v>515</v>
      </c>
      <c r="J93" s="112" t="str">
        <f>VLOOKUP(I93,Presupuesto!$B$11:$C$565,2,0)</f>
        <v>AGUINALDO Y DECIMO CUARTO MES</v>
      </c>
      <c r="K93" s="94" t="str">
        <f t="shared" si="2"/>
        <v>Posgrado</v>
      </c>
      <c r="L93" s="94" t="s">
        <v>394</v>
      </c>
    </row>
    <row r="94" spans="3:12" ht="15.75" thickBot="1" x14ac:dyDescent="0.3">
      <c r="C94" s="168" t="s">
        <v>59</v>
      </c>
      <c r="D94" s="159"/>
      <c r="E94" s="150">
        <v>0</v>
      </c>
      <c r="F94" s="113">
        <f>IF(E92&lt;6,"",((E92-6)/12)*(G92/E92))</f>
        <v>0</v>
      </c>
      <c r="G94" s="93">
        <f>F94</f>
        <v>0</v>
      </c>
      <c r="H94" s="160"/>
      <c r="I94" s="97" t="s">
        <v>518</v>
      </c>
      <c r="J94" s="97" t="str">
        <f>VLOOKUP(I94,Presupuesto!$B$11:$C$565,2,0)</f>
        <v>DECIMOCUARTO MES</v>
      </c>
      <c r="K94" s="94" t="str">
        <f t="shared" si="2"/>
        <v>Posgrado</v>
      </c>
      <c r="L94" s="94" t="s">
        <v>394</v>
      </c>
    </row>
    <row r="95" spans="3:12" ht="15.75" thickBot="1" x14ac:dyDescent="0.3">
      <c r="C95" s="133" t="s">
        <v>487</v>
      </c>
      <c r="D95" s="195"/>
      <c r="E95" s="148">
        <v>12</v>
      </c>
      <c r="F95" s="270">
        <f>HLOOKUP($C95,$BZ$2:$CM$3,2,0)</f>
        <v>18859.39</v>
      </c>
      <c r="G95" s="109">
        <f>D95*E95*F95</f>
        <v>0</v>
      </c>
      <c r="H95" s="162"/>
      <c r="I95" s="110" t="s">
        <v>495</v>
      </c>
      <c r="J95" s="110" t="str">
        <f>VLOOKUP(I95,Presupuesto!$B$11:$C$565,2,0)</f>
        <v>SUELDOS Y SALARIOS PERMANENTES</v>
      </c>
      <c r="K95" s="94" t="str">
        <f t="shared" si="2"/>
        <v>Posgrado</v>
      </c>
      <c r="L95" s="94" t="s">
        <v>394</v>
      </c>
    </row>
    <row r="96" spans="3:12" x14ac:dyDescent="0.25">
      <c r="C96" s="167" t="s">
        <v>58</v>
      </c>
      <c r="D96" s="159"/>
      <c r="E96" s="150">
        <v>0</v>
      </c>
      <c r="F96" s="96">
        <f>IF(E95=0,"",(G95/E95)/12*E95)</f>
        <v>0</v>
      </c>
      <c r="G96" s="93">
        <f>F96</f>
        <v>0</v>
      </c>
      <c r="H96" s="160"/>
      <c r="I96" s="112" t="s">
        <v>515</v>
      </c>
      <c r="J96" s="112" t="str">
        <f>VLOOKUP(I96,Presupuesto!$B$11:$C$565,2,0)</f>
        <v>AGUINALDO Y DECIMO CUARTO MES</v>
      </c>
      <c r="K96" s="94" t="str">
        <f t="shared" si="2"/>
        <v>Posgrado</v>
      </c>
      <c r="L96" s="94" t="s">
        <v>394</v>
      </c>
    </row>
    <row r="97" spans="3:12" ht="15.75" thickBot="1" x14ac:dyDescent="0.3">
      <c r="C97" s="168" t="s">
        <v>59</v>
      </c>
      <c r="D97" s="159"/>
      <c r="E97" s="150">
        <v>0</v>
      </c>
      <c r="F97" s="113">
        <f>IF(E95&lt;6,"",((E95-6)/12)*(G95/E95))</f>
        <v>0</v>
      </c>
      <c r="G97" s="93">
        <f>F97</f>
        <v>0</v>
      </c>
      <c r="H97" s="160"/>
      <c r="I97" s="97" t="s">
        <v>518</v>
      </c>
      <c r="J97" s="97" t="str">
        <f>VLOOKUP(I97,Presupuesto!$B$11:$C$565,2,0)</f>
        <v>DECIMOCUARTO MES</v>
      </c>
      <c r="K97" s="94" t="str">
        <f t="shared" si="2"/>
        <v>Posgrado</v>
      </c>
      <c r="L97" s="94" t="s">
        <v>394</v>
      </c>
    </row>
    <row r="98" spans="3:12" ht="15.75" thickBot="1" x14ac:dyDescent="0.3">
      <c r="C98" s="133" t="s">
        <v>488</v>
      </c>
      <c r="D98" s="195"/>
      <c r="E98" s="148">
        <v>12</v>
      </c>
      <c r="F98" s="270">
        <f>HLOOKUP($C98,$BZ$2:$CM$3,2,0)</f>
        <v>17866.8</v>
      </c>
      <c r="G98" s="109">
        <f>D98*E98*F98</f>
        <v>0</v>
      </c>
      <c r="H98" s="162"/>
      <c r="I98" s="110" t="s">
        <v>495</v>
      </c>
      <c r="J98" s="110" t="str">
        <f>VLOOKUP(I98,Presupuesto!$B$11:$C$565,2,0)</f>
        <v>SUELDOS Y SALARIOS PERMANENTES</v>
      </c>
      <c r="K98" s="94" t="str">
        <f t="shared" si="2"/>
        <v>Posgrado</v>
      </c>
      <c r="L98" s="94" t="s">
        <v>394</v>
      </c>
    </row>
    <row r="99" spans="3:12" x14ac:dyDescent="0.25">
      <c r="C99" s="167" t="s">
        <v>58</v>
      </c>
      <c r="D99" s="159"/>
      <c r="E99" s="150">
        <v>0</v>
      </c>
      <c r="F99" s="96">
        <f>IF(E98=0,"",(G98/E98)/12*E98)</f>
        <v>0</v>
      </c>
      <c r="G99" s="93">
        <f>F99</f>
        <v>0</v>
      </c>
      <c r="H99" s="160"/>
      <c r="I99" s="112" t="s">
        <v>515</v>
      </c>
      <c r="J99" s="112" t="str">
        <f>VLOOKUP(I99,Presupuesto!$B$11:$C$565,2,0)</f>
        <v>AGUINALDO Y DECIMO CUARTO MES</v>
      </c>
      <c r="K99" s="94" t="str">
        <f t="shared" si="2"/>
        <v>Posgrado</v>
      </c>
      <c r="L99" s="94" t="s">
        <v>394</v>
      </c>
    </row>
    <row r="100" spans="3:12" ht="15.75" thickBot="1" x14ac:dyDescent="0.3">
      <c r="C100" s="168" t="s">
        <v>59</v>
      </c>
      <c r="D100" s="159"/>
      <c r="E100" s="150">
        <v>0</v>
      </c>
      <c r="F100" s="113">
        <f>IF(E98&lt;6,"",((E98-6)/12)*(G98/E98))</f>
        <v>0</v>
      </c>
      <c r="G100" s="93">
        <f>F100</f>
        <v>0</v>
      </c>
      <c r="H100" s="160"/>
      <c r="I100" s="97" t="s">
        <v>518</v>
      </c>
      <c r="J100" s="97" t="str">
        <f>VLOOKUP(I100,Presupuesto!$B$11:$C$565,2,0)</f>
        <v>DECIMOCUARTO MES</v>
      </c>
      <c r="K100" s="94" t="str">
        <f t="shared" si="2"/>
        <v>Posgrado</v>
      </c>
      <c r="L100" s="94" t="s">
        <v>394</v>
      </c>
    </row>
    <row r="101" spans="3:12" ht="15.75" thickBot="1" x14ac:dyDescent="0.3">
      <c r="C101" s="133" t="s">
        <v>489</v>
      </c>
      <c r="D101" s="195"/>
      <c r="E101" s="148">
        <v>12</v>
      </c>
      <c r="F101" s="270">
        <f>HLOOKUP($C101,$BZ$2:$CM$3,2,0)</f>
        <v>13896.4</v>
      </c>
      <c r="G101" s="109">
        <f>D101*E101*F101</f>
        <v>0</v>
      </c>
      <c r="H101" s="162"/>
      <c r="I101" s="110" t="s">
        <v>495</v>
      </c>
      <c r="J101" s="110" t="str">
        <f>VLOOKUP(I101,Presupuesto!$B$11:$C$565,2,0)</f>
        <v>SUELDOS Y SALARIOS PERMANENTES</v>
      </c>
      <c r="K101" s="94" t="str">
        <f t="shared" si="2"/>
        <v>Posgrado</v>
      </c>
      <c r="L101" s="94" t="s">
        <v>394</v>
      </c>
    </row>
    <row r="102" spans="3:12" x14ac:dyDescent="0.25">
      <c r="C102" s="167" t="s">
        <v>58</v>
      </c>
      <c r="D102" s="159"/>
      <c r="E102" s="150">
        <v>0</v>
      </c>
      <c r="F102" s="96">
        <f>IF(E101=0,"",(G101/E101)/12*E101)</f>
        <v>0</v>
      </c>
      <c r="G102" s="93">
        <f>F102</f>
        <v>0</v>
      </c>
      <c r="H102" s="160"/>
      <c r="I102" s="112" t="s">
        <v>515</v>
      </c>
      <c r="J102" s="112" t="str">
        <f>VLOOKUP(I102,Presupuesto!$B$11:$C$565,2,0)</f>
        <v>AGUINALDO Y DECIMO CUARTO MES</v>
      </c>
      <c r="K102" s="94" t="str">
        <f t="shared" si="2"/>
        <v>Posgrado</v>
      </c>
      <c r="L102" s="94" t="s">
        <v>394</v>
      </c>
    </row>
    <row r="103" spans="3:12" ht="15.75" thickBot="1" x14ac:dyDescent="0.3">
      <c r="C103" s="168" t="s">
        <v>59</v>
      </c>
      <c r="D103" s="159"/>
      <c r="E103" s="150">
        <v>0</v>
      </c>
      <c r="F103" s="113">
        <f>IF(E101&lt;6,"",((E101-6)/12)*(G101/E101))</f>
        <v>0</v>
      </c>
      <c r="G103" s="93">
        <f>F103</f>
        <v>0</v>
      </c>
      <c r="H103" s="160"/>
      <c r="I103" s="97" t="s">
        <v>518</v>
      </c>
      <c r="J103" s="97" t="str">
        <f>VLOOKUP(I103,Presupuesto!$B$11:$C$565,2,0)</f>
        <v>DECIMOCUARTO MES</v>
      </c>
      <c r="K103" s="94" t="str">
        <f t="shared" si="2"/>
        <v>Posgrado</v>
      </c>
      <c r="L103" s="94" t="s">
        <v>394</v>
      </c>
    </row>
    <row r="104" spans="3:12" ht="15.75" thickBot="1" x14ac:dyDescent="0.3">
      <c r="C104" s="133" t="s">
        <v>490</v>
      </c>
      <c r="D104" s="195"/>
      <c r="E104" s="148">
        <v>12</v>
      </c>
      <c r="F104" s="270">
        <f>HLOOKUP($C104,$BZ$2:$CM$3,2,0)</f>
        <v>15004.09</v>
      </c>
      <c r="G104" s="109">
        <f>D104*E104*F104</f>
        <v>0</v>
      </c>
      <c r="H104" s="162"/>
      <c r="I104" s="110" t="s">
        <v>495</v>
      </c>
      <c r="J104" s="110" t="str">
        <f>VLOOKUP(I104,Presupuesto!$B$11:$C$565,2,0)</f>
        <v>SUELDOS Y SALARIOS PERMANENTES</v>
      </c>
      <c r="K104" s="94" t="str">
        <f t="shared" si="2"/>
        <v>Posgrado</v>
      </c>
      <c r="L104" s="94" t="s">
        <v>394</v>
      </c>
    </row>
    <row r="105" spans="3:12" x14ac:dyDescent="0.25">
      <c r="C105" s="167" t="s">
        <v>58</v>
      </c>
      <c r="D105" s="159"/>
      <c r="E105" s="150">
        <v>0</v>
      </c>
      <c r="F105" s="96">
        <f>IF(E104=0,"",(G104/E104)/12*E104)</f>
        <v>0</v>
      </c>
      <c r="G105" s="93">
        <f>F105</f>
        <v>0</v>
      </c>
      <c r="H105" s="160"/>
      <c r="I105" s="112" t="s">
        <v>515</v>
      </c>
      <c r="J105" s="112" t="str">
        <f>VLOOKUP(I105,Presupuesto!$B$11:$C$565,2,0)</f>
        <v>AGUINALDO Y DECIMO CUARTO MES</v>
      </c>
      <c r="K105" s="94" t="str">
        <f t="shared" si="2"/>
        <v>Posgrado</v>
      </c>
      <c r="L105" s="94" t="s">
        <v>394</v>
      </c>
    </row>
    <row r="106" spans="3:12" ht="15.75" thickBot="1" x14ac:dyDescent="0.3">
      <c r="C106" s="168" t="s">
        <v>59</v>
      </c>
      <c r="D106" s="159"/>
      <c r="E106" s="150">
        <v>0</v>
      </c>
      <c r="F106" s="113">
        <f>IF(E104&lt;6,"",((E104-6)/12)*(G104/E104))</f>
        <v>0</v>
      </c>
      <c r="G106" s="93">
        <f>F106</f>
        <v>0</v>
      </c>
      <c r="H106" s="160"/>
      <c r="I106" s="97" t="s">
        <v>518</v>
      </c>
      <c r="J106" s="97" t="str">
        <f>VLOOKUP(I106,Presupuesto!$B$11:$C$565,2,0)</f>
        <v>DECIMOCUARTO MES</v>
      </c>
      <c r="K106" s="94" t="str">
        <f t="shared" si="2"/>
        <v>Posgrado</v>
      </c>
      <c r="L106" s="94" t="s">
        <v>394</v>
      </c>
    </row>
    <row r="107" spans="3:12" ht="15.75" thickBot="1" x14ac:dyDescent="0.3">
      <c r="C107" s="133" t="s">
        <v>491</v>
      </c>
      <c r="D107" s="195"/>
      <c r="E107" s="148">
        <v>12</v>
      </c>
      <c r="F107" s="270">
        <f>HLOOKUP($C107,$BZ$2:$CM$3,2,0)</f>
        <v>13238.9</v>
      </c>
      <c r="G107" s="109">
        <f>D107*E107*F107</f>
        <v>0</v>
      </c>
      <c r="H107" s="162"/>
      <c r="I107" s="110" t="s">
        <v>495</v>
      </c>
      <c r="J107" s="110" t="str">
        <f>VLOOKUP(I107,Presupuesto!$B$11:$C$565,2,0)</f>
        <v>SUELDOS Y SALARIOS PERMANENTES</v>
      </c>
      <c r="K107" s="94" t="str">
        <f t="shared" si="2"/>
        <v>Posgrado</v>
      </c>
      <c r="L107" s="94" t="s">
        <v>394</v>
      </c>
    </row>
    <row r="108" spans="3:12" x14ac:dyDescent="0.25">
      <c r="C108" s="167" t="s">
        <v>58</v>
      </c>
      <c r="D108" s="159"/>
      <c r="E108" s="150">
        <v>0</v>
      </c>
      <c r="F108" s="96">
        <f>IF(E107=0,"",(G107/E107)/12*E107)</f>
        <v>0</v>
      </c>
      <c r="G108" s="93">
        <f>F108</f>
        <v>0</v>
      </c>
      <c r="H108" s="160"/>
      <c r="I108" s="112" t="s">
        <v>515</v>
      </c>
      <c r="J108" s="112" t="str">
        <f>VLOOKUP(I108,Presupuesto!$B$11:$C$565,2,0)</f>
        <v>AGUINALDO Y DECIMO CUARTO MES</v>
      </c>
      <c r="K108" s="94" t="str">
        <f t="shared" si="2"/>
        <v>Posgrado</v>
      </c>
      <c r="L108" s="94" t="s">
        <v>394</v>
      </c>
    </row>
    <row r="109" spans="3:12" ht="15.75" thickBot="1" x14ac:dyDescent="0.3">
      <c r="C109" s="168" t="s">
        <v>59</v>
      </c>
      <c r="D109" s="159"/>
      <c r="E109" s="150">
        <v>0</v>
      </c>
      <c r="F109" s="113">
        <f>IF(E107&lt;6,"",((E107-6)/12)*(G107/E107))</f>
        <v>0</v>
      </c>
      <c r="G109" s="93">
        <f>F109</f>
        <v>0</v>
      </c>
      <c r="H109" s="160"/>
      <c r="I109" s="97" t="s">
        <v>518</v>
      </c>
      <c r="J109" s="97" t="str">
        <f>VLOOKUP(I109,Presupuesto!$B$11:$C$565,2,0)</f>
        <v>DECIMOCUARTO MES</v>
      </c>
      <c r="K109" s="94" t="str">
        <f t="shared" si="2"/>
        <v>Posgrado</v>
      </c>
      <c r="L109" s="94" t="s">
        <v>394</v>
      </c>
    </row>
    <row r="110" spans="3:12" ht="15.75" thickBot="1" x14ac:dyDescent="0.3">
      <c r="C110" s="133" t="s">
        <v>492</v>
      </c>
      <c r="D110" s="195"/>
      <c r="E110" s="148">
        <v>12</v>
      </c>
      <c r="F110" s="270">
        <f>HLOOKUP($C110,$BZ$2:$CM$3,2,0)</f>
        <v>12356.31</v>
      </c>
      <c r="G110" s="109">
        <f>D110*E110*F110</f>
        <v>0</v>
      </c>
      <c r="H110" s="162"/>
      <c r="I110" s="110" t="s">
        <v>495</v>
      </c>
      <c r="J110" s="110" t="str">
        <f>VLOOKUP(I110,Presupuesto!$B$11:$C$565,2,0)</f>
        <v>SUELDOS Y SALARIOS PERMANENTES</v>
      </c>
      <c r="K110" s="94" t="str">
        <f t="shared" ref="K110:K127" si="3">$K$77</f>
        <v>Posgrado</v>
      </c>
      <c r="L110" s="94" t="s">
        <v>394</v>
      </c>
    </row>
    <row r="111" spans="3:12" x14ac:dyDescent="0.25">
      <c r="C111" s="167" t="s">
        <v>58</v>
      </c>
      <c r="D111" s="159"/>
      <c r="E111" s="150">
        <v>0</v>
      </c>
      <c r="F111" s="96">
        <f>IF(E110=0,"",(G110/E110)/12*E110)</f>
        <v>0</v>
      </c>
      <c r="G111" s="93">
        <f>F111</f>
        <v>0</v>
      </c>
      <c r="H111" s="160"/>
      <c r="I111" s="112" t="s">
        <v>515</v>
      </c>
      <c r="J111" s="112" t="str">
        <f>VLOOKUP(I111,Presupuesto!$B$11:$C$565,2,0)</f>
        <v>AGUINALDO Y DECIMO CUARTO MES</v>
      </c>
      <c r="K111" s="94" t="str">
        <f t="shared" si="3"/>
        <v>Posgrado</v>
      </c>
      <c r="L111" s="94" t="s">
        <v>394</v>
      </c>
    </row>
    <row r="112" spans="3:12" ht="15.75" thickBot="1" x14ac:dyDescent="0.3">
      <c r="C112" s="168" t="s">
        <v>59</v>
      </c>
      <c r="D112" s="159"/>
      <c r="E112" s="150">
        <v>0</v>
      </c>
      <c r="F112" s="113">
        <f>IF(E110&lt;6,"",((E110-6)/12)*(G110/E110))</f>
        <v>0</v>
      </c>
      <c r="G112" s="93">
        <f>F112</f>
        <v>0</v>
      </c>
      <c r="H112" s="160"/>
      <c r="I112" s="97" t="s">
        <v>518</v>
      </c>
      <c r="J112" s="97" t="str">
        <f>VLOOKUP(I112,Presupuesto!$B$11:$C$565,2,0)</f>
        <v>DECIMOCUARTO MES</v>
      </c>
      <c r="K112" s="94" t="str">
        <f t="shared" si="3"/>
        <v>Posgrado</v>
      </c>
      <c r="L112" s="94" t="s">
        <v>394</v>
      </c>
    </row>
    <row r="113" spans="3:12" ht="15.75" thickBot="1" x14ac:dyDescent="0.3">
      <c r="C113" s="133" t="s">
        <v>493</v>
      </c>
      <c r="D113" s="195"/>
      <c r="E113" s="148">
        <v>12</v>
      </c>
      <c r="F113" s="270">
        <f>HLOOKUP($C113,$BZ$2:$CM$3,2,0)</f>
        <v>463.22</v>
      </c>
      <c r="G113" s="109">
        <f>D113*E113*F113</f>
        <v>0</v>
      </c>
      <c r="H113" s="162"/>
      <c r="I113" s="110" t="s">
        <v>495</v>
      </c>
      <c r="J113" s="110" t="str">
        <f>VLOOKUP(I113,Presupuesto!$B$11:$C$565,2,0)</f>
        <v>SUELDOS Y SALARIOS PERMANENTES</v>
      </c>
      <c r="K113" s="94" t="str">
        <f t="shared" si="3"/>
        <v>Posgrado</v>
      </c>
      <c r="L113" s="94" t="s">
        <v>394</v>
      </c>
    </row>
    <row r="114" spans="3:12" x14ac:dyDescent="0.25">
      <c r="C114" s="167" t="s">
        <v>58</v>
      </c>
      <c r="D114" s="159"/>
      <c r="E114" s="150">
        <v>0</v>
      </c>
      <c r="F114" s="96">
        <f>IF(E113=0,"",(G113/E113)/12*E113)</f>
        <v>0</v>
      </c>
      <c r="G114" s="93">
        <f>F114</f>
        <v>0</v>
      </c>
      <c r="H114" s="160"/>
      <c r="I114" s="112" t="s">
        <v>515</v>
      </c>
      <c r="J114" s="112" t="str">
        <f>VLOOKUP(I114,Presupuesto!$B$11:$C$565,2,0)</f>
        <v>AGUINALDO Y DECIMO CUARTO MES</v>
      </c>
      <c r="K114" s="94" t="str">
        <f t="shared" si="3"/>
        <v>Posgrado</v>
      </c>
      <c r="L114" s="94" t="s">
        <v>394</v>
      </c>
    </row>
    <row r="115" spans="3:12" ht="15.75" thickBot="1" x14ac:dyDescent="0.3">
      <c r="C115" s="168" t="s">
        <v>59</v>
      </c>
      <c r="D115" s="159"/>
      <c r="E115" s="150">
        <v>0</v>
      </c>
      <c r="F115" s="113">
        <f>IF(E113&lt;6,"",((E113-6)/12)*(G113/E113))</f>
        <v>0</v>
      </c>
      <c r="G115" s="93">
        <f>F115</f>
        <v>0</v>
      </c>
      <c r="H115" s="160"/>
      <c r="I115" s="97" t="s">
        <v>518</v>
      </c>
      <c r="J115" s="97" t="str">
        <f>VLOOKUP(I115,Presupuesto!$B$11:$C$565,2,0)</f>
        <v>DECIMOCUARTO MES</v>
      </c>
      <c r="K115" s="94" t="str">
        <f t="shared" si="3"/>
        <v>Posgrado</v>
      </c>
      <c r="L115" s="94" t="s">
        <v>394</v>
      </c>
    </row>
    <row r="116" spans="3:12" ht="15.75" thickBot="1" x14ac:dyDescent="0.3">
      <c r="C116" s="133" t="s">
        <v>494</v>
      </c>
      <c r="D116" s="195"/>
      <c r="E116" s="148">
        <v>12</v>
      </c>
      <c r="F116" s="270">
        <f>HLOOKUP($C116,$BZ$2:$CM$3,2,0)</f>
        <v>2007.3</v>
      </c>
      <c r="G116" s="109">
        <f>D116*E116*F116</f>
        <v>0</v>
      </c>
      <c r="H116" s="162"/>
      <c r="I116" s="110" t="s">
        <v>495</v>
      </c>
      <c r="J116" s="110" t="str">
        <f>VLOOKUP(I116,Presupuesto!$B$11:$C$565,2,0)</f>
        <v>SUELDOS Y SALARIOS PERMANENTES</v>
      </c>
      <c r="K116" s="94" t="str">
        <f t="shared" si="3"/>
        <v>Posgrado</v>
      </c>
      <c r="L116" s="94" t="s">
        <v>394</v>
      </c>
    </row>
    <row r="117" spans="3:12" x14ac:dyDescent="0.25">
      <c r="C117" s="167" t="s">
        <v>58</v>
      </c>
      <c r="D117" s="159"/>
      <c r="E117" s="150">
        <v>0</v>
      </c>
      <c r="F117" s="96">
        <f>IF(E116=0,"",(G116/E116)/12*E116)</f>
        <v>0</v>
      </c>
      <c r="G117" s="93">
        <f>F117</f>
        <v>0</v>
      </c>
      <c r="H117" s="160"/>
      <c r="I117" s="112" t="s">
        <v>515</v>
      </c>
      <c r="J117" s="112" t="str">
        <f>VLOOKUP(I117,Presupuesto!$B$11:$C$565,2,0)</f>
        <v>AGUINALDO Y DECIMO CUARTO MES</v>
      </c>
      <c r="K117" s="94" t="str">
        <f t="shared" si="3"/>
        <v>Posgrado</v>
      </c>
      <c r="L117" s="94" t="s">
        <v>394</v>
      </c>
    </row>
    <row r="118" spans="3:12" ht="15.75" thickBot="1" x14ac:dyDescent="0.3">
      <c r="C118" s="168" t="s">
        <v>59</v>
      </c>
      <c r="D118" s="159"/>
      <c r="E118" s="150">
        <v>0</v>
      </c>
      <c r="F118" s="113">
        <f>IF(E116&lt;6,"",((E116-6)/12)*(G116/E116))</f>
        <v>0</v>
      </c>
      <c r="G118" s="93">
        <f>F118</f>
        <v>0</v>
      </c>
      <c r="H118" s="160"/>
      <c r="I118" s="97" t="s">
        <v>518</v>
      </c>
      <c r="J118" s="97" t="str">
        <f>VLOOKUP(I118,Presupuesto!$B$11:$C$565,2,0)</f>
        <v>DECIMOCUARTO MES</v>
      </c>
      <c r="K118" s="94" t="str">
        <f t="shared" si="3"/>
        <v>Posgrado</v>
      </c>
      <c r="L118" s="94" t="s">
        <v>394</v>
      </c>
    </row>
    <row r="119" spans="3:12" ht="15.75" thickBot="1" x14ac:dyDescent="0.3">
      <c r="C119" s="136" t="s">
        <v>83</v>
      </c>
      <c r="D119" s="195"/>
      <c r="E119" s="148">
        <v>12</v>
      </c>
      <c r="F119" s="135">
        <v>30000</v>
      </c>
      <c r="G119" s="109">
        <f>D119*E119*F119</f>
        <v>0</v>
      </c>
      <c r="H119" s="162"/>
      <c r="I119" s="110" t="s">
        <v>563</v>
      </c>
      <c r="J119" s="110" t="str">
        <f>VLOOKUP(I119,Presupuesto!$B$11:$C$565,2,0)</f>
        <v>CONTRATOS ESPECIALES</v>
      </c>
      <c r="K119" s="94" t="str">
        <f t="shared" si="3"/>
        <v>Posgrado</v>
      </c>
      <c r="L119" s="94" t="s">
        <v>394</v>
      </c>
    </row>
    <row r="120" spans="3:12" x14ac:dyDescent="0.25">
      <c r="C120" s="167" t="s">
        <v>58</v>
      </c>
      <c r="D120" s="159"/>
      <c r="E120" s="150">
        <v>0</v>
      </c>
      <c r="F120" s="113">
        <f>IF(E119=0,"",(G119/E119)/12*E119)</f>
        <v>0</v>
      </c>
      <c r="G120" s="93">
        <f>F120</f>
        <v>0</v>
      </c>
      <c r="H120" s="160"/>
      <c r="I120" s="97" t="s">
        <v>563</v>
      </c>
      <c r="J120" s="97" t="str">
        <f>VLOOKUP(I120,Presupuesto!$B$11:$C$565,2,0)</f>
        <v>CONTRATOS ESPECIALES</v>
      </c>
      <c r="K120" s="94" t="str">
        <f t="shared" si="3"/>
        <v>Posgrado</v>
      </c>
      <c r="L120" s="94" t="s">
        <v>393</v>
      </c>
    </row>
    <row r="121" spans="3:12" ht="15.75" thickBot="1" x14ac:dyDescent="0.3">
      <c r="C121" s="168" t="s">
        <v>59</v>
      </c>
      <c r="D121" s="159"/>
      <c r="E121" s="150">
        <v>0</v>
      </c>
      <c r="F121" s="96">
        <f>IF(E119&lt;6,"",((E119-6)/12)*(G119/E119))</f>
        <v>0</v>
      </c>
      <c r="G121" s="93">
        <f>F121</f>
        <v>0</v>
      </c>
      <c r="H121" s="160"/>
      <c r="I121" s="97" t="s">
        <v>563</v>
      </c>
      <c r="J121" s="97" t="str">
        <f>VLOOKUP(I121,Presupuesto!$B$11:$C$565,2,0)</f>
        <v>CONTRATOS ESPECIALES</v>
      </c>
      <c r="K121" s="94" t="str">
        <f t="shared" si="3"/>
        <v>Posgrado</v>
      </c>
      <c r="L121" s="94" t="s">
        <v>398</v>
      </c>
    </row>
    <row r="122" spans="3:12" ht="15.75" thickBot="1" x14ac:dyDescent="0.3">
      <c r="C122" s="136" t="s">
        <v>60</v>
      </c>
      <c r="D122" s="195"/>
      <c r="E122" s="148">
        <v>12</v>
      </c>
      <c r="F122" s="114">
        <v>30000</v>
      </c>
      <c r="G122" s="109">
        <f>D122*E122*F122</f>
        <v>0</v>
      </c>
      <c r="H122" s="162"/>
      <c r="I122" s="110" t="s">
        <v>704</v>
      </c>
      <c r="J122" s="110" t="str">
        <f>VLOOKUP(I122,Presupuesto!$B$11:$C$565,2,0)</f>
        <v>OTROS SERVICIOS TECNICOS Y PROFESIONALES</v>
      </c>
      <c r="K122" s="94" t="str">
        <f t="shared" si="3"/>
        <v>Posgrado</v>
      </c>
      <c r="L122" s="94" t="s">
        <v>393</v>
      </c>
    </row>
    <row r="123" spans="3:12" x14ac:dyDescent="0.25">
      <c r="C123" s="167" t="s">
        <v>58</v>
      </c>
      <c r="D123" s="159"/>
      <c r="E123" s="150">
        <v>0</v>
      </c>
      <c r="F123" s="96">
        <v>0</v>
      </c>
      <c r="G123" s="93">
        <f>F123</f>
        <v>0</v>
      </c>
      <c r="H123" s="160"/>
      <c r="I123" s="97" t="s">
        <v>704</v>
      </c>
      <c r="J123" s="97" t="str">
        <f>VLOOKUP(I123,Presupuesto!$B$11:$C$565,2,0)</f>
        <v>OTROS SERVICIOS TECNICOS Y PROFESIONALES</v>
      </c>
      <c r="K123" s="94" t="str">
        <f t="shared" si="3"/>
        <v>Posgrado</v>
      </c>
      <c r="L123" s="94" t="s">
        <v>393</v>
      </c>
    </row>
    <row r="124" spans="3:12" ht="15.75" thickBot="1" x14ac:dyDescent="0.3">
      <c r="C124" s="168" t="s">
        <v>59</v>
      </c>
      <c r="D124" s="159"/>
      <c r="E124" s="150">
        <v>0</v>
      </c>
      <c r="F124" s="96">
        <v>0</v>
      </c>
      <c r="G124" s="93">
        <f>F124</f>
        <v>0</v>
      </c>
      <c r="H124" s="160"/>
      <c r="I124" s="97" t="s">
        <v>704</v>
      </c>
      <c r="J124" s="97" t="str">
        <f>VLOOKUP(I124,Presupuesto!$B$11:$C$565,2,0)</f>
        <v>OTROS SERVICIOS TECNICOS Y PROFESIONALES</v>
      </c>
      <c r="K124" s="94" t="str">
        <f t="shared" si="3"/>
        <v>Posgrado</v>
      </c>
      <c r="L124" s="94" t="s">
        <v>393</v>
      </c>
    </row>
    <row r="125" spans="3:12" ht="15.75" thickBot="1" x14ac:dyDescent="0.3">
      <c r="C125" s="136" t="s">
        <v>61</v>
      </c>
      <c r="D125" s="195"/>
      <c r="E125" s="148">
        <v>12</v>
      </c>
      <c r="F125" s="114">
        <v>30000</v>
      </c>
      <c r="G125" s="109">
        <f>D125*E125*F125</f>
        <v>0</v>
      </c>
      <c r="H125" s="162"/>
      <c r="I125" s="110" t="s">
        <v>495</v>
      </c>
      <c r="J125" s="110" t="str">
        <f>VLOOKUP(I125,Presupuesto!$B$11:$C$565,2,0)</f>
        <v>SUELDOS Y SALARIOS PERMANENTES</v>
      </c>
      <c r="K125" s="94" t="str">
        <f t="shared" si="3"/>
        <v>Posgrado</v>
      </c>
      <c r="L125" s="94" t="s">
        <v>393</v>
      </c>
    </row>
    <row r="126" spans="3:12" x14ac:dyDescent="0.25">
      <c r="C126" s="167" t="s">
        <v>58</v>
      </c>
      <c r="D126" s="165"/>
      <c r="E126" s="127">
        <v>0</v>
      </c>
      <c r="F126" s="115">
        <f>IF(E125=0,"",(G125/E125)/12*E125)</f>
        <v>0</v>
      </c>
      <c r="G126" s="116">
        <f>F126</f>
        <v>0</v>
      </c>
      <c r="H126" s="160"/>
      <c r="I126" s="97" t="s">
        <v>515</v>
      </c>
      <c r="J126" s="97" t="str">
        <f>VLOOKUP(I126,Presupuesto!$B$11:$C$565,2,0)</f>
        <v>AGUINALDO Y DECIMO CUARTO MES</v>
      </c>
      <c r="K126" s="94" t="str">
        <f t="shared" si="3"/>
        <v>Posgrado</v>
      </c>
      <c r="L126" s="94" t="s">
        <v>393</v>
      </c>
    </row>
    <row r="127" spans="3:12" ht="15.75" thickBot="1" x14ac:dyDescent="0.3">
      <c r="C127" s="169" t="s">
        <v>59</v>
      </c>
      <c r="D127" s="158"/>
      <c r="E127" s="128">
        <v>0</v>
      </c>
      <c r="F127" s="101">
        <f>IF(E125&lt;6,"",((E125-6)/12)*(G125/E125))</f>
        <v>0</v>
      </c>
      <c r="G127" s="101">
        <f>F127</f>
        <v>0</v>
      </c>
      <c r="H127" s="158"/>
      <c r="I127" s="102" t="s">
        <v>518</v>
      </c>
      <c r="J127" s="120" t="str">
        <f>VLOOKUP(I127,Presupuesto!$B$11:$C$565,2,0)</f>
        <v>DECIMOCUARTO MES</v>
      </c>
      <c r="K127" s="102" t="str">
        <f t="shared" si="3"/>
        <v>Posgrado</v>
      </c>
      <c r="L127" s="120" t="s">
        <v>393</v>
      </c>
    </row>
    <row r="129" spans="3:12" ht="15.75" thickBot="1" x14ac:dyDescent="0.3">
      <c r="K129" s="149"/>
    </row>
    <row r="130" spans="3:12" ht="15.75" thickBot="1" x14ac:dyDescent="0.3">
      <c r="C130" s="69" t="s">
        <v>43</v>
      </c>
      <c r="D130" s="30">
        <f>SUM(G137:G187)</f>
        <v>0</v>
      </c>
      <c r="E130" s="89"/>
      <c r="F130" s="89"/>
      <c r="G130" s="89"/>
      <c r="H130" s="73"/>
      <c r="I130" s="73"/>
      <c r="J130" s="73"/>
      <c r="K130" s="149"/>
    </row>
    <row r="131" spans="3:12" x14ac:dyDescent="0.25">
      <c r="D131" s="31"/>
      <c r="E131" s="89"/>
      <c r="F131" s="89"/>
      <c r="G131" s="89"/>
      <c r="H131" s="73"/>
      <c r="I131" s="73"/>
      <c r="J131" s="73"/>
      <c r="K131" s="149"/>
    </row>
    <row r="132" spans="3:12" x14ac:dyDescent="0.25">
      <c r="D132" s="31"/>
      <c r="E132" s="89"/>
      <c r="F132" s="89"/>
      <c r="G132" s="89"/>
      <c r="H132" s="73"/>
      <c r="I132" s="73"/>
      <c r="J132" s="73"/>
      <c r="K132" s="149"/>
    </row>
    <row r="133" spans="3:12" ht="15.75" x14ac:dyDescent="0.25">
      <c r="C133" s="198" t="s">
        <v>391</v>
      </c>
      <c r="D133" s="306"/>
      <c r="E133" s="89"/>
      <c r="F133" s="89"/>
      <c r="G133" s="89"/>
      <c r="H133" s="73"/>
      <c r="I133" s="73"/>
      <c r="J133" s="73"/>
      <c r="K133" s="149"/>
    </row>
    <row r="134" spans="3:12" ht="18.75" x14ac:dyDescent="0.25">
      <c r="C134" s="200" t="e">
        <f>IFERROR(VLOOKUP(D133,'1. Desarrollo e Innov. Curricu.'!$F:$G,2,FALSE),IFERROR(VLOOKUP(D133,'2. Investigación Científica'!$F:$G,2,FALSE),IFERROR(VLOOKUP(D133,'3. Vinculación Univ. Sociedad'!$E:$G,2,FALSE),IFERROR(VLOOKUP(D133,'4.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89"/>
      <c r="F134" s="89"/>
      <c r="G134" s="89"/>
      <c r="H134" s="73"/>
      <c r="I134" s="73"/>
      <c r="J134" s="73"/>
      <c r="K134" s="149"/>
    </row>
    <row r="135" spans="3:12" ht="15.75" thickBot="1" x14ac:dyDescent="0.3">
      <c r="C135" s="173"/>
      <c r="D135" s="31"/>
      <c r="E135" s="89"/>
      <c r="F135" s="89"/>
      <c r="G135" s="89"/>
      <c r="H135" s="73"/>
      <c r="I135" s="73"/>
      <c r="J135" s="73"/>
      <c r="K135" s="149"/>
    </row>
    <row r="136" spans="3:12" ht="30.75" thickBot="1" x14ac:dyDescent="0.3">
      <c r="C136" s="130" t="s">
        <v>44</v>
      </c>
      <c r="D136" s="134" t="s">
        <v>55</v>
      </c>
      <c r="E136" s="166" t="s">
        <v>56</v>
      </c>
      <c r="F136" s="134" t="s">
        <v>57</v>
      </c>
      <c r="G136" s="131" t="s">
        <v>27</v>
      </c>
      <c r="H136" s="129" t="s">
        <v>130</v>
      </c>
      <c r="I136" s="132" t="s">
        <v>46</v>
      </c>
      <c r="J136" s="132" t="s">
        <v>131</v>
      </c>
      <c r="K136" s="132" t="s">
        <v>409</v>
      </c>
      <c r="L136" s="132" t="s">
        <v>410</v>
      </c>
    </row>
    <row r="137" spans="3:12" ht="15.75" thickBot="1" x14ac:dyDescent="0.3">
      <c r="C137" s="133" t="s">
        <v>481</v>
      </c>
      <c r="D137" s="195"/>
      <c r="E137" s="148">
        <v>12</v>
      </c>
      <c r="F137" s="270">
        <f>HLOOKUP($C137,$BZ$2:$CM$3,2,0)</f>
        <v>43674.39</v>
      </c>
      <c r="G137" s="109">
        <f>D137*E137*F137</f>
        <v>0</v>
      </c>
      <c r="H137" s="162"/>
      <c r="I137" s="110" t="s">
        <v>495</v>
      </c>
      <c r="J137" s="110" t="str">
        <f>VLOOKUP(I137,Presupuesto!$B$11:$C$565,2,0)</f>
        <v>SUELDOS Y SALARIOS PERMANENTES</v>
      </c>
      <c r="K137" s="208" t="s">
        <v>1451</v>
      </c>
      <c r="L137" s="94" t="s">
        <v>393</v>
      </c>
    </row>
    <row r="138" spans="3:12" x14ac:dyDescent="0.25">
      <c r="C138" s="167" t="s">
        <v>58</v>
      </c>
      <c r="D138" s="159"/>
      <c r="E138" s="150">
        <v>0</v>
      </c>
      <c r="F138" s="96">
        <f>IF(E137=0,"",(G137/E137)/12*E137)</f>
        <v>0</v>
      </c>
      <c r="G138" s="93">
        <f>F138</f>
        <v>0</v>
      </c>
      <c r="H138" s="160"/>
      <c r="I138" s="112" t="s">
        <v>515</v>
      </c>
      <c r="J138" s="112" t="str">
        <f>VLOOKUP(I138,Presupuesto!$B$11:$C$565,2,0)</f>
        <v>AGUINALDO Y DECIMO CUARTO MES</v>
      </c>
      <c r="K138" s="94" t="str">
        <f t="shared" ref="K138:K169" si="4">$K$137</f>
        <v>Posgrado</v>
      </c>
      <c r="L138" s="94" t="s">
        <v>411</v>
      </c>
    </row>
    <row r="139" spans="3:12" ht="15.75" thickBot="1" x14ac:dyDescent="0.3">
      <c r="C139" s="168" t="s">
        <v>59</v>
      </c>
      <c r="D139" s="159"/>
      <c r="E139" s="150">
        <v>0</v>
      </c>
      <c r="F139" s="113">
        <f>IF(E137&lt;6,"",((E137-6)/12)*(G137/E137))</f>
        <v>0</v>
      </c>
      <c r="G139" s="93">
        <f>F139</f>
        <v>0</v>
      </c>
      <c r="H139" s="160"/>
      <c r="I139" s="97" t="s">
        <v>518</v>
      </c>
      <c r="J139" s="97" t="str">
        <f>VLOOKUP(I139,Presupuesto!$B$11:$C$565,2,0)</f>
        <v>DECIMOCUARTO MES</v>
      </c>
      <c r="K139" s="94" t="str">
        <f t="shared" si="4"/>
        <v>Posgrado</v>
      </c>
      <c r="L139" s="94" t="s">
        <v>394</v>
      </c>
    </row>
    <row r="140" spans="3:12" ht="15.75" thickBot="1" x14ac:dyDescent="0.3">
      <c r="C140" s="133" t="s">
        <v>482</v>
      </c>
      <c r="D140" s="195"/>
      <c r="E140" s="148">
        <v>12</v>
      </c>
      <c r="F140" s="270">
        <f>HLOOKUP($C140,$BZ$2:$CM$3,2,0)</f>
        <v>39703.99</v>
      </c>
      <c r="G140" s="109">
        <f>D140*E140*F140</f>
        <v>0</v>
      </c>
      <c r="H140" s="162"/>
      <c r="I140" s="110" t="s">
        <v>495</v>
      </c>
      <c r="J140" s="110" t="str">
        <f>VLOOKUP(I140,Presupuesto!$B$11:$C$565,2,0)</f>
        <v>SUELDOS Y SALARIOS PERMANENTES</v>
      </c>
      <c r="K140" s="94" t="str">
        <f t="shared" si="4"/>
        <v>Posgrado</v>
      </c>
      <c r="L140" s="94" t="s">
        <v>394</v>
      </c>
    </row>
    <row r="141" spans="3:12" x14ac:dyDescent="0.25">
      <c r="C141" s="167" t="s">
        <v>58</v>
      </c>
      <c r="D141" s="159"/>
      <c r="E141" s="150">
        <v>0</v>
      </c>
      <c r="F141" s="96">
        <f>IF(E140=0,"",(G140/E140)/12*E140)</f>
        <v>0</v>
      </c>
      <c r="G141" s="93">
        <f>F141</f>
        <v>0</v>
      </c>
      <c r="H141" s="160"/>
      <c r="I141" s="112" t="s">
        <v>515</v>
      </c>
      <c r="J141" s="112" t="str">
        <f>VLOOKUP(I141,Presupuesto!$B$11:$C$565,2,0)</f>
        <v>AGUINALDO Y DECIMO CUARTO MES</v>
      </c>
      <c r="K141" s="94" t="str">
        <f t="shared" si="4"/>
        <v>Posgrado</v>
      </c>
      <c r="L141" s="94" t="s">
        <v>394</v>
      </c>
    </row>
    <row r="142" spans="3:12" ht="15.75" thickBot="1" x14ac:dyDescent="0.3">
      <c r="C142" s="168" t="s">
        <v>59</v>
      </c>
      <c r="D142" s="159"/>
      <c r="E142" s="150">
        <v>0</v>
      </c>
      <c r="F142" s="113">
        <f>IF(E140&lt;6,"",((E140-6)/12)*(G140/E140))</f>
        <v>0</v>
      </c>
      <c r="G142" s="93">
        <f>F142</f>
        <v>0</v>
      </c>
      <c r="H142" s="160"/>
      <c r="I142" s="97" t="s">
        <v>518</v>
      </c>
      <c r="J142" s="97" t="str">
        <f>VLOOKUP(I142,Presupuesto!$B$11:$C$565,2,0)</f>
        <v>DECIMOCUARTO MES</v>
      </c>
      <c r="K142" s="94" t="str">
        <f t="shared" si="4"/>
        <v>Posgrado</v>
      </c>
      <c r="L142" s="94" t="s">
        <v>394</v>
      </c>
    </row>
    <row r="143" spans="3:12" ht="15.75" thickBot="1" x14ac:dyDescent="0.3">
      <c r="C143" s="133" t="s">
        <v>483</v>
      </c>
      <c r="D143" s="195"/>
      <c r="E143" s="148">
        <v>12</v>
      </c>
      <c r="F143" s="270">
        <f>HLOOKUP($C143,$BZ$2:$CM$3,2,0)</f>
        <v>35733.589999999997</v>
      </c>
      <c r="G143" s="109">
        <f>D143*E143*F143</f>
        <v>0</v>
      </c>
      <c r="H143" s="162"/>
      <c r="I143" s="110" t="s">
        <v>495</v>
      </c>
      <c r="J143" s="110" t="str">
        <f>VLOOKUP(I143,Presupuesto!$B$11:$C$565,2,0)</f>
        <v>SUELDOS Y SALARIOS PERMANENTES</v>
      </c>
      <c r="K143" s="94" t="str">
        <f t="shared" si="4"/>
        <v>Posgrado</v>
      </c>
      <c r="L143" s="94" t="s">
        <v>394</v>
      </c>
    </row>
    <row r="144" spans="3:12" x14ac:dyDescent="0.25">
      <c r="C144" s="167" t="s">
        <v>58</v>
      </c>
      <c r="D144" s="159"/>
      <c r="E144" s="150">
        <v>0</v>
      </c>
      <c r="F144" s="96">
        <f>IF(E143=0,"",(G143/E143)/12*E143)</f>
        <v>0</v>
      </c>
      <c r="G144" s="93">
        <f>F144</f>
        <v>0</v>
      </c>
      <c r="H144" s="160"/>
      <c r="I144" s="112" t="s">
        <v>515</v>
      </c>
      <c r="J144" s="112" t="str">
        <f>VLOOKUP(I144,Presupuesto!$B$11:$C$565,2,0)</f>
        <v>AGUINALDO Y DECIMO CUARTO MES</v>
      </c>
      <c r="K144" s="94" t="str">
        <f t="shared" si="4"/>
        <v>Posgrado</v>
      </c>
      <c r="L144" s="94" t="s">
        <v>394</v>
      </c>
    </row>
    <row r="145" spans="3:12" ht="15.75" thickBot="1" x14ac:dyDescent="0.3">
      <c r="C145" s="168" t="s">
        <v>59</v>
      </c>
      <c r="D145" s="159"/>
      <c r="E145" s="150">
        <v>0</v>
      </c>
      <c r="F145" s="113">
        <f>IF(E143&lt;6,"",((E143-6)/12)*(G143/E143))</f>
        <v>0</v>
      </c>
      <c r="G145" s="93">
        <f>F145</f>
        <v>0</v>
      </c>
      <c r="H145" s="160"/>
      <c r="I145" s="97" t="s">
        <v>518</v>
      </c>
      <c r="J145" s="97" t="str">
        <f>VLOOKUP(I145,Presupuesto!$B$11:$C$565,2,0)</f>
        <v>DECIMOCUARTO MES</v>
      </c>
      <c r="K145" s="94" t="str">
        <f t="shared" si="4"/>
        <v>Posgrado</v>
      </c>
      <c r="L145" s="94" t="s">
        <v>394</v>
      </c>
    </row>
    <row r="146" spans="3:12" ht="15.75" thickBot="1" x14ac:dyDescent="0.3">
      <c r="C146" s="133" t="s">
        <v>484</v>
      </c>
      <c r="D146" s="195"/>
      <c r="E146" s="148">
        <v>12</v>
      </c>
      <c r="F146" s="270">
        <f>HLOOKUP($C146,$BZ$2:$CM$3,2,0)</f>
        <v>31763.19</v>
      </c>
      <c r="G146" s="109">
        <f>D146*E146*F146</f>
        <v>0</v>
      </c>
      <c r="H146" s="162"/>
      <c r="I146" s="110" t="s">
        <v>495</v>
      </c>
      <c r="J146" s="110" t="str">
        <f>VLOOKUP(I146,Presupuesto!$B$11:$C$565,2,0)</f>
        <v>SUELDOS Y SALARIOS PERMANENTES</v>
      </c>
      <c r="K146" s="94" t="str">
        <f t="shared" si="4"/>
        <v>Posgrado</v>
      </c>
      <c r="L146" s="94" t="s">
        <v>394</v>
      </c>
    </row>
    <row r="147" spans="3:12" x14ac:dyDescent="0.25">
      <c r="C147" s="167" t="s">
        <v>58</v>
      </c>
      <c r="D147" s="159"/>
      <c r="E147" s="150">
        <v>0</v>
      </c>
      <c r="F147" s="96">
        <f>IF(E146=0,"",(G146/E146)/12*E146)</f>
        <v>0</v>
      </c>
      <c r="G147" s="93">
        <f>F147</f>
        <v>0</v>
      </c>
      <c r="H147" s="160"/>
      <c r="I147" s="112" t="s">
        <v>515</v>
      </c>
      <c r="J147" s="112" t="str">
        <f>VLOOKUP(I147,Presupuesto!$B$11:$C$565,2,0)</f>
        <v>AGUINALDO Y DECIMO CUARTO MES</v>
      </c>
      <c r="K147" s="94" t="str">
        <f t="shared" si="4"/>
        <v>Posgrado</v>
      </c>
      <c r="L147" s="94" t="s">
        <v>394</v>
      </c>
    </row>
    <row r="148" spans="3:12" ht="15.75" thickBot="1" x14ac:dyDescent="0.3">
      <c r="C148" s="168" t="s">
        <v>59</v>
      </c>
      <c r="D148" s="159"/>
      <c r="E148" s="150">
        <v>0</v>
      </c>
      <c r="F148" s="113">
        <f>IF(E146&lt;6,"",((E146-6)/12)*(G146/E146))</f>
        <v>0</v>
      </c>
      <c r="G148" s="93">
        <f>F148</f>
        <v>0</v>
      </c>
      <c r="H148" s="160"/>
      <c r="I148" s="97" t="s">
        <v>518</v>
      </c>
      <c r="J148" s="97" t="str">
        <f>VLOOKUP(I148,Presupuesto!$B$11:$C$565,2,0)</f>
        <v>DECIMOCUARTO MES</v>
      </c>
      <c r="K148" s="94" t="str">
        <f t="shared" si="4"/>
        <v>Posgrado</v>
      </c>
      <c r="L148" s="94" t="s">
        <v>394</v>
      </c>
    </row>
    <row r="149" spans="3:12" ht="15.75" thickBot="1" x14ac:dyDescent="0.3">
      <c r="C149" s="133" t="s">
        <v>485</v>
      </c>
      <c r="D149" s="195"/>
      <c r="E149" s="148">
        <v>12</v>
      </c>
      <c r="F149" s="270">
        <f>HLOOKUP($C149,$BZ$2:$CM$3,2,0)</f>
        <v>29777.99</v>
      </c>
      <c r="G149" s="109">
        <f>D149*E149*F149</f>
        <v>0</v>
      </c>
      <c r="H149" s="162"/>
      <c r="I149" s="110" t="s">
        <v>495</v>
      </c>
      <c r="J149" s="110" t="str">
        <f>VLOOKUP(I149,Presupuesto!$B$11:$C$565,2,0)</f>
        <v>SUELDOS Y SALARIOS PERMANENTES</v>
      </c>
      <c r="K149" s="94" t="str">
        <f t="shared" si="4"/>
        <v>Posgrado</v>
      </c>
      <c r="L149" s="94" t="s">
        <v>394</v>
      </c>
    </row>
    <row r="150" spans="3:12" x14ac:dyDescent="0.25">
      <c r="C150" s="167" t="s">
        <v>58</v>
      </c>
      <c r="D150" s="159"/>
      <c r="E150" s="150">
        <v>0</v>
      </c>
      <c r="F150" s="96">
        <f>IF(E149=0,"",(G149/E149)/12*E149)</f>
        <v>0</v>
      </c>
      <c r="G150" s="93">
        <f>F150</f>
        <v>0</v>
      </c>
      <c r="H150" s="160"/>
      <c r="I150" s="112" t="s">
        <v>515</v>
      </c>
      <c r="J150" s="112" t="str">
        <f>VLOOKUP(I150,Presupuesto!$B$11:$C$565,2,0)</f>
        <v>AGUINALDO Y DECIMO CUARTO MES</v>
      </c>
      <c r="K150" s="94" t="str">
        <f t="shared" si="4"/>
        <v>Posgrado</v>
      </c>
      <c r="L150" s="94" t="s">
        <v>394</v>
      </c>
    </row>
    <row r="151" spans="3:12" ht="15.75" thickBot="1" x14ac:dyDescent="0.3">
      <c r="C151" s="168" t="s">
        <v>59</v>
      </c>
      <c r="D151" s="159"/>
      <c r="E151" s="150">
        <v>0</v>
      </c>
      <c r="F151" s="113">
        <f>IF(E149&lt;6,"",((E149-6)/12)*(G149/E149))</f>
        <v>0</v>
      </c>
      <c r="G151" s="93">
        <f>F151</f>
        <v>0</v>
      </c>
      <c r="H151" s="160"/>
      <c r="I151" s="97" t="s">
        <v>518</v>
      </c>
      <c r="J151" s="97" t="str">
        <f>VLOOKUP(I151,Presupuesto!$B$11:$C$565,2,0)</f>
        <v>DECIMOCUARTO MES</v>
      </c>
      <c r="K151" s="94" t="str">
        <f t="shared" si="4"/>
        <v>Posgrado</v>
      </c>
      <c r="L151" s="94" t="s">
        <v>394</v>
      </c>
    </row>
    <row r="152" spans="3:12" ht="15.75" thickBot="1" x14ac:dyDescent="0.3">
      <c r="C152" s="133" t="s">
        <v>486</v>
      </c>
      <c r="D152" s="195"/>
      <c r="E152" s="148">
        <v>12</v>
      </c>
      <c r="F152" s="270">
        <f>HLOOKUP($C152,$BZ$2:$CM$3,2,0)</f>
        <v>27792.79</v>
      </c>
      <c r="G152" s="109">
        <f>D152*E152*F152</f>
        <v>0</v>
      </c>
      <c r="H152" s="162"/>
      <c r="I152" s="110" t="s">
        <v>495</v>
      </c>
      <c r="J152" s="110" t="str">
        <f>VLOOKUP(I152,Presupuesto!$B$11:$C$565,2,0)</f>
        <v>SUELDOS Y SALARIOS PERMANENTES</v>
      </c>
      <c r="K152" s="94" t="str">
        <f t="shared" si="4"/>
        <v>Posgrado</v>
      </c>
      <c r="L152" s="94" t="s">
        <v>394</v>
      </c>
    </row>
    <row r="153" spans="3:12" x14ac:dyDescent="0.25">
      <c r="C153" s="167" t="s">
        <v>58</v>
      </c>
      <c r="D153" s="159"/>
      <c r="E153" s="150">
        <v>0</v>
      </c>
      <c r="F153" s="96">
        <f>IF(E152=0,"",(G152/E152)/12*E152)</f>
        <v>0</v>
      </c>
      <c r="G153" s="93">
        <f>F153</f>
        <v>0</v>
      </c>
      <c r="H153" s="160"/>
      <c r="I153" s="112" t="s">
        <v>515</v>
      </c>
      <c r="J153" s="112" t="str">
        <f>VLOOKUP(I153,Presupuesto!$B$11:$C$565,2,0)</f>
        <v>AGUINALDO Y DECIMO CUARTO MES</v>
      </c>
      <c r="K153" s="94" t="str">
        <f t="shared" si="4"/>
        <v>Posgrado</v>
      </c>
      <c r="L153" s="94" t="s">
        <v>394</v>
      </c>
    </row>
    <row r="154" spans="3:12" ht="15.75" thickBot="1" x14ac:dyDescent="0.3">
      <c r="C154" s="168" t="s">
        <v>59</v>
      </c>
      <c r="D154" s="159"/>
      <c r="E154" s="150">
        <v>0</v>
      </c>
      <c r="F154" s="113">
        <f>IF(E152&lt;6,"",((E152-6)/12)*(G152/E152))</f>
        <v>0</v>
      </c>
      <c r="G154" s="93">
        <f>F154</f>
        <v>0</v>
      </c>
      <c r="H154" s="160"/>
      <c r="I154" s="97" t="s">
        <v>518</v>
      </c>
      <c r="J154" s="97" t="str">
        <f>VLOOKUP(I154,Presupuesto!$B$11:$C$565,2,0)</f>
        <v>DECIMOCUARTO MES</v>
      </c>
      <c r="K154" s="94" t="str">
        <f t="shared" si="4"/>
        <v>Posgrado</v>
      </c>
      <c r="L154" s="94" t="s">
        <v>394</v>
      </c>
    </row>
    <row r="155" spans="3:12" ht="15.75" thickBot="1" x14ac:dyDescent="0.3">
      <c r="C155" s="133" t="s">
        <v>487</v>
      </c>
      <c r="D155" s="195"/>
      <c r="E155" s="148">
        <v>12</v>
      </c>
      <c r="F155" s="270">
        <f>HLOOKUP($C155,$BZ$2:$CM$3,2,0)</f>
        <v>18859.39</v>
      </c>
      <c r="G155" s="109">
        <f>D155*E155*F155</f>
        <v>0</v>
      </c>
      <c r="H155" s="162"/>
      <c r="I155" s="110" t="s">
        <v>495</v>
      </c>
      <c r="J155" s="110" t="str">
        <f>VLOOKUP(I155,Presupuesto!$B$11:$C$565,2,0)</f>
        <v>SUELDOS Y SALARIOS PERMANENTES</v>
      </c>
      <c r="K155" s="94" t="str">
        <f t="shared" si="4"/>
        <v>Posgrado</v>
      </c>
      <c r="L155" s="94" t="s">
        <v>394</v>
      </c>
    </row>
    <row r="156" spans="3:12" x14ac:dyDescent="0.25">
      <c r="C156" s="167" t="s">
        <v>58</v>
      </c>
      <c r="D156" s="159"/>
      <c r="E156" s="150">
        <v>0</v>
      </c>
      <c r="F156" s="96">
        <f>IF(E155=0,"",(G155/E155)/12*E155)</f>
        <v>0</v>
      </c>
      <c r="G156" s="93">
        <f>F156</f>
        <v>0</v>
      </c>
      <c r="H156" s="160"/>
      <c r="I156" s="112" t="s">
        <v>515</v>
      </c>
      <c r="J156" s="112" t="str">
        <f>VLOOKUP(I156,Presupuesto!$B$11:$C$565,2,0)</f>
        <v>AGUINALDO Y DECIMO CUARTO MES</v>
      </c>
      <c r="K156" s="94" t="str">
        <f t="shared" si="4"/>
        <v>Posgrado</v>
      </c>
      <c r="L156" s="94" t="s">
        <v>394</v>
      </c>
    </row>
    <row r="157" spans="3:12" ht="15.75" thickBot="1" x14ac:dyDescent="0.3">
      <c r="C157" s="168" t="s">
        <v>59</v>
      </c>
      <c r="D157" s="159"/>
      <c r="E157" s="150">
        <v>0</v>
      </c>
      <c r="F157" s="113">
        <f>IF(E155&lt;6,"",((E155-6)/12)*(G155/E155))</f>
        <v>0</v>
      </c>
      <c r="G157" s="93">
        <f>F157</f>
        <v>0</v>
      </c>
      <c r="H157" s="160"/>
      <c r="I157" s="97" t="s">
        <v>518</v>
      </c>
      <c r="J157" s="97" t="str">
        <f>VLOOKUP(I157,Presupuesto!$B$11:$C$565,2,0)</f>
        <v>DECIMOCUARTO MES</v>
      </c>
      <c r="K157" s="94" t="str">
        <f t="shared" si="4"/>
        <v>Posgrado</v>
      </c>
      <c r="L157" s="94" t="s">
        <v>394</v>
      </c>
    </row>
    <row r="158" spans="3:12" ht="15.75" thickBot="1" x14ac:dyDescent="0.3">
      <c r="C158" s="133" t="s">
        <v>488</v>
      </c>
      <c r="D158" s="195"/>
      <c r="E158" s="148">
        <v>12</v>
      </c>
      <c r="F158" s="270">
        <f>HLOOKUP($C158,$BZ$2:$CM$3,2,0)</f>
        <v>17866.8</v>
      </c>
      <c r="G158" s="109">
        <f>D158*E158*F158</f>
        <v>0</v>
      </c>
      <c r="H158" s="162"/>
      <c r="I158" s="110" t="s">
        <v>495</v>
      </c>
      <c r="J158" s="110" t="str">
        <f>VLOOKUP(I158,Presupuesto!$B$11:$C$565,2,0)</f>
        <v>SUELDOS Y SALARIOS PERMANENTES</v>
      </c>
      <c r="K158" s="94" t="str">
        <f t="shared" si="4"/>
        <v>Posgrado</v>
      </c>
      <c r="L158" s="94" t="s">
        <v>394</v>
      </c>
    </row>
    <row r="159" spans="3:12" x14ac:dyDescent="0.25">
      <c r="C159" s="167" t="s">
        <v>58</v>
      </c>
      <c r="D159" s="159"/>
      <c r="E159" s="150">
        <v>0</v>
      </c>
      <c r="F159" s="96">
        <f>IF(E158=0,"",(G158/E158)/12*E158)</f>
        <v>0</v>
      </c>
      <c r="G159" s="93">
        <f>F159</f>
        <v>0</v>
      </c>
      <c r="H159" s="160"/>
      <c r="I159" s="112" t="s">
        <v>515</v>
      </c>
      <c r="J159" s="112" t="str">
        <f>VLOOKUP(I159,Presupuesto!$B$11:$C$565,2,0)</f>
        <v>AGUINALDO Y DECIMO CUARTO MES</v>
      </c>
      <c r="K159" s="94" t="str">
        <f t="shared" si="4"/>
        <v>Posgrado</v>
      </c>
      <c r="L159" s="94" t="s">
        <v>394</v>
      </c>
    </row>
    <row r="160" spans="3:12" ht="15.75" thickBot="1" x14ac:dyDescent="0.3">
      <c r="C160" s="168" t="s">
        <v>59</v>
      </c>
      <c r="D160" s="159"/>
      <c r="E160" s="150">
        <v>0</v>
      </c>
      <c r="F160" s="113">
        <f>IF(E158&lt;6,"",((E158-6)/12)*(G158/E158))</f>
        <v>0</v>
      </c>
      <c r="G160" s="93">
        <f>F160</f>
        <v>0</v>
      </c>
      <c r="H160" s="160"/>
      <c r="I160" s="97" t="s">
        <v>518</v>
      </c>
      <c r="J160" s="97" t="str">
        <f>VLOOKUP(I160,Presupuesto!$B$11:$C$565,2,0)</f>
        <v>DECIMOCUARTO MES</v>
      </c>
      <c r="K160" s="94" t="str">
        <f t="shared" si="4"/>
        <v>Posgrado</v>
      </c>
      <c r="L160" s="94" t="s">
        <v>394</v>
      </c>
    </row>
    <row r="161" spans="3:12" ht="15.75" thickBot="1" x14ac:dyDescent="0.3">
      <c r="C161" s="133" t="s">
        <v>489</v>
      </c>
      <c r="D161" s="195"/>
      <c r="E161" s="148">
        <v>12</v>
      </c>
      <c r="F161" s="270">
        <f>HLOOKUP($C161,$BZ$2:$CM$3,2,0)</f>
        <v>13896.4</v>
      </c>
      <c r="G161" s="109">
        <f>D161*E161*F161</f>
        <v>0</v>
      </c>
      <c r="H161" s="162"/>
      <c r="I161" s="110" t="s">
        <v>495</v>
      </c>
      <c r="J161" s="110" t="str">
        <f>VLOOKUP(I161,Presupuesto!$B$11:$C$565,2,0)</f>
        <v>SUELDOS Y SALARIOS PERMANENTES</v>
      </c>
      <c r="K161" s="94" t="str">
        <f t="shared" si="4"/>
        <v>Posgrado</v>
      </c>
      <c r="L161" s="94" t="s">
        <v>394</v>
      </c>
    </row>
    <row r="162" spans="3:12" x14ac:dyDescent="0.25">
      <c r="C162" s="167" t="s">
        <v>58</v>
      </c>
      <c r="D162" s="159"/>
      <c r="E162" s="150">
        <v>0</v>
      </c>
      <c r="F162" s="96">
        <f>IF(E161=0,"",(G161/E161)/12*E161)</f>
        <v>0</v>
      </c>
      <c r="G162" s="93">
        <f>F162</f>
        <v>0</v>
      </c>
      <c r="H162" s="160"/>
      <c r="I162" s="112" t="s">
        <v>515</v>
      </c>
      <c r="J162" s="112" t="str">
        <f>VLOOKUP(I162,Presupuesto!$B$11:$C$565,2,0)</f>
        <v>AGUINALDO Y DECIMO CUARTO MES</v>
      </c>
      <c r="K162" s="94" t="str">
        <f t="shared" si="4"/>
        <v>Posgrado</v>
      </c>
      <c r="L162" s="94" t="s">
        <v>394</v>
      </c>
    </row>
    <row r="163" spans="3:12" ht="15.75" thickBot="1" x14ac:dyDescent="0.3">
      <c r="C163" s="168" t="s">
        <v>59</v>
      </c>
      <c r="D163" s="159"/>
      <c r="E163" s="150">
        <v>0</v>
      </c>
      <c r="F163" s="113">
        <f>IF(E161&lt;6,"",((E161-6)/12)*(G161/E161))</f>
        <v>0</v>
      </c>
      <c r="G163" s="93">
        <f>F163</f>
        <v>0</v>
      </c>
      <c r="H163" s="160"/>
      <c r="I163" s="97" t="s">
        <v>518</v>
      </c>
      <c r="J163" s="97" t="str">
        <f>VLOOKUP(I163,Presupuesto!$B$11:$C$565,2,0)</f>
        <v>DECIMOCUARTO MES</v>
      </c>
      <c r="K163" s="94" t="str">
        <f t="shared" si="4"/>
        <v>Posgrado</v>
      </c>
      <c r="L163" s="94" t="s">
        <v>394</v>
      </c>
    </row>
    <row r="164" spans="3:12" ht="15.75" thickBot="1" x14ac:dyDescent="0.3">
      <c r="C164" s="133" t="s">
        <v>490</v>
      </c>
      <c r="D164" s="195"/>
      <c r="E164" s="148">
        <v>12</v>
      </c>
      <c r="F164" s="270">
        <f>HLOOKUP($C164,$BZ$2:$CM$3,2,0)</f>
        <v>15004.09</v>
      </c>
      <c r="G164" s="109">
        <f>D164*E164*F164</f>
        <v>0</v>
      </c>
      <c r="H164" s="162"/>
      <c r="I164" s="110" t="s">
        <v>495</v>
      </c>
      <c r="J164" s="110" t="str">
        <f>VLOOKUP(I164,Presupuesto!$B$11:$C$565,2,0)</f>
        <v>SUELDOS Y SALARIOS PERMANENTES</v>
      </c>
      <c r="K164" s="94" t="str">
        <f t="shared" si="4"/>
        <v>Posgrado</v>
      </c>
      <c r="L164" s="94" t="s">
        <v>394</v>
      </c>
    </row>
    <row r="165" spans="3:12" x14ac:dyDescent="0.25">
      <c r="C165" s="167" t="s">
        <v>58</v>
      </c>
      <c r="D165" s="159"/>
      <c r="E165" s="150">
        <v>0</v>
      </c>
      <c r="F165" s="96">
        <f>IF(E164=0,"",(G164/E164)/12*E164)</f>
        <v>0</v>
      </c>
      <c r="G165" s="93">
        <f>F165</f>
        <v>0</v>
      </c>
      <c r="H165" s="160"/>
      <c r="I165" s="112" t="s">
        <v>515</v>
      </c>
      <c r="J165" s="112" t="str">
        <f>VLOOKUP(I165,Presupuesto!$B$11:$C$565,2,0)</f>
        <v>AGUINALDO Y DECIMO CUARTO MES</v>
      </c>
      <c r="K165" s="94" t="str">
        <f t="shared" si="4"/>
        <v>Posgrado</v>
      </c>
      <c r="L165" s="94" t="s">
        <v>394</v>
      </c>
    </row>
    <row r="166" spans="3:12" ht="15.75" thickBot="1" x14ac:dyDescent="0.3">
      <c r="C166" s="168" t="s">
        <v>59</v>
      </c>
      <c r="D166" s="159"/>
      <c r="E166" s="150">
        <v>0</v>
      </c>
      <c r="F166" s="113">
        <f>IF(E164&lt;6,"",((E164-6)/12)*(G164/E164))</f>
        <v>0</v>
      </c>
      <c r="G166" s="93">
        <f>F166</f>
        <v>0</v>
      </c>
      <c r="H166" s="160"/>
      <c r="I166" s="97" t="s">
        <v>518</v>
      </c>
      <c r="J166" s="97" t="str">
        <f>VLOOKUP(I166,Presupuesto!$B$11:$C$565,2,0)</f>
        <v>DECIMOCUARTO MES</v>
      </c>
      <c r="K166" s="94" t="str">
        <f t="shared" si="4"/>
        <v>Posgrado</v>
      </c>
      <c r="L166" s="94" t="s">
        <v>394</v>
      </c>
    </row>
    <row r="167" spans="3:12" ht="15.75" thickBot="1" x14ac:dyDescent="0.3">
      <c r="C167" s="133" t="s">
        <v>491</v>
      </c>
      <c r="D167" s="195"/>
      <c r="E167" s="148">
        <v>12</v>
      </c>
      <c r="F167" s="270">
        <f>HLOOKUP($C167,$BZ$2:$CM$3,2,0)</f>
        <v>13238.9</v>
      </c>
      <c r="G167" s="109">
        <f>D167*E167*F167</f>
        <v>0</v>
      </c>
      <c r="H167" s="162"/>
      <c r="I167" s="110" t="s">
        <v>495</v>
      </c>
      <c r="J167" s="110" t="str">
        <f>VLOOKUP(I167,Presupuesto!$B$11:$C$565,2,0)</f>
        <v>SUELDOS Y SALARIOS PERMANENTES</v>
      </c>
      <c r="K167" s="94" t="str">
        <f t="shared" si="4"/>
        <v>Posgrado</v>
      </c>
      <c r="L167" s="94" t="s">
        <v>394</v>
      </c>
    </row>
    <row r="168" spans="3:12" x14ac:dyDescent="0.25">
      <c r="C168" s="167" t="s">
        <v>58</v>
      </c>
      <c r="D168" s="159"/>
      <c r="E168" s="150">
        <v>0</v>
      </c>
      <c r="F168" s="96">
        <f>IF(E167=0,"",(G167/E167)/12*E167)</f>
        <v>0</v>
      </c>
      <c r="G168" s="93">
        <f>F168</f>
        <v>0</v>
      </c>
      <c r="H168" s="160"/>
      <c r="I168" s="112" t="s">
        <v>515</v>
      </c>
      <c r="J168" s="112" t="str">
        <f>VLOOKUP(I168,Presupuesto!$B$11:$C$565,2,0)</f>
        <v>AGUINALDO Y DECIMO CUARTO MES</v>
      </c>
      <c r="K168" s="94" t="str">
        <f t="shared" si="4"/>
        <v>Posgrado</v>
      </c>
      <c r="L168" s="94" t="s">
        <v>394</v>
      </c>
    </row>
    <row r="169" spans="3:12" ht="15.75" thickBot="1" x14ac:dyDescent="0.3">
      <c r="C169" s="168" t="s">
        <v>59</v>
      </c>
      <c r="D169" s="159"/>
      <c r="E169" s="150">
        <v>0</v>
      </c>
      <c r="F169" s="113">
        <f>IF(E167&lt;6,"",((E167-6)/12)*(G167/E167))</f>
        <v>0</v>
      </c>
      <c r="G169" s="93">
        <f>F169</f>
        <v>0</v>
      </c>
      <c r="H169" s="160"/>
      <c r="I169" s="97" t="s">
        <v>518</v>
      </c>
      <c r="J169" s="97" t="str">
        <f>VLOOKUP(I169,Presupuesto!$B$11:$C$565,2,0)</f>
        <v>DECIMOCUARTO MES</v>
      </c>
      <c r="K169" s="94" t="str">
        <f t="shared" si="4"/>
        <v>Posgrado</v>
      </c>
      <c r="L169" s="94" t="s">
        <v>394</v>
      </c>
    </row>
    <row r="170" spans="3:12" ht="15.75" thickBot="1" x14ac:dyDescent="0.3">
      <c r="C170" s="133" t="s">
        <v>492</v>
      </c>
      <c r="D170" s="195"/>
      <c r="E170" s="148">
        <v>12</v>
      </c>
      <c r="F170" s="270">
        <f>HLOOKUP($C170,$BZ$2:$CM$3,2,0)</f>
        <v>12356.31</v>
      </c>
      <c r="G170" s="109">
        <f>D170*E170*F170</f>
        <v>0</v>
      </c>
      <c r="H170" s="162"/>
      <c r="I170" s="110" t="s">
        <v>495</v>
      </c>
      <c r="J170" s="110" t="str">
        <f>VLOOKUP(I170,Presupuesto!$B$11:$C$565,2,0)</f>
        <v>SUELDOS Y SALARIOS PERMANENTES</v>
      </c>
      <c r="K170" s="94" t="str">
        <f t="shared" ref="K170:K187" si="5">$K$137</f>
        <v>Posgrado</v>
      </c>
      <c r="L170" s="94" t="s">
        <v>394</v>
      </c>
    </row>
    <row r="171" spans="3:12" x14ac:dyDescent="0.25">
      <c r="C171" s="167" t="s">
        <v>58</v>
      </c>
      <c r="D171" s="159"/>
      <c r="E171" s="150">
        <v>0</v>
      </c>
      <c r="F171" s="96">
        <f>IF(E170=0,"",(G170/E170)/12*E170)</f>
        <v>0</v>
      </c>
      <c r="G171" s="93">
        <f>F171</f>
        <v>0</v>
      </c>
      <c r="H171" s="160"/>
      <c r="I171" s="112" t="s">
        <v>515</v>
      </c>
      <c r="J171" s="112" t="str">
        <f>VLOOKUP(I171,Presupuesto!$B$11:$C$565,2,0)</f>
        <v>AGUINALDO Y DECIMO CUARTO MES</v>
      </c>
      <c r="K171" s="94" t="str">
        <f t="shared" si="5"/>
        <v>Posgrado</v>
      </c>
      <c r="L171" s="94" t="s">
        <v>394</v>
      </c>
    </row>
    <row r="172" spans="3:12" ht="15.75" thickBot="1" x14ac:dyDescent="0.3">
      <c r="C172" s="168" t="s">
        <v>59</v>
      </c>
      <c r="D172" s="159"/>
      <c r="E172" s="150">
        <v>0</v>
      </c>
      <c r="F172" s="113">
        <f>IF(E170&lt;6,"",((E170-6)/12)*(G170/E170))</f>
        <v>0</v>
      </c>
      <c r="G172" s="93">
        <f>F172</f>
        <v>0</v>
      </c>
      <c r="H172" s="160"/>
      <c r="I172" s="97" t="s">
        <v>518</v>
      </c>
      <c r="J172" s="97" t="str">
        <f>VLOOKUP(I172,Presupuesto!$B$11:$C$565,2,0)</f>
        <v>DECIMOCUARTO MES</v>
      </c>
      <c r="K172" s="94" t="str">
        <f t="shared" si="5"/>
        <v>Posgrado</v>
      </c>
      <c r="L172" s="94" t="s">
        <v>394</v>
      </c>
    </row>
    <row r="173" spans="3:12" ht="15.75" thickBot="1" x14ac:dyDescent="0.3">
      <c r="C173" s="133" t="s">
        <v>493</v>
      </c>
      <c r="D173" s="195"/>
      <c r="E173" s="148">
        <v>12</v>
      </c>
      <c r="F173" s="270">
        <f>HLOOKUP($C173,$BZ$2:$CM$3,2,0)</f>
        <v>463.22</v>
      </c>
      <c r="G173" s="109">
        <f>D173*E173*F173</f>
        <v>0</v>
      </c>
      <c r="H173" s="162"/>
      <c r="I173" s="110" t="s">
        <v>495</v>
      </c>
      <c r="J173" s="110" t="str">
        <f>VLOOKUP(I173,Presupuesto!$B$11:$C$565,2,0)</f>
        <v>SUELDOS Y SALARIOS PERMANENTES</v>
      </c>
      <c r="K173" s="94" t="str">
        <f t="shared" si="5"/>
        <v>Posgrado</v>
      </c>
      <c r="L173" s="94" t="s">
        <v>394</v>
      </c>
    </row>
    <row r="174" spans="3:12" x14ac:dyDescent="0.25">
      <c r="C174" s="167" t="s">
        <v>58</v>
      </c>
      <c r="D174" s="159"/>
      <c r="E174" s="150">
        <v>0</v>
      </c>
      <c r="F174" s="96">
        <f>IF(E173=0,"",(G173/E173)/12*E173)</f>
        <v>0</v>
      </c>
      <c r="G174" s="93">
        <f>F174</f>
        <v>0</v>
      </c>
      <c r="H174" s="160"/>
      <c r="I174" s="112" t="s">
        <v>515</v>
      </c>
      <c r="J174" s="112" t="str">
        <f>VLOOKUP(I174,Presupuesto!$B$11:$C$565,2,0)</f>
        <v>AGUINALDO Y DECIMO CUARTO MES</v>
      </c>
      <c r="K174" s="94" t="str">
        <f t="shared" si="5"/>
        <v>Posgrado</v>
      </c>
      <c r="L174" s="94" t="s">
        <v>394</v>
      </c>
    </row>
    <row r="175" spans="3:12" ht="15.75" thickBot="1" x14ac:dyDescent="0.3">
      <c r="C175" s="168" t="s">
        <v>59</v>
      </c>
      <c r="D175" s="159"/>
      <c r="E175" s="150">
        <v>0</v>
      </c>
      <c r="F175" s="113">
        <f>IF(E173&lt;6,"",((E173-6)/12)*(G173/E173))</f>
        <v>0</v>
      </c>
      <c r="G175" s="93">
        <f>F175</f>
        <v>0</v>
      </c>
      <c r="H175" s="160"/>
      <c r="I175" s="97" t="s">
        <v>518</v>
      </c>
      <c r="J175" s="97" t="str">
        <f>VLOOKUP(I175,Presupuesto!$B$11:$C$565,2,0)</f>
        <v>DECIMOCUARTO MES</v>
      </c>
      <c r="K175" s="94" t="str">
        <f t="shared" si="5"/>
        <v>Posgrado</v>
      </c>
      <c r="L175" s="94" t="s">
        <v>394</v>
      </c>
    </row>
    <row r="176" spans="3:12" ht="15.75" thickBot="1" x14ac:dyDescent="0.3">
      <c r="C176" s="133" t="s">
        <v>494</v>
      </c>
      <c r="D176" s="195"/>
      <c r="E176" s="148">
        <v>12</v>
      </c>
      <c r="F176" s="270">
        <f>HLOOKUP($C176,$BZ$2:$CM$3,2,0)</f>
        <v>2007.3</v>
      </c>
      <c r="G176" s="109">
        <f>D176*E176*F176</f>
        <v>0</v>
      </c>
      <c r="H176" s="162"/>
      <c r="I176" s="110" t="s">
        <v>495</v>
      </c>
      <c r="J176" s="110" t="str">
        <f>VLOOKUP(I176,Presupuesto!$B$11:$C$565,2,0)</f>
        <v>SUELDOS Y SALARIOS PERMANENTES</v>
      </c>
      <c r="K176" s="94" t="str">
        <f t="shared" si="5"/>
        <v>Posgrado</v>
      </c>
      <c r="L176" s="94" t="s">
        <v>394</v>
      </c>
    </row>
    <row r="177" spans="3:12" x14ac:dyDescent="0.25">
      <c r="C177" s="167" t="s">
        <v>58</v>
      </c>
      <c r="D177" s="159"/>
      <c r="E177" s="150">
        <v>0</v>
      </c>
      <c r="F177" s="96">
        <f>IF(E176=0,"",(G176/E176)/12*E176)</f>
        <v>0</v>
      </c>
      <c r="G177" s="93">
        <f>F177</f>
        <v>0</v>
      </c>
      <c r="H177" s="160"/>
      <c r="I177" s="112" t="s">
        <v>515</v>
      </c>
      <c r="J177" s="112" t="str">
        <f>VLOOKUP(I177,Presupuesto!$B$11:$C$565,2,0)</f>
        <v>AGUINALDO Y DECIMO CUARTO MES</v>
      </c>
      <c r="K177" s="94" t="str">
        <f t="shared" si="5"/>
        <v>Posgrado</v>
      </c>
      <c r="L177" s="94" t="s">
        <v>394</v>
      </c>
    </row>
    <row r="178" spans="3:12" ht="15.75" thickBot="1" x14ac:dyDescent="0.3">
      <c r="C178" s="168" t="s">
        <v>59</v>
      </c>
      <c r="D178" s="159"/>
      <c r="E178" s="150">
        <v>0</v>
      </c>
      <c r="F178" s="113">
        <f>IF(E176&lt;6,"",((E176-6)/12)*(G176/E176))</f>
        <v>0</v>
      </c>
      <c r="G178" s="93">
        <f>F178</f>
        <v>0</v>
      </c>
      <c r="H178" s="160"/>
      <c r="I178" s="97" t="s">
        <v>518</v>
      </c>
      <c r="J178" s="97" t="str">
        <f>VLOOKUP(I178,Presupuesto!$B$11:$C$565,2,0)</f>
        <v>DECIMOCUARTO MES</v>
      </c>
      <c r="K178" s="94" t="str">
        <f t="shared" si="5"/>
        <v>Posgrado</v>
      </c>
      <c r="L178" s="94" t="s">
        <v>394</v>
      </c>
    </row>
    <row r="179" spans="3:12" ht="15.75" thickBot="1" x14ac:dyDescent="0.3">
      <c r="C179" s="136" t="s">
        <v>83</v>
      </c>
      <c r="D179" s="195"/>
      <c r="E179" s="148">
        <v>12</v>
      </c>
      <c r="F179" s="135">
        <v>30000</v>
      </c>
      <c r="G179" s="109">
        <f>D179*E179*F179</f>
        <v>0</v>
      </c>
      <c r="H179" s="162"/>
      <c r="I179" s="110" t="s">
        <v>563</v>
      </c>
      <c r="J179" s="110" t="str">
        <f>VLOOKUP(I179,Presupuesto!$B$11:$C$565,2,0)</f>
        <v>CONTRATOS ESPECIALES</v>
      </c>
      <c r="K179" s="94" t="str">
        <f t="shared" si="5"/>
        <v>Posgrado</v>
      </c>
      <c r="L179" s="94" t="s">
        <v>394</v>
      </c>
    </row>
    <row r="180" spans="3:12" x14ac:dyDescent="0.25">
      <c r="C180" s="167" t="s">
        <v>58</v>
      </c>
      <c r="D180" s="159"/>
      <c r="E180" s="150">
        <v>0</v>
      </c>
      <c r="F180" s="113">
        <f>IF(E179=0,"",(G179/E179)/12*E179)</f>
        <v>0</v>
      </c>
      <c r="G180" s="93">
        <f>F180</f>
        <v>0</v>
      </c>
      <c r="H180" s="160"/>
      <c r="I180" s="97" t="s">
        <v>563</v>
      </c>
      <c r="J180" s="97" t="str">
        <f>VLOOKUP(I180,Presupuesto!$B$11:$C$565,2,0)</f>
        <v>CONTRATOS ESPECIALES</v>
      </c>
      <c r="K180" s="94" t="str">
        <f t="shared" si="5"/>
        <v>Posgrado</v>
      </c>
      <c r="L180" s="94" t="s">
        <v>393</v>
      </c>
    </row>
    <row r="181" spans="3:12" ht="15.75" thickBot="1" x14ac:dyDescent="0.3">
      <c r="C181" s="168" t="s">
        <v>59</v>
      </c>
      <c r="D181" s="159"/>
      <c r="E181" s="150">
        <v>0</v>
      </c>
      <c r="F181" s="96">
        <f>IF(E179&lt;6,"",((E179-6)/12)*(G179/E179))</f>
        <v>0</v>
      </c>
      <c r="G181" s="93">
        <f>F181</f>
        <v>0</v>
      </c>
      <c r="H181" s="160"/>
      <c r="I181" s="97" t="s">
        <v>563</v>
      </c>
      <c r="J181" s="97" t="str">
        <f>VLOOKUP(I181,Presupuesto!$B$11:$C$565,2,0)</f>
        <v>CONTRATOS ESPECIALES</v>
      </c>
      <c r="K181" s="94" t="str">
        <f t="shared" si="5"/>
        <v>Posgrado</v>
      </c>
      <c r="L181" s="94" t="s">
        <v>398</v>
      </c>
    </row>
    <row r="182" spans="3:12" ht="15.75" thickBot="1" x14ac:dyDescent="0.3">
      <c r="C182" s="136" t="s">
        <v>60</v>
      </c>
      <c r="D182" s="195"/>
      <c r="E182" s="148">
        <v>12</v>
      </c>
      <c r="F182" s="114">
        <v>30000</v>
      </c>
      <c r="G182" s="109">
        <f>D182*E182*F182</f>
        <v>0</v>
      </c>
      <c r="H182" s="162"/>
      <c r="I182" s="110" t="s">
        <v>704</v>
      </c>
      <c r="J182" s="110" t="str">
        <f>VLOOKUP(I182,Presupuesto!$B$11:$C$565,2,0)</f>
        <v>OTROS SERVICIOS TECNICOS Y PROFESIONALES</v>
      </c>
      <c r="K182" s="94" t="str">
        <f t="shared" si="5"/>
        <v>Posgrado</v>
      </c>
      <c r="L182" s="94" t="s">
        <v>393</v>
      </c>
    </row>
    <row r="183" spans="3:12" x14ac:dyDescent="0.25">
      <c r="C183" s="167" t="s">
        <v>58</v>
      </c>
      <c r="D183" s="159"/>
      <c r="E183" s="150">
        <v>0</v>
      </c>
      <c r="F183" s="96">
        <v>0</v>
      </c>
      <c r="G183" s="93">
        <f>F183</f>
        <v>0</v>
      </c>
      <c r="H183" s="160"/>
      <c r="I183" s="97" t="s">
        <v>704</v>
      </c>
      <c r="J183" s="97" t="str">
        <f>VLOOKUP(I183,Presupuesto!$B$11:$C$565,2,0)</f>
        <v>OTROS SERVICIOS TECNICOS Y PROFESIONALES</v>
      </c>
      <c r="K183" s="94" t="str">
        <f t="shared" si="5"/>
        <v>Posgrado</v>
      </c>
      <c r="L183" s="94" t="s">
        <v>393</v>
      </c>
    </row>
    <row r="184" spans="3:12" ht="15.75" thickBot="1" x14ac:dyDescent="0.3">
      <c r="C184" s="168" t="s">
        <v>59</v>
      </c>
      <c r="D184" s="159"/>
      <c r="E184" s="150">
        <v>0</v>
      </c>
      <c r="F184" s="96">
        <v>0</v>
      </c>
      <c r="G184" s="93">
        <f>F184</f>
        <v>0</v>
      </c>
      <c r="H184" s="160"/>
      <c r="I184" s="97" t="s">
        <v>704</v>
      </c>
      <c r="J184" s="97" t="str">
        <f>VLOOKUP(I184,Presupuesto!$B$11:$C$565,2,0)</f>
        <v>OTROS SERVICIOS TECNICOS Y PROFESIONALES</v>
      </c>
      <c r="K184" s="94" t="str">
        <f t="shared" si="5"/>
        <v>Posgrado</v>
      </c>
      <c r="L184" s="94" t="s">
        <v>393</v>
      </c>
    </row>
    <row r="185" spans="3:12" ht="15.75" thickBot="1" x14ac:dyDescent="0.3">
      <c r="C185" s="136" t="s">
        <v>61</v>
      </c>
      <c r="D185" s="195"/>
      <c r="E185" s="148">
        <v>12</v>
      </c>
      <c r="F185" s="114">
        <v>30000</v>
      </c>
      <c r="G185" s="109">
        <f>D185*E185*F185</f>
        <v>0</v>
      </c>
      <c r="H185" s="162"/>
      <c r="I185" s="110" t="s">
        <v>495</v>
      </c>
      <c r="J185" s="110" t="str">
        <f>VLOOKUP(I185,Presupuesto!$B$11:$C$565,2,0)</f>
        <v>SUELDOS Y SALARIOS PERMANENTES</v>
      </c>
      <c r="K185" s="94" t="str">
        <f t="shared" si="5"/>
        <v>Posgrado</v>
      </c>
      <c r="L185" s="94" t="s">
        <v>393</v>
      </c>
    </row>
    <row r="186" spans="3:12" x14ac:dyDescent="0.25">
      <c r="C186" s="167" t="s">
        <v>58</v>
      </c>
      <c r="D186" s="165"/>
      <c r="E186" s="127">
        <v>0</v>
      </c>
      <c r="F186" s="115">
        <f>IF(E185=0,"",(G185/E185)/12*E185)</f>
        <v>0</v>
      </c>
      <c r="G186" s="116">
        <f>F186</f>
        <v>0</v>
      </c>
      <c r="H186" s="160"/>
      <c r="I186" s="97" t="s">
        <v>515</v>
      </c>
      <c r="J186" s="97" t="str">
        <f>VLOOKUP(I186,Presupuesto!$B$11:$C$565,2,0)</f>
        <v>AGUINALDO Y DECIMO CUARTO MES</v>
      </c>
      <c r="K186" s="94" t="str">
        <f t="shared" si="5"/>
        <v>Posgrado</v>
      </c>
      <c r="L186" s="94" t="s">
        <v>393</v>
      </c>
    </row>
    <row r="187" spans="3:12" ht="15.75" thickBot="1" x14ac:dyDescent="0.3">
      <c r="C187" s="169" t="s">
        <v>59</v>
      </c>
      <c r="D187" s="158"/>
      <c r="E187" s="128">
        <v>0</v>
      </c>
      <c r="F187" s="101">
        <f>IF(E185&lt;6,"",((E185-6)/12)*(G185/E185))</f>
        <v>0</v>
      </c>
      <c r="G187" s="101">
        <f>F187</f>
        <v>0</v>
      </c>
      <c r="H187" s="158"/>
      <c r="I187" s="102" t="s">
        <v>518</v>
      </c>
      <c r="J187" s="120" t="str">
        <f>VLOOKUP(I187,Presupuesto!$B$11:$C$565,2,0)</f>
        <v>DECIMOCUARTO MES</v>
      </c>
      <c r="K187" s="102" t="str">
        <f t="shared" si="5"/>
        <v>Posgrado</v>
      </c>
      <c r="L187" s="120" t="s">
        <v>393</v>
      </c>
    </row>
    <row r="189" spans="3:12" ht="15.75" thickBot="1" x14ac:dyDescent="0.3">
      <c r="K189" s="149"/>
    </row>
    <row r="190" spans="3:12" ht="15.75" thickBot="1" x14ac:dyDescent="0.3">
      <c r="C190" s="69" t="s">
        <v>43</v>
      </c>
      <c r="D190" s="30">
        <f>SUM(G197:G247)</f>
        <v>0</v>
      </c>
      <c r="E190" s="89"/>
      <c r="F190" s="89"/>
      <c r="G190" s="89"/>
      <c r="H190" s="73"/>
      <c r="I190" s="73"/>
      <c r="J190" s="73"/>
      <c r="K190" s="149"/>
    </row>
    <row r="191" spans="3:12" x14ac:dyDescent="0.25">
      <c r="D191" s="31"/>
      <c r="E191" s="89"/>
      <c r="F191" s="89"/>
      <c r="G191" s="89"/>
      <c r="H191" s="73"/>
      <c r="I191" s="73"/>
      <c r="J191" s="73"/>
      <c r="K191" s="149"/>
    </row>
    <row r="192" spans="3:12" x14ac:dyDescent="0.25">
      <c r="D192" s="31"/>
      <c r="E192" s="89"/>
      <c r="F192" s="89"/>
      <c r="G192" s="89"/>
      <c r="H192" s="73"/>
      <c r="I192" s="73"/>
      <c r="J192" s="73"/>
      <c r="K192" s="149"/>
    </row>
    <row r="193" spans="3:12" ht="15.75" x14ac:dyDescent="0.25">
      <c r="C193" s="198" t="s">
        <v>391</v>
      </c>
      <c r="D193" s="306"/>
      <c r="E193" s="89"/>
      <c r="F193" s="89"/>
      <c r="G193" s="89"/>
      <c r="H193" s="73"/>
      <c r="I193" s="73"/>
      <c r="J193" s="73"/>
      <c r="K193" s="149"/>
    </row>
    <row r="194" spans="3:12" ht="18.75" x14ac:dyDescent="0.25">
      <c r="C194" s="200" t="e">
        <f>IFERROR(VLOOKUP(D193,'1. Desarrollo e Innov. Curricu.'!$F:$G,2,FALSE),IFERROR(VLOOKUP(D193,'2. Investigación Científica'!$F:$G,2,FALSE),IFERROR(VLOOKUP(D193,'3. Vinculación Univ. Sociedad'!$E:$G,2,FALSE),IFERROR(VLOOKUP(D193,'4.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89"/>
      <c r="F194" s="89"/>
      <c r="G194" s="89"/>
      <c r="H194" s="73"/>
      <c r="I194" s="73"/>
      <c r="J194" s="73"/>
      <c r="K194" s="149"/>
    </row>
    <row r="195" spans="3:12" ht="15.75" thickBot="1" x14ac:dyDescent="0.3">
      <c r="C195" s="173"/>
      <c r="D195" s="31"/>
      <c r="E195" s="89"/>
      <c r="F195" s="89"/>
      <c r="G195" s="89"/>
      <c r="H195" s="73"/>
      <c r="I195" s="73"/>
      <c r="J195" s="73"/>
      <c r="K195" s="149"/>
    </row>
    <row r="196" spans="3:12" ht="30.75" thickBot="1" x14ac:dyDescent="0.3">
      <c r="C196" s="130" t="s">
        <v>44</v>
      </c>
      <c r="D196" s="134" t="s">
        <v>55</v>
      </c>
      <c r="E196" s="166" t="s">
        <v>56</v>
      </c>
      <c r="F196" s="134" t="s">
        <v>57</v>
      </c>
      <c r="G196" s="131" t="s">
        <v>27</v>
      </c>
      <c r="H196" s="129" t="s">
        <v>130</v>
      </c>
      <c r="I196" s="132" t="s">
        <v>46</v>
      </c>
      <c r="J196" s="132" t="s">
        <v>131</v>
      </c>
      <c r="K196" s="132" t="s">
        <v>409</v>
      </c>
      <c r="L196" s="132" t="s">
        <v>410</v>
      </c>
    </row>
    <row r="197" spans="3:12" ht="15.75" thickBot="1" x14ac:dyDescent="0.3">
      <c r="C197" s="133" t="s">
        <v>481</v>
      </c>
      <c r="D197" s="195"/>
      <c r="E197" s="148">
        <v>12</v>
      </c>
      <c r="F197" s="270">
        <f>HLOOKUP($C197,$BZ$2:$CM$3,2,0)</f>
        <v>43674.39</v>
      </c>
      <c r="G197" s="109">
        <f>D197*E197*F197</f>
        <v>0</v>
      </c>
      <c r="H197" s="162"/>
      <c r="I197" s="110" t="s">
        <v>495</v>
      </c>
      <c r="J197" s="110" t="str">
        <f>VLOOKUP(I197,Presupuesto!$B$11:$C$565,2,0)</f>
        <v>SUELDOS Y SALARIOS PERMANENTES</v>
      </c>
      <c r="K197" s="208" t="s">
        <v>1451</v>
      </c>
      <c r="L197" s="94" t="s">
        <v>393</v>
      </c>
    </row>
    <row r="198" spans="3:12" x14ac:dyDescent="0.25">
      <c r="C198" s="167" t="s">
        <v>58</v>
      </c>
      <c r="D198" s="159"/>
      <c r="E198" s="150">
        <v>0</v>
      </c>
      <c r="F198" s="96">
        <f>IF(E197=0,"",(G197/E197)/12*E197)</f>
        <v>0</v>
      </c>
      <c r="G198" s="93">
        <f>F198</f>
        <v>0</v>
      </c>
      <c r="H198" s="160"/>
      <c r="I198" s="112" t="s">
        <v>515</v>
      </c>
      <c r="J198" s="112" t="str">
        <f>VLOOKUP(I198,Presupuesto!$B$11:$C$565,2,0)</f>
        <v>AGUINALDO Y DECIMO CUARTO MES</v>
      </c>
      <c r="K198" s="94" t="str">
        <f t="shared" ref="K198:K229" si="6">$K$197</f>
        <v>Posgrado</v>
      </c>
      <c r="L198" s="94" t="s">
        <v>411</v>
      </c>
    </row>
    <row r="199" spans="3:12" ht="15.75" thickBot="1" x14ac:dyDescent="0.3">
      <c r="C199" s="168" t="s">
        <v>59</v>
      </c>
      <c r="D199" s="159"/>
      <c r="E199" s="150">
        <v>0</v>
      </c>
      <c r="F199" s="113">
        <f>IF(E197&lt;6,"",((E197-6)/12)*(G197/E197))</f>
        <v>0</v>
      </c>
      <c r="G199" s="93">
        <f>F199</f>
        <v>0</v>
      </c>
      <c r="H199" s="160"/>
      <c r="I199" s="97" t="s">
        <v>518</v>
      </c>
      <c r="J199" s="97" t="str">
        <f>VLOOKUP(I199,Presupuesto!$B$11:$C$565,2,0)</f>
        <v>DECIMOCUARTO MES</v>
      </c>
      <c r="K199" s="94" t="str">
        <f t="shared" si="6"/>
        <v>Posgrado</v>
      </c>
      <c r="L199" s="94" t="s">
        <v>394</v>
      </c>
    </row>
    <row r="200" spans="3:12" ht="15.75" thickBot="1" x14ac:dyDescent="0.3">
      <c r="C200" s="133" t="s">
        <v>482</v>
      </c>
      <c r="D200" s="195"/>
      <c r="E200" s="148">
        <v>12</v>
      </c>
      <c r="F200" s="270">
        <f>HLOOKUP($C200,$BZ$2:$CM$3,2,0)</f>
        <v>39703.99</v>
      </c>
      <c r="G200" s="109">
        <f>D200*E200*F200</f>
        <v>0</v>
      </c>
      <c r="H200" s="162"/>
      <c r="I200" s="110" t="s">
        <v>495</v>
      </c>
      <c r="J200" s="110" t="str">
        <f>VLOOKUP(I200,Presupuesto!$B$11:$C$565,2,0)</f>
        <v>SUELDOS Y SALARIOS PERMANENTES</v>
      </c>
      <c r="K200" s="94" t="str">
        <f t="shared" si="6"/>
        <v>Posgrado</v>
      </c>
      <c r="L200" s="94" t="s">
        <v>394</v>
      </c>
    </row>
    <row r="201" spans="3:12" x14ac:dyDescent="0.25">
      <c r="C201" s="167" t="s">
        <v>58</v>
      </c>
      <c r="D201" s="159"/>
      <c r="E201" s="150">
        <v>0</v>
      </c>
      <c r="F201" s="96">
        <f>IF(E200=0,"",(G200/E200)/12*E200)</f>
        <v>0</v>
      </c>
      <c r="G201" s="93">
        <f>F201</f>
        <v>0</v>
      </c>
      <c r="H201" s="160"/>
      <c r="I201" s="112" t="s">
        <v>515</v>
      </c>
      <c r="J201" s="112" t="str">
        <f>VLOOKUP(I201,Presupuesto!$B$11:$C$565,2,0)</f>
        <v>AGUINALDO Y DECIMO CUARTO MES</v>
      </c>
      <c r="K201" s="94" t="str">
        <f t="shared" si="6"/>
        <v>Posgrado</v>
      </c>
      <c r="L201" s="94" t="s">
        <v>394</v>
      </c>
    </row>
    <row r="202" spans="3:12" ht="15.75" thickBot="1" x14ac:dyDescent="0.3">
      <c r="C202" s="168" t="s">
        <v>59</v>
      </c>
      <c r="D202" s="159"/>
      <c r="E202" s="150">
        <v>0</v>
      </c>
      <c r="F202" s="113">
        <f>IF(E200&lt;6,"",((E200-6)/12)*(G200/E200))</f>
        <v>0</v>
      </c>
      <c r="G202" s="93">
        <f>F202</f>
        <v>0</v>
      </c>
      <c r="H202" s="160"/>
      <c r="I202" s="97" t="s">
        <v>518</v>
      </c>
      <c r="J202" s="97" t="str">
        <f>VLOOKUP(I202,Presupuesto!$B$11:$C$565,2,0)</f>
        <v>DECIMOCUARTO MES</v>
      </c>
      <c r="K202" s="94" t="str">
        <f t="shared" si="6"/>
        <v>Posgrado</v>
      </c>
      <c r="L202" s="94" t="s">
        <v>394</v>
      </c>
    </row>
    <row r="203" spans="3:12" ht="15.75" thickBot="1" x14ac:dyDescent="0.3">
      <c r="C203" s="133" t="s">
        <v>483</v>
      </c>
      <c r="D203" s="195"/>
      <c r="E203" s="148">
        <v>12</v>
      </c>
      <c r="F203" s="270">
        <f>HLOOKUP($C203,$BZ$2:$CM$3,2,0)</f>
        <v>35733.589999999997</v>
      </c>
      <c r="G203" s="109">
        <f>D203*E203*F203</f>
        <v>0</v>
      </c>
      <c r="H203" s="162"/>
      <c r="I203" s="110" t="s">
        <v>495</v>
      </c>
      <c r="J203" s="110" t="str">
        <f>VLOOKUP(I203,Presupuesto!$B$11:$C$565,2,0)</f>
        <v>SUELDOS Y SALARIOS PERMANENTES</v>
      </c>
      <c r="K203" s="94" t="str">
        <f t="shared" si="6"/>
        <v>Posgrado</v>
      </c>
      <c r="L203" s="94" t="s">
        <v>394</v>
      </c>
    </row>
    <row r="204" spans="3:12" x14ac:dyDescent="0.25">
      <c r="C204" s="167" t="s">
        <v>58</v>
      </c>
      <c r="D204" s="159"/>
      <c r="E204" s="150">
        <v>0</v>
      </c>
      <c r="F204" s="96">
        <f>IF(E203=0,"",(G203/E203)/12*E203)</f>
        <v>0</v>
      </c>
      <c r="G204" s="93">
        <f>F204</f>
        <v>0</v>
      </c>
      <c r="H204" s="160"/>
      <c r="I204" s="112" t="s">
        <v>515</v>
      </c>
      <c r="J204" s="112" t="str">
        <f>VLOOKUP(I204,Presupuesto!$B$11:$C$565,2,0)</f>
        <v>AGUINALDO Y DECIMO CUARTO MES</v>
      </c>
      <c r="K204" s="94" t="str">
        <f t="shared" si="6"/>
        <v>Posgrado</v>
      </c>
      <c r="L204" s="94" t="s">
        <v>394</v>
      </c>
    </row>
    <row r="205" spans="3:12" ht="15.75" thickBot="1" x14ac:dyDescent="0.3">
      <c r="C205" s="168" t="s">
        <v>59</v>
      </c>
      <c r="D205" s="159"/>
      <c r="E205" s="150">
        <v>0</v>
      </c>
      <c r="F205" s="113">
        <f>IF(E203&lt;6,"",((E203-6)/12)*(G203/E203))</f>
        <v>0</v>
      </c>
      <c r="G205" s="93">
        <f>F205</f>
        <v>0</v>
      </c>
      <c r="H205" s="160"/>
      <c r="I205" s="97" t="s">
        <v>518</v>
      </c>
      <c r="J205" s="97" t="str">
        <f>VLOOKUP(I205,Presupuesto!$B$11:$C$565,2,0)</f>
        <v>DECIMOCUARTO MES</v>
      </c>
      <c r="K205" s="94" t="str">
        <f t="shared" si="6"/>
        <v>Posgrado</v>
      </c>
      <c r="L205" s="94" t="s">
        <v>394</v>
      </c>
    </row>
    <row r="206" spans="3:12" ht="15.75" thickBot="1" x14ac:dyDescent="0.3">
      <c r="C206" s="133" t="s">
        <v>484</v>
      </c>
      <c r="D206" s="195"/>
      <c r="E206" s="148">
        <v>12</v>
      </c>
      <c r="F206" s="270">
        <f>HLOOKUP($C206,$BZ$2:$CM$3,2,0)</f>
        <v>31763.19</v>
      </c>
      <c r="G206" s="109">
        <f>D206*E206*F206</f>
        <v>0</v>
      </c>
      <c r="H206" s="162"/>
      <c r="I206" s="110" t="s">
        <v>495</v>
      </c>
      <c r="J206" s="110" t="str">
        <f>VLOOKUP(I206,Presupuesto!$B$11:$C$565,2,0)</f>
        <v>SUELDOS Y SALARIOS PERMANENTES</v>
      </c>
      <c r="K206" s="94" t="str">
        <f t="shared" si="6"/>
        <v>Posgrado</v>
      </c>
      <c r="L206" s="94" t="s">
        <v>394</v>
      </c>
    </row>
    <row r="207" spans="3:12" x14ac:dyDescent="0.25">
      <c r="C207" s="167" t="s">
        <v>58</v>
      </c>
      <c r="D207" s="159"/>
      <c r="E207" s="150">
        <v>0</v>
      </c>
      <c r="F207" s="96">
        <f>IF(E206=0,"",(G206/E206)/12*E206)</f>
        <v>0</v>
      </c>
      <c r="G207" s="93">
        <f>F207</f>
        <v>0</v>
      </c>
      <c r="H207" s="160"/>
      <c r="I207" s="112" t="s">
        <v>515</v>
      </c>
      <c r="J207" s="112" t="str">
        <f>VLOOKUP(I207,Presupuesto!$B$11:$C$565,2,0)</f>
        <v>AGUINALDO Y DECIMO CUARTO MES</v>
      </c>
      <c r="K207" s="94" t="str">
        <f t="shared" si="6"/>
        <v>Posgrado</v>
      </c>
      <c r="L207" s="94" t="s">
        <v>394</v>
      </c>
    </row>
    <row r="208" spans="3:12" ht="15.75" thickBot="1" x14ac:dyDescent="0.3">
      <c r="C208" s="168" t="s">
        <v>59</v>
      </c>
      <c r="D208" s="159"/>
      <c r="E208" s="150">
        <v>0</v>
      </c>
      <c r="F208" s="113">
        <f>IF(E206&lt;6,"",((E206-6)/12)*(G206/E206))</f>
        <v>0</v>
      </c>
      <c r="G208" s="93">
        <f>F208</f>
        <v>0</v>
      </c>
      <c r="H208" s="160"/>
      <c r="I208" s="97" t="s">
        <v>518</v>
      </c>
      <c r="J208" s="97" t="str">
        <f>VLOOKUP(I208,Presupuesto!$B$11:$C$565,2,0)</f>
        <v>DECIMOCUARTO MES</v>
      </c>
      <c r="K208" s="94" t="str">
        <f t="shared" si="6"/>
        <v>Posgrado</v>
      </c>
      <c r="L208" s="94" t="s">
        <v>394</v>
      </c>
    </row>
    <row r="209" spans="3:12" ht="15.75" thickBot="1" x14ac:dyDescent="0.3">
      <c r="C209" s="133" t="s">
        <v>485</v>
      </c>
      <c r="D209" s="195"/>
      <c r="E209" s="148">
        <v>12</v>
      </c>
      <c r="F209" s="270">
        <f>HLOOKUP($C209,$BZ$2:$CM$3,2,0)</f>
        <v>29777.99</v>
      </c>
      <c r="G209" s="109">
        <f>D209*E209*F209</f>
        <v>0</v>
      </c>
      <c r="H209" s="162"/>
      <c r="I209" s="110" t="s">
        <v>495</v>
      </c>
      <c r="J209" s="110" t="str">
        <f>VLOOKUP(I209,Presupuesto!$B$11:$C$565,2,0)</f>
        <v>SUELDOS Y SALARIOS PERMANENTES</v>
      </c>
      <c r="K209" s="94" t="str">
        <f t="shared" si="6"/>
        <v>Posgrado</v>
      </c>
      <c r="L209" s="94" t="s">
        <v>394</v>
      </c>
    </row>
    <row r="210" spans="3:12" x14ac:dyDescent="0.25">
      <c r="C210" s="167" t="s">
        <v>58</v>
      </c>
      <c r="D210" s="159"/>
      <c r="E210" s="150">
        <v>0</v>
      </c>
      <c r="F210" s="96">
        <f>IF(E209=0,"",(G209/E209)/12*E209)</f>
        <v>0</v>
      </c>
      <c r="G210" s="93">
        <f>F210</f>
        <v>0</v>
      </c>
      <c r="H210" s="160"/>
      <c r="I210" s="112" t="s">
        <v>515</v>
      </c>
      <c r="J210" s="112" t="str">
        <f>VLOOKUP(I210,Presupuesto!$B$11:$C$565,2,0)</f>
        <v>AGUINALDO Y DECIMO CUARTO MES</v>
      </c>
      <c r="K210" s="94" t="str">
        <f t="shared" si="6"/>
        <v>Posgrado</v>
      </c>
      <c r="L210" s="94" t="s">
        <v>394</v>
      </c>
    </row>
    <row r="211" spans="3:12" ht="15.75" thickBot="1" x14ac:dyDescent="0.3">
      <c r="C211" s="168" t="s">
        <v>59</v>
      </c>
      <c r="D211" s="159"/>
      <c r="E211" s="150">
        <v>0</v>
      </c>
      <c r="F211" s="113">
        <f>IF(E209&lt;6,"",((E209-6)/12)*(G209/E209))</f>
        <v>0</v>
      </c>
      <c r="G211" s="93">
        <f>F211</f>
        <v>0</v>
      </c>
      <c r="H211" s="160"/>
      <c r="I211" s="97" t="s">
        <v>518</v>
      </c>
      <c r="J211" s="97" t="str">
        <f>VLOOKUP(I211,Presupuesto!$B$11:$C$565,2,0)</f>
        <v>DECIMOCUARTO MES</v>
      </c>
      <c r="K211" s="94" t="str">
        <f t="shared" si="6"/>
        <v>Posgrado</v>
      </c>
      <c r="L211" s="94" t="s">
        <v>394</v>
      </c>
    </row>
    <row r="212" spans="3:12" ht="15.75" thickBot="1" x14ac:dyDescent="0.3">
      <c r="C212" s="133" t="s">
        <v>486</v>
      </c>
      <c r="D212" s="195"/>
      <c r="E212" s="148">
        <v>12</v>
      </c>
      <c r="F212" s="270">
        <f>HLOOKUP($C212,$BZ$2:$CM$3,2,0)</f>
        <v>27792.79</v>
      </c>
      <c r="G212" s="109">
        <f>D212*E212*F212</f>
        <v>0</v>
      </c>
      <c r="H212" s="162"/>
      <c r="I212" s="110" t="s">
        <v>495</v>
      </c>
      <c r="J212" s="110" t="str">
        <f>VLOOKUP(I212,Presupuesto!$B$11:$C$565,2,0)</f>
        <v>SUELDOS Y SALARIOS PERMANENTES</v>
      </c>
      <c r="K212" s="94" t="str">
        <f t="shared" si="6"/>
        <v>Posgrado</v>
      </c>
      <c r="L212" s="94" t="s">
        <v>394</v>
      </c>
    </row>
    <row r="213" spans="3:12" x14ac:dyDescent="0.25">
      <c r="C213" s="167" t="s">
        <v>58</v>
      </c>
      <c r="D213" s="159"/>
      <c r="E213" s="150">
        <v>0</v>
      </c>
      <c r="F213" s="96">
        <f>IF(E212=0,"",(G212/E212)/12*E212)</f>
        <v>0</v>
      </c>
      <c r="G213" s="93">
        <f>F213</f>
        <v>0</v>
      </c>
      <c r="H213" s="160"/>
      <c r="I213" s="112" t="s">
        <v>515</v>
      </c>
      <c r="J213" s="112" t="str">
        <f>VLOOKUP(I213,Presupuesto!$B$11:$C$565,2,0)</f>
        <v>AGUINALDO Y DECIMO CUARTO MES</v>
      </c>
      <c r="K213" s="94" t="str">
        <f t="shared" si="6"/>
        <v>Posgrado</v>
      </c>
      <c r="L213" s="94" t="s">
        <v>394</v>
      </c>
    </row>
    <row r="214" spans="3:12" ht="15.75" thickBot="1" x14ac:dyDescent="0.3">
      <c r="C214" s="168" t="s">
        <v>59</v>
      </c>
      <c r="D214" s="159"/>
      <c r="E214" s="150">
        <v>0</v>
      </c>
      <c r="F214" s="113">
        <f>IF(E212&lt;6,"",((E212-6)/12)*(G212/E212))</f>
        <v>0</v>
      </c>
      <c r="G214" s="93">
        <f>F214</f>
        <v>0</v>
      </c>
      <c r="H214" s="160"/>
      <c r="I214" s="97" t="s">
        <v>518</v>
      </c>
      <c r="J214" s="97" t="str">
        <f>VLOOKUP(I214,Presupuesto!$B$11:$C$565,2,0)</f>
        <v>DECIMOCUARTO MES</v>
      </c>
      <c r="K214" s="94" t="str">
        <f t="shared" si="6"/>
        <v>Posgrado</v>
      </c>
      <c r="L214" s="94" t="s">
        <v>394</v>
      </c>
    </row>
    <row r="215" spans="3:12" ht="15.75" thickBot="1" x14ac:dyDescent="0.3">
      <c r="C215" s="133" t="s">
        <v>487</v>
      </c>
      <c r="D215" s="195"/>
      <c r="E215" s="148">
        <v>12</v>
      </c>
      <c r="F215" s="270">
        <f>HLOOKUP($C215,$BZ$2:$CM$3,2,0)</f>
        <v>18859.39</v>
      </c>
      <c r="G215" s="109">
        <f>D215*E215*F215</f>
        <v>0</v>
      </c>
      <c r="H215" s="162"/>
      <c r="I215" s="110" t="s">
        <v>495</v>
      </c>
      <c r="J215" s="110" t="str">
        <f>VLOOKUP(I215,Presupuesto!$B$11:$C$565,2,0)</f>
        <v>SUELDOS Y SALARIOS PERMANENTES</v>
      </c>
      <c r="K215" s="94" t="str">
        <f t="shared" si="6"/>
        <v>Posgrado</v>
      </c>
      <c r="L215" s="94" t="s">
        <v>394</v>
      </c>
    </row>
    <row r="216" spans="3:12" x14ac:dyDescent="0.25">
      <c r="C216" s="167" t="s">
        <v>58</v>
      </c>
      <c r="D216" s="159"/>
      <c r="E216" s="150">
        <v>0</v>
      </c>
      <c r="F216" s="96">
        <f>IF(E215=0,"",(G215/E215)/12*E215)</f>
        <v>0</v>
      </c>
      <c r="G216" s="93">
        <f>F216</f>
        <v>0</v>
      </c>
      <c r="H216" s="160"/>
      <c r="I216" s="112" t="s">
        <v>515</v>
      </c>
      <c r="J216" s="112" t="str">
        <f>VLOOKUP(I216,Presupuesto!$B$11:$C$565,2,0)</f>
        <v>AGUINALDO Y DECIMO CUARTO MES</v>
      </c>
      <c r="K216" s="94" t="str">
        <f t="shared" si="6"/>
        <v>Posgrado</v>
      </c>
      <c r="L216" s="94" t="s">
        <v>394</v>
      </c>
    </row>
    <row r="217" spans="3:12" ht="15.75" thickBot="1" x14ac:dyDescent="0.3">
      <c r="C217" s="168" t="s">
        <v>59</v>
      </c>
      <c r="D217" s="159"/>
      <c r="E217" s="150">
        <v>0</v>
      </c>
      <c r="F217" s="113">
        <f>IF(E215&lt;6,"",((E215-6)/12)*(G215/E215))</f>
        <v>0</v>
      </c>
      <c r="G217" s="93">
        <f>F217</f>
        <v>0</v>
      </c>
      <c r="H217" s="160"/>
      <c r="I217" s="97" t="s">
        <v>518</v>
      </c>
      <c r="J217" s="97" t="str">
        <f>VLOOKUP(I217,Presupuesto!$B$11:$C$565,2,0)</f>
        <v>DECIMOCUARTO MES</v>
      </c>
      <c r="K217" s="94" t="str">
        <f t="shared" si="6"/>
        <v>Posgrado</v>
      </c>
      <c r="L217" s="94" t="s">
        <v>394</v>
      </c>
    </row>
    <row r="218" spans="3:12" ht="15.75" thickBot="1" x14ac:dyDescent="0.3">
      <c r="C218" s="133" t="s">
        <v>488</v>
      </c>
      <c r="D218" s="195"/>
      <c r="E218" s="148">
        <v>12</v>
      </c>
      <c r="F218" s="270">
        <f>HLOOKUP($C218,$BZ$2:$CM$3,2,0)</f>
        <v>17866.8</v>
      </c>
      <c r="G218" s="109">
        <f>D218*E218*F218</f>
        <v>0</v>
      </c>
      <c r="H218" s="162"/>
      <c r="I218" s="110" t="s">
        <v>495</v>
      </c>
      <c r="J218" s="110" t="str">
        <f>VLOOKUP(I218,Presupuesto!$B$11:$C$565,2,0)</f>
        <v>SUELDOS Y SALARIOS PERMANENTES</v>
      </c>
      <c r="K218" s="94" t="str">
        <f t="shared" si="6"/>
        <v>Posgrado</v>
      </c>
      <c r="L218" s="94" t="s">
        <v>394</v>
      </c>
    </row>
    <row r="219" spans="3:12" x14ac:dyDescent="0.25">
      <c r="C219" s="167" t="s">
        <v>58</v>
      </c>
      <c r="D219" s="159"/>
      <c r="E219" s="150">
        <v>0</v>
      </c>
      <c r="F219" s="96">
        <f>IF(E218=0,"",(G218/E218)/12*E218)</f>
        <v>0</v>
      </c>
      <c r="G219" s="93">
        <f>F219</f>
        <v>0</v>
      </c>
      <c r="H219" s="160"/>
      <c r="I219" s="112" t="s">
        <v>515</v>
      </c>
      <c r="J219" s="112" t="str">
        <f>VLOOKUP(I219,Presupuesto!$B$11:$C$565,2,0)</f>
        <v>AGUINALDO Y DECIMO CUARTO MES</v>
      </c>
      <c r="K219" s="94" t="str">
        <f t="shared" si="6"/>
        <v>Posgrado</v>
      </c>
      <c r="L219" s="94" t="s">
        <v>394</v>
      </c>
    </row>
    <row r="220" spans="3:12" ht="15.75" thickBot="1" x14ac:dyDescent="0.3">
      <c r="C220" s="168" t="s">
        <v>59</v>
      </c>
      <c r="D220" s="159"/>
      <c r="E220" s="150">
        <v>0</v>
      </c>
      <c r="F220" s="113">
        <f>IF(E218&lt;6,"",((E218-6)/12)*(G218/E218))</f>
        <v>0</v>
      </c>
      <c r="G220" s="93">
        <f>F220</f>
        <v>0</v>
      </c>
      <c r="H220" s="160"/>
      <c r="I220" s="97" t="s">
        <v>518</v>
      </c>
      <c r="J220" s="97" t="str">
        <f>VLOOKUP(I220,Presupuesto!$B$11:$C$565,2,0)</f>
        <v>DECIMOCUARTO MES</v>
      </c>
      <c r="K220" s="94" t="str">
        <f t="shared" si="6"/>
        <v>Posgrado</v>
      </c>
      <c r="L220" s="94" t="s">
        <v>394</v>
      </c>
    </row>
    <row r="221" spans="3:12" ht="15.75" thickBot="1" x14ac:dyDescent="0.3">
      <c r="C221" s="133" t="s">
        <v>489</v>
      </c>
      <c r="D221" s="195"/>
      <c r="E221" s="148">
        <v>12</v>
      </c>
      <c r="F221" s="270">
        <f>HLOOKUP($C221,$BZ$2:$CM$3,2,0)</f>
        <v>13896.4</v>
      </c>
      <c r="G221" s="109">
        <f>D221*E221*F221</f>
        <v>0</v>
      </c>
      <c r="H221" s="162"/>
      <c r="I221" s="110" t="s">
        <v>495</v>
      </c>
      <c r="J221" s="110" t="str">
        <f>VLOOKUP(I221,Presupuesto!$B$11:$C$565,2,0)</f>
        <v>SUELDOS Y SALARIOS PERMANENTES</v>
      </c>
      <c r="K221" s="94" t="str">
        <f t="shared" si="6"/>
        <v>Posgrado</v>
      </c>
      <c r="L221" s="94" t="s">
        <v>394</v>
      </c>
    </row>
    <row r="222" spans="3:12" x14ac:dyDescent="0.25">
      <c r="C222" s="167" t="s">
        <v>58</v>
      </c>
      <c r="D222" s="159"/>
      <c r="E222" s="150">
        <v>0</v>
      </c>
      <c r="F222" s="96">
        <f>IF(E221=0,"",(G221/E221)/12*E221)</f>
        <v>0</v>
      </c>
      <c r="G222" s="93">
        <f>F222</f>
        <v>0</v>
      </c>
      <c r="H222" s="160"/>
      <c r="I222" s="112" t="s">
        <v>515</v>
      </c>
      <c r="J222" s="112" t="str">
        <f>VLOOKUP(I222,Presupuesto!$B$11:$C$565,2,0)</f>
        <v>AGUINALDO Y DECIMO CUARTO MES</v>
      </c>
      <c r="K222" s="94" t="str">
        <f t="shared" si="6"/>
        <v>Posgrado</v>
      </c>
      <c r="L222" s="94" t="s">
        <v>394</v>
      </c>
    </row>
    <row r="223" spans="3:12" ht="15.75" thickBot="1" x14ac:dyDescent="0.3">
      <c r="C223" s="168" t="s">
        <v>59</v>
      </c>
      <c r="D223" s="159"/>
      <c r="E223" s="150">
        <v>0</v>
      </c>
      <c r="F223" s="113">
        <f>IF(E221&lt;6,"",((E221-6)/12)*(G221/E221))</f>
        <v>0</v>
      </c>
      <c r="G223" s="93">
        <f>F223</f>
        <v>0</v>
      </c>
      <c r="H223" s="160"/>
      <c r="I223" s="97" t="s">
        <v>518</v>
      </c>
      <c r="J223" s="97" t="str">
        <f>VLOOKUP(I223,Presupuesto!$B$11:$C$565,2,0)</f>
        <v>DECIMOCUARTO MES</v>
      </c>
      <c r="K223" s="94" t="str">
        <f t="shared" si="6"/>
        <v>Posgrado</v>
      </c>
      <c r="L223" s="94" t="s">
        <v>394</v>
      </c>
    </row>
    <row r="224" spans="3:12" ht="15.75" thickBot="1" x14ac:dyDescent="0.3">
      <c r="C224" s="133" t="s">
        <v>490</v>
      </c>
      <c r="D224" s="195"/>
      <c r="E224" s="148">
        <v>12</v>
      </c>
      <c r="F224" s="270">
        <f>HLOOKUP($C224,$BZ$2:$CM$3,2,0)</f>
        <v>15004.09</v>
      </c>
      <c r="G224" s="109">
        <f>D224*E224*F224</f>
        <v>0</v>
      </c>
      <c r="H224" s="162"/>
      <c r="I224" s="110" t="s">
        <v>495</v>
      </c>
      <c r="J224" s="110" t="str">
        <f>VLOOKUP(I224,Presupuesto!$B$11:$C$565,2,0)</f>
        <v>SUELDOS Y SALARIOS PERMANENTES</v>
      </c>
      <c r="K224" s="94" t="str">
        <f t="shared" si="6"/>
        <v>Posgrado</v>
      </c>
      <c r="L224" s="94" t="s">
        <v>394</v>
      </c>
    </row>
    <row r="225" spans="3:12" x14ac:dyDescent="0.25">
      <c r="C225" s="167" t="s">
        <v>58</v>
      </c>
      <c r="D225" s="159"/>
      <c r="E225" s="150">
        <v>0</v>
      </c>
      <c r="F225" s="96">
        <f>IF(E224=0,"",(G224/E224)/12*E224)</f>
        <v>0</v>
      </c>
      <c r="G225" s="93">
        <f>F225</f>
        <v>0</v>
      </c>
      <c r="H225" s="160"/>
      <c r="I225" s="112" t="s">
        <v>515</v>
      </c>
      <c r="J225" s="112" t="str">
        <f>VLOOKUP(I225,Presupuesto!$B$11:$C$565,2,0)</f>
        <v>AGUINALDO Y DECIMO CUARTO MES</v>
      </c>
      <c r="K225" s="94" t="str">
        <f t="shared" si="6"/>
        <v>Posgrado</v>
      </c>
      <c r="L225" s="94" t="s">
        <v>394</v>
      </c>
    </row>
    <row r="226" spans="3:12" ht="15.75" thickBot="1" x14ac:dyDescent="0.3">
      <c r="C226" s="168" t="s">
        <v>59</v>
      </c>
      <c r="D226" s="159"/>
      <c r="E226" s="150">
        <v>0</v>
      </c>
      <c r="F226" s="113">
        <f>IF(E224&lt;6,"",((E224-6)/12)*(G224/E224))</f>
        <v>0</v>
      </c>
      <c r="G226" s="93">
        <f>F226</f>
        <v>0</v>
      </c>
      <c r="H226" s="160"/>
      <c r="I226" s="97" t="s">
        <v>518</v>
      </c>
      <c r="J226" s="97" t="str">
        <f>VLOOKUP(I226,Presupuesto!$B$11:$C$565,2,0)</f>
        <v>DECIMOCUARTO MES</v>
      </c>
      <c r="K226" s="94" t="str">
        <f t="shared" si="6"/>
        <v>Posgrado</v>
      </c>
      <c r="L226" s="94" t="s">
        <v>394</v>
      </c>
    </row>
    <row r="227" spans="3:12" ht="15.75" thickBot="1" x14ac:dyDescent="0.3">
      <c r="C227" s="133" t="s">
        <v>491</v>
      </c>
      <c r="D227" s="195"/>
      <c r="E227" s="148">
        <v>12</v>
      </c>
      <c r="F227" s="270">
        <f>HLOOKUP($C227,$BZ$2:$CM$3,2,0)</f>
        <v>13238.9</v>
      </c>
      <c r="G227" s="109">
        <f>D227*E227*F227</f>
        <v>0</v>
      </c>
      <c r="H227" s="162"/>
      <c r="I227" s="110" t="s">
        <v>495</v>
      </c>
      <c r="J227" s="110" t="str">
        <f>VLOOKUP(I227,Presupuesto!$B$11:$C$565,2,0)</f>
        <v>SUELDOS Y SALARIOS PERMANENTES</v>
      </c>
      <c r="K227" s="94" t="str">
        <f t="shared" si="6"/>
        <v>Posgrado</v>
      </c>
      <c r="L227" s="94" t="s">
        <v>394</v>
      </c>
    </row>
    <row r="228" spans="3:12" x14ac:dyDescent="0.25">
      <c r="C228" s="167" t="s">
        <v>58</v>
      </c>
      <c r="D228" s="159"/>
      <c r="E228" s="150">
        <v>0</v>
      </c>
      <c r="F228" s="96">
        <f>IF(E227=0,"",(G227/E227)/12*E227)</f>
        <v>0</v>
      </c>
      <c r="G228" s="93">
        <f>F228</f>
        <v>0</v>
      </c>
      <c r="H228" s="160"/>
      <c r="I228" s="112" t="s">
        <v>515</v>
      </c>
      <c r="J228" s="112" t="str">
        <f>VLOOKUP(I228,Presupuesto!$B$11:$C$565,2,0)</f>
        <v>AGUINALDO Y DECIMO CUARTO MES</v>
      </c>
      <c r="K228" s="94" t="str">
        <f t="shared" si="6"/>
        <v>Posgrado</v>
      </c>
      <c r="L228" s="94" t="s">
        <v>394</v>
      </c>
    </row>
    <row r="229" spans="3:12" ht="15.75" thickBot="1" x14ac:dyDescent="0.3">
      <c r="C229" s="168" t="s">
        <v>59</v>
      </c>
      <c r="D229" s="159"/>
      <c r="E229" s="150">
        <v>0</v>
      </c>
      <c r="F229" s="113">
        <f>IF(E227&lt;6,"",((E227-6)/12)*(G227/E227))</f>
        <v>0</v>
      </c>
      <c r="G229" s="93">
        <f>F229</f>
        <v>0</v>
      </c>
      <c r="H229" s="160"/>
      <c r="I229" s="97" t="s">
        <v>518</v>
      </c>
      <c r="J229" s="97" t="str">
        <f>VLOOKUP(I229,Presupuesto!$B$11:$C$565,2,0)</f>
        <v>DECIMOCUARTO MES</v>
      </c>
      <c r="K229" s="94" t="str">
        <f t="shared" si="6"/>
        <v>Posgrado</v>
      </c>
      <c r="L229" s="94" t="s">
        <v>394</v>
      </c>
    </row>
    <row r="230" spans="3:12" ht="15.75" thickBot="1" x14ac:dyDescent="0.3">
      <c r="C230" s="133" t="s">
        <v>492</v>
      </c>
      <c r="D230" s="195"/>
      <c r="E230" s="148">
        <v>12</v>
      </c>
      <c r="F230" s="270">
        <f>HLOOKUP($C230,$BZ$2:$CM$3,2,0)</f>
        <v>12356.31</v>
      </c>
      <c r="G230" s="109">
        <f>D230*E230*F230</f>
        <v>0</v>
      </c>
      <c r="H230" s="162"/>
      <c r="I230" s="110" t="s">
        <v>495</v>
      </c>
      <c r="J230" s="110" t="str">
        <f>VLOOKUP(I230,Presupuesto!$B$11:$C$565,2,0)</f>
        <v>SUELDOS Y SALARIOS PERMANENTES</v>
      </c>
      <c r="K230" s="94" t="str">
        <f t="shared" ref="K230:K247" si="7">$K$197</f>
        <v>Posgrado</v>
      </c>
      <c r="L230" s="94" t="s">
        <v>394</v>
      </c>
    </row>
    <row r="231" spans="3:12" x14ac:dyDescent="0.25">
      <c r="C231" s="167" t="s">
        <v>58</v>
      </c>
      <c r="D231" s="159"/>
      <c r="E231" s="150">
        <v>0</v>
      </c>
      <c r="F231" s="96">
        <f>IF(E230=0,"",(G230/E230)/12*E230)</f>
        <v>0</v>
      </c>
      <c r="G231" s="93">
        <f>F231</f>
        <v>0</v>
      </c>
      <c r="H231" s="160"/>
      <c r="I231" s="112" t="s">
        <v>515</v>
      </c>
      <c r="J231" s="112" t="str">
        <f>VLOOKUP(I231,Presupuesto!$B$11:$C$565,2,0)</f>
        <v>AGUINALDO Y DECIMO CUARTO MES</v>
      </c>
      <c r="K231" s="94" t="str">
        <f t="shared" si="7"/>
        <v>Posgrado</v>
      </c>
      <c r="L231" s="94" t="s">
        <v>394</v>
      </c>
    </row>
    <row r="232" spans="3:12" ht="15.75" thickBot="1" x14ac:dyDescent="0.3">
      <c r="C232" s="168" t="s">
        <v>59</v>
      </c>
      <c r="D232" s="159"/>
      <c r="E232" s="150">
        <v>0</v>
      </c>
      <c r="F232" s="113">
        <f>IF(E230&lt;6,"",((E230-6)/12)*(G230/E230))</f>
        <v>0</v>
      </c>
      <c r="G232" s="93">
        <f>F232</f>
        <v>0</v>
      </c>
      <c r="H232" s="160"/>
      <c r="I232" s="97" t="s">
        <v>518</v>
      </c>
      <c r="J232" s="97" t="str">
        <f>VLOOKUP(I232,Presupuesto!$B$11:$C$565,2,0)</f>
        <v>DECIMOCUARTO MES</v>
      </c>
      <c r="K232" s="94" t="str">
        <f t="shared" si="7"/>
        <v>Posgrado</v>
      </c>
      <c r="L232" s="94" t="s">
        <v>394</v>
      </c>
    </row>
    <row r="233" spans="3:12" ht="15.75" thickBot="1" x14ac:dyDescent="0.3">
      <c r="C233" s="133" t="s">
        <v>493</v>
      </c>
      <c r="D233" s="195"/>
      <c r="E233" s="148">
        <v>12</v>
      </c>
      <c r="F233" s="270">
        <f>HLOOKUP($C233,$BZ$2:$CM$3,2,0)</f>
        <v>463.22</v>
      </c>
      <c r="G233" s="109">
        <f>D233*E233*F233</f>
        <v>0</v>
      </c>
      <c r="H233" s="162"/>
      <c r="I233" s="110" t="s">
        <v>495</v>
      </c>
      <c r="J233" s="110" t="str">
        <f>VLOOKUP(I233,Presupuesto!$B$11:$C$565,2,0)</f>
        <v>SUELDOS Y SALARIOS PERMANENTES</v>
      </c>
      <c r="K233" s="94" t="str">
        <f t="shared" si="7"/>
        <v>Posgrado</v>
      </c>
      <c r="L233" s="94" t="s">
        <v>394</v>
      </c>
    </row>
    <row r="234" spans="3:12" x14ac:dyDescent="0.25">
      <c r="C234" s="167" t="s">
        <v>58</v>
      </c>
      <c r="D234" s="159"/>
      <c r="E234" s="150">
        <v>0</v>
      </c>
      <c r="F234" s="96">
        <f>IF(E233=0,"",(G233/E233)/12*E233)</f>
        <v>0</v>
      </c>
      <c r="G234" s="93">
        <f>F234</f>
        <v>0</v>
      </c>
      <c r="H234" s="160"/>
      <c r="I234" s="112" t="s">
        <v>515</v>
      </c>
      <c r="J234" s="112" t="str">
        <f>VLOOKUP(I234,Presupuesto!$B$11:$C$565,2,0)</f>
        <v>AGUINALDO Y DECIMO CUARTO MES</v>
      </c>
      <c r="K234" s="94" t="str">
        <f t="shared" si="7"/>
        <v>Posgrado</v>
      </c>
      <c r="L234" s="94" t="s">
        <v>394</v>
      </c>
    </row>
    <row r="235" spans="3:12" ht="15.75" thickBot="1" x14ac:dyDescent="0.3">
      <c r="C235" s="168" t="s">
        <v>59</v>
      </c>
      <c r="D235" s="159"/>
      <c r="E235" s="150">
        <v>0</v>
      </c>
      <c r="F235" s="113">
        <f>IF(E233&lt;6,"",((E233-6)/12)*(G233/E233))</f>
        <v>0</v>
      </c>
      <c r="G235" s="93">
        <f>F235</f>
        <v>0</v>
      </c>
      <c r="H235" s="160"/>
      <c r="I235" s="97" t="s">
        <v>518</v>
      </c>
      <c r="J235" s="97" t="str">
        <f>VLOOKUP(I235,Presupuesto!$B$11:$C$565,2,0)</f>
        <v>DECIMOCUARTO MES</v>
      </c>
      <c r="K235" s="94" t="str">
        <f t="shared" si="7"/>
        <v>Posgrado</v>
      </c>
      <c r="L235" s="94" t="s">
        <v>394</v>
      </c>
    </row>
    <row r="236" spans="3:12" ht="15.75" thickBot="1" x14ac:dyDescent="0.3">
      <c r="C236" s="133" t="s">
        <v>494</v>
      </c>
      <c r="D236" s="195"/>
      <c r="E236" s="148">
        <v>12</v>
      </c>
      <c r="F236" s="270">
        <f>HLOOKUP($C236,$BZ$2:$CM$3,2,0)</f>
        <v>2007.3</v>
      </c>
      <c r="G236" s="109">
        <f>D236*E236*F236</f>
        <v>0</v>
      </c>
      <c r="H236" s="162"/>
      <c r="I236" s="110" t="s">
        <v>495</v>
      </c>
      <c r="J236" s="110" t="str">
        <f>VLOOKUP(I236,Presupuesto!$B$11:$C$565,2,0)</f>
        <v>SUELDOS Y SALARIOS PERMANENTES</v>
      </c>
      <c r="K236" s="94" t="str">
        <f t="shared" si="7"/>
        <v>Posgrado</v>
      </c>
      <c r="L236" s="94" t="s">
        <v>394</v>
      </c>
    </row>
    <row r="237" spans="3:12" x14ac:dyDescent="0.25">
      <c r="C237" s="167" t="s">
        <v>58</v>
      </c>
      <c r="D237" s="159"/>
      <c r="E237" s="150">
        <v>0</v>
      </c>
      <c r="F237" s="96">
        <f>IF(E236=0,"",(G236/E236)/12*E236)</f>
        <v>0</v>
      </c>
      <c r="G237" s="93">
        <f>F237</f>
        <v>0</v>
      </c>
      <c r="H237" s="160"/>
      <c r="I237" s="112" t="s">
        <v>515</v>
      </c>
      <c r="J237" s="112" t="str">
        <f>VLOOKUP(I237,Presupuesto!$B$11:$C$565,2,0)</f>
        <v>AGUINALDO Y DECIMO CUARTO MES</v>
      </c>
      <c r="K237" s="94" t="str">
        <f t="shared" si="7"/>
        <v>Posgrado</v>
      </c>
      <c r="L237" s="94" t="s">
        <v>394</v>
      </c>
    </row>
    <row r="238" spans="3:12" ht="15.75" thickBot="1" x14ac:dyDescent="0.3">
      <c r="C238" s="168" t="s">
        <v>59</v>
      </c>
      <c r="D238" s="159"/>
      <c r="E238" s="150">
        <v>0</v>
      </c>
      <c r="F238" s="113">
        <f>IF(E236&lt;6,"",((E236-6)/12)*(G236/E236))</f>
        <v>0</v>
      </c>
      <c r="G238" s="93">
        <f>F238</f>
        <v>0</v>
      </c>
      <c r="H238" s="160"/>
      <c r="I238" s="97" t="s">
        <v>518</v>
      </c>
      <c r="J238" s="97" t="str">
        <f>VLOOKUP(I238,Presupuesto!$B$11:$C$565,2,0)</f>
        <v>DECIMOCUARTO MES</v>
      </c>
      <c r="K238" s="94" t="str">
        <f t="shared" si="7"/>
        <v>Posgrado</v>
      </c>
      <c r="L238" s="94" t="s">
        <v>394</v>
      </c>
    </row>
    <row r="239" spans="3:12" ht="15.75" thickBot="1" x14ac:dyDescent="0.3">
      <c r="C239" s="136" t="s">
        <v>83</v>
      </c>
      <c r="D239" s="195"/>
      <c r="E239" s="148">
        <v>12</v>
      </c>
      <c r="F239" s="135">
        <v>30000</v>
      </c>
      <c r="G239" s="109">
        <f>D239*E239*F239</f>
        <v>0</v>
      </c>
      <c r="H239" s="162"/>
      <c r="I239" s="110" t="s">
        <v>563</v>
      </c>
      <c r="J239" s="110" t="str">
        <f>VLOOKUP(I239,Presupuesto!$B$11:$C$565,2,0)</f>
        <v>CONTRATOS ESPECIALES</v>
      </c>
      <c r="K239" s="94" t="str">
        <f t="shared" si="7"/>
        <v>Posgrado</v>
      </c>
      <c r="L239" s="94" t="s">
        <v>394</v>
      </c>
    </row>
    <row r="240" spans="3:12" x14ac:dyDescent="0.25">
      <c r="C240" s="167" t="s">
        <v>58</v>
      </c>
      <c r="D240" s="159"/>
      <c r="E240" s="150">
        <v>0</v>
      </c>
      <c r="F240" s="113">
        <f>IF(E239=0,"",(G239/E239)/12*E239)</f>
        <v>0</v>
      </c>
      <c r="G240" s="93">
        <f>F240</f>
        <v>0</v>
      </c>
      <c r="H240" s="160"/>
      <c r="I240" s="97" t="s">
        <v>563</v>
      </c>
      <c r="J240" s="97" t="str">
        <f>VLOOKUP(I240,Presupuesto!$B$11:$C$565,2,0)</f>
        <v>CONTRATOS ESPECIALES</v>
      </c>
      <c r="K240" s="94" t="str">
        <f t="shared" si="7"/>
        <v>Posgrado</v>
      </c>
      <c r="L240" s="94" t="s">
        <v>393</v>
      </c>
    </row>
    <row r="241" spans="3:12" ht="15.75" thickBot="1" x14ac:dyDescent="0.3">
      <c r="C241" s="168" t="s">
        <v>59</v>
      </c>
      <c r="D241" s="159"/>
      <c r="E241" s="150">
        <v>0</v>
      </c>
      <c r="F241" s="96">
        <f>IF(E239&lt;6,"",((E239-6)/12)*(G239/E239))</f>
        <v>0</v>
      </c>
      <c r="G241" s="93">
        <f>F241</f>
        <v>0</v>
      </c>
      <c r="H241" s="160"/>
      <c r="I241" s="97" t="s">
        <v>563</v>
      </c>
      <c r="J241" s="97" t="str">
        <f>VLOOKUP(I241,Presupuesto!$B$11:$C$565,2,0)</f>
        <v>CONTRATOS ESPECIALES</v>
      </c>
      <c r="K241" s="94" t="str">
        <f t="shared" si="7"/>
        <v>Posgrado</v>
      </c>
      <c r="L241" s="94" t="s">
        <v>398</v>
      </c>
    </row>
    <row r="242" spans="3:12" ht="15.75" thickBot="1" x14ac:dyDescent="0.3">
      <c r="C242" s="136" t="s">
        <v>60</v>
      </c>
      <c r="D242" s="195"/>
      <c r="E242" s="148">
        <v>12</v>
      </c>
      <c r="F242" s="114">
        <v>30000</v>
      </c>
      <c r="G242" s="109">
        <f>D242*E242*F242</f>
        <v>0</v>
      </c>
      <c r="H242" s="162"/>
      <c r="I242" s="110" t="s">
        <v>704</v>
      </c>
      <c r="J242" s="110" t="str">
        <f>VLOOKUP(I242,Presupuesto!$B$11:$C$565,2,0)</f>
        <v>OTROS SERVICIOS TECNICOS Y PROFESIONALES</v>
      </c>
      <c r="K242" s="94" t="str">
        <f t="shared" si="7"/>
        <v>Posgrado</v>
      </c>
      <c r="L242" s="94" t="s">
        <v>393</v>
      </c>
    </row>
    <row r="243" spans="3:12" x14ac:dyDescent="0.25">
      <c r="C243" s="167" t="s">
        <v>58</v>
      </c>
      <c r="D243" s="159"/>
      <c r="E243" s="150">
        <v>0</v>
      </c>
      <c r="F243" s="96">
        <v>0</v>
      </c>
      <c r="G243" s="93">
        <f>F243</f>
        <v>0</v>
      </c>
      <c r="H243" s="160"/>
      <c r="I243" s="97" t="s">
        <v>704</v>
      </c>
      <c r="J243" s="97" t="str">
        <f>VLOOKUP(I243,Presupuesto!$B$11:$C$565,2,0)</f>
        <v>OTROS SERVICIOS TECNICOS Y PROFESIONALES</v>
      </c>
      <c r="K243" s="94" t="str">
        <f t="shared" si="7"/>
        <v>Posgrado</v>
      </c>
      <c r="L243" s="94" t="s">
        <v>393</v>
      </c>
    </row>
    <row r="244" spans="3:12" ht="15.75" thickBot="1" x14ac:dyDescent="0.3">
      <c r="C244" s="168" t="s">
        <v>59</v>
      </c>
      <c r="D244" s="159"/>
      <c r="E244" s="150">
        <v>0</v>
      </c>
      <c r="F244" s="96">
        <v>0</v>
      </c>
      <c r="G244" s="93">
        <f>F244</f>
        <v>0</v>
      </c>
      <c r="H244" s="160"/>
      <c r="I244" s="97" t="s">
        <v>704</v>
      </c>
      <c r="J244" s="97" t="str">
        <f>VLOOKUP(I244,Presupuesto!$B$11:$C$565,2,0)</f>
        <v>OTROS SERVICIOS TECNICOS Y PROFESIONALES</v>
      </c>
      <c r="K244" s="94" t="str">
        <f t="shared" si="7"/>
        <v>Posgrado</v>
      </c>
      <c r="L244" s="94" t="s">
        <v>393</v>
      </c>
    </row>
    <row r="245" spans="3:12" ht="15.75" thickBot="1" x14ac:dyDescent="0.3">
      <c r="C245" s="136" t="s">
        <v>61</v>
      </c>
      <c r="D245" s="195"/>
      <c r="E245" s="148">
        <v>12</v>
      </c>
      <c r="F245" s="114">
        <v>30000</v>
      </c>
      <c r="G245" s="109">
        <f>D245*E245*F245</f>
        <v>0</v>
      </c>
      <c r="H245" s="162"/>
      <c r="I245" s="110" t="s">
        <v>495</v>
      </c>
      <c r="J245" s="110" t="str">
        <f>VLOOKUP(I245,Presupuesto!$B$11:$C$565,2,0)</f>
        <v>SUELDOS Y SALARIOS PERMANENTES</v>
      </c>
      <c r="K245" s="94" t="str">
        <f t="shared" si="7"/>
        <v>Posgrado</v>
      </c>
      <c r="L245" s="94" t="s">
        <v>393</v>
      </c>
    </row>
    <row r="246" spans="3:12" x14ac:dyDescent="0.25">
      <c r="C246" s="167" t="s">
        <v>58</v>
      </c>
      <c r="D246" s="165"/>
      <c r="E246" s="127">
        <v>0</v>
      </c>
      <c r="F246" s="115">
        <f>IF(E245=0,"",(G245/E245)/12*E245)</f>
        <v>0</v>
      </c>
      <c r="G246" s="116">
        <f>F246</f>
        <v>0</v>
      </c>
      <c r="H246" s="160"/>
      <c r="I246" s="97" t="s">
        <v>515</v>
      </c>
      <c r="J246" s="97" t="str">
        <f>VLOOKUP(I246,Presupuesto!$B$11:$C$565,2,0)</f>
        <v>AGUINALDO Y DECIMO CUARTO MES</v>
      </c>
      <c r="K246" s="94" t="str">
        <f t="shared" si="7"/>
        <v>Posgrado</v>
      </c>
      <c r="L246" s="94" t="s">
        <v>393</v>
      </c>
    </row>
    <row r="247" spans="3:12" ht="15.75" thickBot="1" x14ac:dyDescent="0.3">
      <c r="C247" s="169" t="s">
        <v>59</v>
      </c>
      <c r="D247" s="158"/>
      <c r="E247" s="128">
        <v>0</v>
      </c>
      <c r="F247" s="101">
        <f>IF(E245&lt;6,"",((E245-6)/12)*(G245/E245))</f>
        <v>0</v>
      </c>
      <c r="G247" s="101">
        <f>F247</f>
        <v>0</v>
      </c>
      <c r="H247" s="158"/>
      <c r="I247" s="102" t="s">
        <v>518</v>
      </c>
      <c r="J247" s="120" t="str">
        <f>VLOOKUP(I247,Presupuesto!$B$11:$C$565,2,0)</f>
        <v>DECIMOCUARTO MES</v>
      </c>
      <c r="K247" s="102" t="str">
        <f t="shared" si="7"/>
        <v>Posgrado</v>
      </c>
      <c r="L247" s="120" t="s">
        <v>393</v>
      </c>
    </row>
    <row r="249" spans="3:12" ht="15.75" thickBot="1" x14ac:dyDescent="0.3">
      <c r="K249" s="149"/>
    </row>
    <row r="250" spans="3:12" ht="15.75" thickBot="1" x14ac:dyDescent="0.3">
      <c r="C250" s="69" t="s">
        <v>43</v>
      </c>
      <c r="D250" s="30">
        <f>SUM(G257:G307)</f>
        <v>0</v>
      </c>
      <c r="E250" s="89"/>
      <c r="F250" s="89"/>
      <c r="G250" s="89"/>
      <c r="H250" s="73"/>
      <c r="I250" s="73"/>
      <c r="J250" s="73"/>
      <c r="K250" s="149"/>
    </row>
    <row r="251" spans="3:12" x14ac:dyDescent="0.25">
      <c r="D251" s="31"/>
      <c r="E251" s="89"/>
      <c r="F251" s="89"/>
      <c r="G251" s="89"/>
      <c r="H251" s="73"/>
      <c r="I251" s="73"/>
      <c r="J251" s="73"/>
      <c r="K251" s="149"/>
    </row>
    <row r="252" spans="3:12" x14ac:dyDescent="0.25">
      <c r="D252" s="31"/>
      <c r="E252" s="89"/>
      <c r="F252" s="89"/>
      <c r="G252" s="89"/>
      <c r="H252" s="73"/>
      <c r="I252" s="73"/>
      <c r="J252" s="73"/>
      <c r="K252" s="149"/>
    </row>
    <row r="253" spans="3:12" ht="15.75" x14ac:dyDescent="0.25">
      <c r="C253" s="198" t="s">
        <v>391</v>
      </c>
      <c r="D253" s="306"/>
      <c r="E253" s="89"/>
      <c r="F253" s="89"/>
      <c r="G253" s="89"/>
      <c r="H253" s="73"/>
      <c r="I253" s="73"/>
      <c r="J253" s="73"/>
      <c r="K253" s="149"/>
    </row>
    <row r="254" spans="3:12" ht="18.75" x14ac:dyDescent="0.25">
      <c r="C254" s="200" t="e">
        <f>IFERROR(VLOOKUP(D253,'1. Desarrollo e Innov. Curricu.'!$F:$G,2,FALSE),IFERROR(VLOOKUP(D253,'2. Investigación Científica'!$F:$G,2,FALSE),IFERROR(VLOOKUP(D253,'3. Vinculación Univ. Sociedad'!$E:$G,2,FALSE),IFERROR(VLOOKUP(D253,'4.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89"/>
      <c r="F254" s="89"/>
      <c r="G254" s="89"/>
      <c r="H254" s="73"/>
      <c r="I254" s="73"/>
      <c r="J254" s="73"/>
      <c r="K254" s="149"/>
    </row>
    <row r="255" spans="3:12" ht="15.75" thickBot="1" x14ac:dyDescent="0.3">
      <c r="C255" s="173"/>
      <c r="D255" s="31"/>
      <c r="E255" s="89"/>
      <c r="F255" s="89"/>
      <c r="G255" s="89"/>
      <c r="H255" s="73"/>
      <c r="I255" s="73"/>
      <c r="J255" s="73"/>
      <c r="K255" s="149"/>
    </row>
    <row r="256" spans="3:12" ht="30.75" thickBot="1" x14ac:dyDescent="0.3">
      <c r="C256" s="130" t="s">
        <v>44</v>
      </c>
      <c r="D256" s="134" t="s">
        <v>55</v>
      </c>
      <c r="E256" s="166" t="s">
        <v>56</v>
      </c>
      <c r="F256" s="134" t="s">
        <v>57</v>
      </c>
      <c r="G256" s="131" t="s">
        <v>27</v>
      </c>
      <c r="H256" s="129" t="s">
        <v>130</v>
      </c>
      <c r="I256" s="132" t="s">
        <v>46</v>
      </c>
      <c r="J256" s="132" t="s">
        <v>131</v>
      </c>
      <c r="K256" s="132" t="s">
        <v>409</v>
      </c>
      <c r="L256" s="132" t="s">
        <v>410</v>
      </c>
    </row>
    <row r="257" spans="3:12" ht="15.75" thickBot="1" x14ac:dyDescent="0.3">
      <c r="C257" s="133" t="s">
        <v>481</v>
      </c>
      <c r="D257" s="195"/>
      <c r="E257" s="148">
        <v>12</v>
      </c>
      <c r="F257" s="270">
        <f>HLOOKUP($C257,$BZ$2:$CM$3,2,0)</f>
        <v>43674.39</v>
      </c>
      <c r="G257" s="109">
        <f>D257*E257*F257</f>
        <v>0</v>
      </c>
      <c r="H257" s="162"/>
      <c r="I257" s="110" t="s">
        <v>495</v>
      </c>
      <c r="J257" s="110" t="str">
        <f>VLOOKUP(I257,Presupuesto!$B$11:$C$565,2,0)</f>
        <v>SUELDOS Y SALARIOS PERMANENTES</v>
      </c>
      <c r="K257" s="208" t="s">
        <v>1451</v>
      </c>
      <c r="L257" s="94" t="s">
        <v>393</v>
      </c>
    </row>
    <row r="258" spans="3:12" x14ac:dyDescent="0.25">
      <c r="C258" s="167" t="s">
        <v>58</v>
      </c>
      <c r="D258" s="159"/>
      <c r="E258" s="150">
        <v>0</v>
      </c>
      <c r="F258" s="96">
        <f>IF(E257=0,"",(G257/E257)/12*E257)</f>
        <v>0</v>
      </c>
      <c r="G258" s="93">
        <f>F258</f>
        <v>0</v>
      </c>
      <c r="H258" s="160"/>
      <c r="I258" s="112" t="s">
        <v>515</v>
      </c>
      <c r="J258" s="112" t="str">
        <f>VLOOKUP(I258,Presupuesto!$B$11:$C$565,2,0)</f>
        <v>AGUINALDO Y DECIMO CUARTO MES</v>
      </c>
      <c r="K258" s="94" t="str">
        <f t="shared" ref="K258:K289" si="8">$K$257</f>
        <v>Posgrado</v>
      </c>
      <c r="L258" s="94" t="s">
        <v>411</v>
      </c>
    </row>
    <row r="259" spans="3:12" ht="15.75" thickBot="1" x14ac:dyDescent="0.3">
      <c r="C259" s="168" t="s">
        <v>59</v>
      </c>
      <c r="D259" s="159"/>
      <c r="E259" s="150">
        <v>0</v>
      </c>
      <c r="F259" s="113">
        <f>IF(E257&lt;6,"",((E257-6)/12)*(G257/E257))</f>
        <v>0</v>
      </c>
      <c r="G259" s="93">
        <f>F259</f>
        <v>0</v>
      </c>
      <c r="H259" s="160"/>
      <c r="I259" s="97" t="s">
        <v>518</v>
      </c>
      <c r="J259" s="97" t="str">
        <f>VLOOKUP(I259,Presupuesto!$B$11:$C$565,2,0)</f>
        <v>DECIMOCUARTO MES</v>
      </c>
      <c r="K259" s="94" t="str">
        <f t="shared" si="8"/>
        <v>Posgrado</v>
      </c>
      <c r="L259" s="94" t="s">
        <v>394</v>
      </c>
    </row>
    <row r="260" spans="3:12" ht="15.75" thickBot="1" x14ac:dyDescent="0.3">
      <c r="C260" s="133" t="s">
        <v>482</v>
      </c>
      <c r="D260" s="195"/>
      <c r="E260" s="148">
        <v>12</v>
      </c>
      <c r="F260" s="270">
        <f>HLOOKUP($C260,$BZ$2:$CM$3,2,0)</f>
        <v>39703.99</v>
      </c>
      <c r="G260" s="109">
        <f>D260*E260*F260</f>
        <v>0</v>
      </c>
      <c r="H260" s="162"/>
      <c r="I260" s="110" t="s">
        <v>495</v>
      </c>
      <c r="J260" s="110" t="str">
        <f>VLOOKUP(I260,Presupuesto!$B$11:$C$565,2,0)</f>
        <v>SUELDOS Y SALARIOS PERMANENTES</v>
      </c>
      <c r="K260" s="94" t="str">
        <f t="shared" si="8"/>
        <v>Posgrado</v>
      </c>
      <c r="L260" s="94" t="s">
        <v>394</v>
      </c>
    </row>
    <row r="261" spans="3:12" x14ac:dyDescent="0.25">
      <c r="C261" s="167" t="s">
        <v>58</v>
      </c>
      <c r="D261" s="159"/>
      <c r="E261" s="150">
        <v>0</v>
      </c>
      <c r="F261" s="96">
        <f>IF(E260=0,"",(G260/E260)/12*E260)</f>
        <v>0</v>
      </c>
      <c r="G261" s="93">
        <f>F261</f>
        <v>0</v>
      </c>
      <c r="H261" s="160"/>
      <c r="I261" s="112" t="s">
        <v>515</v>
      </c>
      <c r="J261" s="112" t="str">
        <f>VLOOKUP(I261,Presupuesto!$B$11:$C$565,2,0)</f>
        <v>AGUINALDO Y DECIMO CUARTO MES</v>
      </c>
      <c r="K261" s="94" t="str">
        <f t="shared" si="8"/>
        <v>Posgrado</v>
      </c>
      <c r="L261" s="94" t="s">
        <v>394</v>
      </c>
    </row>
    <row r="262" spans="3:12" ht="15.75" thickBot="1" x14ac:dyDescent="0.3">
      <c r="C262" s="168" t="s">
        <v>59</v>
      </c>
      <c r="D262" s="159"/>
      <c r="E262" s="150">
        <v>0</v>
      </c>
      <c r="F262" s="113">
        <f>IF(E260&lt;6,"",((E260-6)/12)*(G260/E260))</f>
        <v>0</v>
      </c>
      <c r="G262" s="93">
        <f>F262</f>
        <v>0</v>
      </c>
      <c r="H262" s="160"/>
      <c r="I262" s="97" t="s">
        <v>518</v>
      </c>
      <c r="J262" s="97" t="str">
        <f>VLOOKUP(I262,Presupuesto!$B$11:$C$565,2,0)</f>
        <v>DECIMOCUARTO MES</v>
      </c>
      <c r="K262" s="94" t="str">
        <f t="shared" si="8"/>
        <v>Posgrado</v>
      </c>
      <c r="L262" s="94" t="s">
        <v>394</v>
      </c>
    </row>
    <row r="263" spans="3:12" ht="15.75" thickBot="1" x14ac:dyDescent="0.3">
      <c r="C263" s="133" t="s">
        <v>483</v>
      </c>
      <c r="D263" s="195"/>
      <c r="E263" s="148">
        <v>12</v>
      </c>
      <c r="F263" s="270">
        <f>HLOOKUP($C263,$BZ$2:$CM$3,2,0)</f>
        <v>35733.589999999997</v>
      </c>
      <c r="G263" s="109">
        <f>D263*E263*F263</f>
        <v>0</v>
      </c>
      <c r="H263" s="162"/>
      <c r="I263" s="110" t="s">
        <v>495</v>
      </c>
      <c r="J263" s="110" t="str">
        <f>VLOOKUP(I263,Presupuesto!$B$11:$C$565,2,0)</f>
        <v>SUELDOS Y SALARIOS PERMANENTES</v>
      </c>
      <c r="K263" s="94" t="str">
        <f t="shared" si="8"/>
        <v>Posgrado</v>
      </c>
      <c r="L263" s="94" t="s">
        <v>394</v>
      </c>
    </row>
    <row r="264" spans="3:12" x14ac:dyDescent="0.25">
      <c r="C264" s="167" t="s">
        <v>58</v>
      </c>
      <c r="D264" s="159"/>
      <c r="E264" s="150">
        <v>0</v>
      </c>
      <c r="F264" s="96">
        <f>IF(E263=0,"",(G263/E263)/12*E263)</f>
        <v>0</v>
      </c>
      <c r="G264" s="93">
        <f>F264</f>
        <v>0</v>
      </c>
      <c r="H264" s="160"/>
      <c r="I264" s="112" t="s">
        <v>515</v>
      </c>
      <c r="J264" s="112" t="str">
        <f>VLOOKUP(I264,Presupuesto!$B$11:$C$565,2,0)</f>
        <v>AGUINALDO Y DECIMO CUARTO MES</v>
      </c>
      <c r="K264" s="94" t="str">
        <f t="shared" si="8"/>
        <v>Posgrado</v>
      </c>
      <c r="L264" s="94" t="s">
        <v>394</v>
      </c>
    </row>
    <row r="265" spans="3:12" ht="15.75" thickBot="1" x14ac:dyDescent="0.3">
      <c r="C265" s="168" t="s">
        <v>59</v>
      </c>
      <c r="D265" s="159"/>
      <c r="E265" s="150">
        <v>0</v>
      </c>
      <c r="F265" s="113">
        <f>IF(E263&lt;6,"",((E263-6)/12)*(G263/E263))</f>
        <v>0</v>
      </c>
      <c r="G265" s="93">
        <f>F265</f>
        <v>0</v>
      </c>
      <c r="H265" s="160"/>
      <c r="I265" s="97" t="s">
        <v>518</v>
      </c>
      <c r="J265" s="97" t="str">
        <f>VLOOKUP(I265,Presupuesto!$B$11:$C$565,2,0)</f>
        <v>DECIMOCUARTO MES</v>
      </c>
      <c r="K265" s="94" t="str">
        <f t="shared" si="8"/>
        <v>Posgrado</v>
      </c>
      <c r="L265" s="94" t="s">
        <v>394</v>
      </c>
    </row>
    <row r="266" spans="3:12" ht="15.75" thickBot="1" x14ac:dyDescent="0.3">
      <c r="C266" s="133" t="s">
        <v>484</v>
      </c>
      <c r="D266" s="195"/>
      <c r="E266" s="148">
        <v>12</v>
      </c>
      <c r="F266" s="270">
        <f>HLOOKUP($C266,$BZ$2:$CM$3,2,0)</f>
        <v>31763.19</v>
      </c>
      <c r="G266" s="109">
        <f>D266*E266*F266</f>
        <v>0</v>
      </c>
      <c r="H266" s="162"/>
      <c r="I266" s="110" t="s">
        <v>495</v>
      </c>
      <c r="J266" s="110" t="str">
        <f>VLOOKUP(I266,Presupuesto!$B$11:$C$565,2,0)</f>
        <v>SUELDOS Y SALARIOS PERMANENTES</v>
      </c>
      <c r="K266" s="94" t="str">
        <f t="shared" si="8"/>
        <v>Posgrado</v>
      </c>
      <c r="L266" s="94" t="s">
        <v>394</v>
      </c>
    </row>
    <row r="267" spans="3:12" x14ac:dyDescent="0.25">
      <c r="C267" s="167" t="s">
        <v>58</v>
      </c>
      <c r="D267" s="159"/>
      <c r="E267" s="150">
        <v>0</v>
      </c>
      <c r="F267" s="96">
        <f>IF(E266=0,"",(G266/E266)/12*E266)</f>
        <v>0</v>
      </c>
      <c r="G267" s="93">
        <f>F267</f>
        <v>0</v>
      </c>
      <c r="H267" s="160"/>
      <c r="I267" s="112" t="s">
        <v>515</v>
      </c>
      <c r="J267" s="112" t="str">
        <f>VLOOKUP(I267,Presupuesto!$B$11:$C$565,2,0)</f>
        <v>AGUINALDO Y DECIMO CUARTO MES</v>
      </c>
      <c r="K267" s="94" t="str">
        <f t="shared" si="8"/>
        <v>Posgrado</v>
      </c>
      <c r="L267" s="94" t="s">
        <v>394</v>
      </c>
    </row>
    <row r="268" spans="3:12" ht="15.75" thickBot="1" x14ac:dyDescent="0.3">
      <c r="C268" s="168" t="s">
        <v>59</v>
      </c>
      <c r="D268" s="159"/>
      <c r="E268" s="150">
        <v>0</v>
      </c>
      <c r="F268" s="113">
        <f>IF(E266&lt;6,"",((E266-6)/12)*(G266/E266))</f>
        <v>0</v>
      </c>
      <c r="G268" s="93">
        <f>F268</f>
        <v>0</v>
      </c>
      <c r="H268" s="160"/>
      <c r="I268" s="97" t="s">
        <v>518</v>
      </c>
      <c r="J268" s="97" t="str">
        <f>VLOOKUP(I268,Presupuesto!$B$11:$C$565,2,0)</f>
        <v>DECIMOCUARTO MES</v>
      </c>
      <c r="K268" s="94" t="str">
        <f t="shared" si="8"/>
        <v>Posgrado</v>
      </c>
      <c r="L268" s="94" t="s">
        <v>394</v>
      </c>
    </row>
    <row r="269" spans="3:12" ht="15.75" thickBot="1" x14ac:dyDescent="0.3">
      <c r="C269" s="133" t="s">
        <v>485</v>
      </c>
      <c r="D269" s="195"/>
      <c r="E269" s="148">
        <v>12</v>
      </c>
      <c r="F269" s="270">
        <f>HLOOKUP($C269,$BZ$2:$CM$3,2,0)</f>
        <v>29777.99</v>
      </c>
      <c r="G269" s="109">
        <f>D269*E269*F269</f>
        <v>0</v>
      </c>
      <c r="H269" s="162"/>
      <c r="I269" s="110" t="s">
        <v>495</v>
      </c>
      <c r="J269" s="110" t="str">
        <f>VLOOKUP(I269,Presupuesto!$B$11:$C$565,2,0)</f>
        <v>SUELDOS Y SALARIOS PERMANENTES</v>
      </c>
      <c r="K269" s="94" t="str">
        <f t="shared" si="8"/>
        <v>Posgrado</v>
      </c>
      <c r="L269" s="94" t="s">
        <v>394</v>
      </c>
    </row>
    <row r="270" spans="3:12" x14ac:dyDescent="0.25">
      <c r="C270" s="167" t="s">
        <v>58</v>
      </c>
      <c r="D270" s="159"/>
      <c r="E270" s="150">
        <v>0</v>
      </c>
      <c r="F270" s="96">
        <f>IF(E269=0,"",(G269/E269)/12*E269)</f>
        <v>0</v>
      </c>
      <c r="G270" s="93">
        <f>F270</f>
        <v>0</v>
      </c>
      <c r="H270" s="160"/>
      <c r="I270" s="112" t="s">
        <v>515</v>
      </c>
      <c r="J270" s="112" t="str">
        <f>VLOOKUP(I270,Presupuesto!$B$11:$C$565,2,0)</f>
        <v>AGUINALDO Y DECIMO CUARTO MES</v>
      </c>
      <c r="K270" s="94" t="str">
        <f t="shared" si="8"/>
        <v>Posgrado</v>
      </c>
      <c r="L270" s="94" t="s">
        <v>394</v>
      </c>
    </row>
    <row r="271" spans="3:12" ht="15.75" thickBot="1" x14ac:dyDescent="0.3">
      <c r="C271" s="168" t="s">
        <v>59</v>
      </c>
      <c r="D271" s="159"/>
      <c r="E271" s="150">
        <v>0</v>
      </c>
      <c r="F271" s="113">
        <f>IF(E269&lt;6,"",((E269-6)/12)*(G269/E269))</f>
        <v>0</v>
      </c>
      <c r="G271" s="93">
        <f>F271</f>
        <v>0</v>
      </c>
      <c r="H271" s="160"/>
      <c r="I271" s="97" t="s">
        <v>518</v>
      </c>
      <c r="J271" s="97" t="str">
        <f>VLOOKUP(I271,Presupuesto!$B$11:$C$565,2,0)</f>
        <v>DECIMOCUARTO MES</v>
      </c>
      <c r="K271" s="94" t="str">
        <f t="shared" si="8"/>
        <v>Posgrado</v>
      </c>
      <c r="L271" s="94" t="s">
        <v>394</v>
      </c>
    </row>
    <row r="272" spans="3:12" ht="15.75" thickBot="1" x14ac:dyDescent="0.3">
      <c r="C272" s="133" t="s">
        <v>486</v>
      </c>
      <c r="D272" s="195"/>
      <c r="E272" s="148">
        <v>12</v>
      </c>
      <c r="F272" s="270">
        <f>HLOOKUP($C272,$BZ$2:$CM$3,2,0)</f>
        <v>27792.79</v>
      </c>
      <c r="G272" s="109">
        <f>D272*E272*F272</f>
        <v>0</v>
      </c>
      <c r="H272" s="162"/>
      <c r="I272" s="110" t="s">
        <v>495</v>
      </c>
      <c r="J272" s="110" t="str">
        <f>VLOOKUP(I272,Presupuesto!$B$11:$C$565,2,0)</f>
        <v>SUELDOS Y SALARIOS PERMANENTES</v>
      </c>
      <c r="K272" s="94" t="str">
        <f t="shared" si="8"/>
        <v>Posgrado</v>
      </c>
      <c r="L272" s="94" t="s">
        <v>394</v>
      </c>
    </row>
    <row r="273" spans="3:12" x14ac:dyDescent="0.25">
      <c r="C273" s="167" t="s">
        <v>58</v>
      </c>
      <c r="D273" s="159"/>
      <c r="E273" s="150">
        <v>0</v>
      </c>
      <c r="F273" s="96">
        <f>IF(E272=0,"",(G272/E272)/12*E272)</f>
        <v>0</v>
      </c>
      <c r="G273" s="93">
        <f>F273</f>
        <v>0</v>
      </c>
      <c r="H273" s="160"/>
      <c r="I273" s="112" t="s">
        <v>515</v>
      </c>
      <c r="J273" s="112" t="str">
        <f>VLOOKUP(I273,Presupuesto!$B$11:$C$565,2,0)</f>
        <v>AGUINALDO Y DECIMO CUARTO MES</v>
      </c>
      <c r="K273" s="94" t="str">
        <f t="shared" si="8"/>
        <v>Posgrado</v>
      </c>
      <c r="L273" s="94" t="s">
        <v>394</v>
      </c>
    </row>
    <row r="274" spans="3:12" ht="15.75" thickBot="1" x14ac:dyDescent="0.3">
      <c r="C274" s="168" t="s">
        <v>59</v>
      </c>
      <c r="D274" s="159"/>
      <c r="E274" s="150">
        <v>0</v>
      </c>
      <c r="F274" s="113">
        <f>IF(E272&lt;6,"",((E272-6)/12)*(G272/E272))</f>
        <v>0</v>
      </c>
      <c r="G274" s="93">
        <f>F274</f>
        <v>0</v>
      </c>
      <c r="H274" s="160"/>
      <c r="I274" s="97" t="s">
        <v>518</v>
      </c>
      <c r="J274" s="97" t="str">
        <f>VLOOKUP(I274,Presupuesto!$B$11:$C$565,2,0)</f>
        <v>DECIMOCUARTO MES</v>
      </c>
      <c r="K274" s="94" t="str">
        <f t="shared" si="8"/>
        <v>Posgrado</v>
      </c>
      <c r="L274" s="94" t="s">
        <v>394</v>
      </c>
    </row>
    <row r="275" spans="3:12" ht="15.75" thickBot="1" x14ac:dyDescent="0.3">
      <c r="C275" s="133" t="s">
        <v>487</v>
      </c>
      <c r="D275" s="195"/>
      <c r="E275" s="148">
        <v>12</v>
      </c>
      <c r="F275" s="270">
        <f>HLOOKUP($C275,$BZ$2:$CM$3,2,0)</f>
        <v>18859.39</v>
      </c>
      <c r="G275" s="109">
        <f>D275*E275*F275</f>
        <v>0</v>
      </c>
      <c r="H275" s="162"/>
      <c r="I275" s="110" t="s">
        <v>495</v>
      </c>
      <c r="J275" s="110" t="str">
        <f>VLOOKUP(I275,Presupuesto!$B$11:$C$565,2,0)</f>
        <v>SUELDOS Y SALARIOS PERMANENTES</v>
      </c>
      <c r="K275" s="94" t="str">
        <f t="shared" si="8"/>
        <v>Posgrado</v>
      </c>
      <c r="L275" s="94" t="s">
        <v>394</v>
      </c>
    </row>
    <row r="276" spans="3:12" x14ac:dyDescent="0.25">
      <c r="C276" s="167" t="s">
        <v>58</v>
      </c>
      <c r="D276" s="159"/>
      <c r="E276" s="150">
        <v>0</v>
      </c>
      <c r="F276" s="96">
        <f>IF(E275=0,"",(G275/E275)/12*E275)</f>
        <v>0</v>
      </c>
      <c r="G276" s="93">
        <f>F276</f>
        <v>0</v>
      </c>
      <c r="H276" s="160"/>
      <c r="I276" s="112" t="s">
        <v>515</v>
      </c>
      <c r="J276" s="112" t="str">
        <f>VLOOKUP(I276,Presupuesto!$B$11:$C$565,2,0)</f>
        <v>AGUINALDO Y DECIMO CUARTO MES</v>
      </c>
      <c r="K276" s="94" t="str">
        <f t="shared" si="8"/>
        <v>Posgrado</v>
      </c>
      <c r="L276" s="94" t="s">
        <v>394</v>
      </c>
    </row>
    <row r="277" spans="3:12" ht="15.75" thickBot="1" x14ac:dyDescent="0.3">
      <c r="C277" s="168" t="s">
        <v>59</v>
      </c>
      <c r="D277" s="159"/>
      <c r="E277" s="150">
        <v>0</v>
      </c>
      <c r="F277" s="113">
        <f>IF(E275&lt;6,"",((E275-6)/12)*(G275/E275))</f>
        <v>0</v>
      </c>
      <c r="G277" s="93">
        <f>F277</f>
        <v>0</v>
      </c>
      <c r="H277" s="160"/>
      <c r="I277" s="97" t="s">
        <v>518</v>
      </c>
      <c r="J277" s="97" t="str">
        <f>VLOOKUP(I277,Presupuesto!$B$11:$C$565,2,0)</f>
        <v>DECIMOCUARTO MES</v>
      </c>
      <c r="K277" s="94" t="str">
        <f t="shared" si="8"/>
        <v>Posgrado</v>
      </c>
      <c r="L277" s="94" t="s">
        <v>394</v>
      </c>
    </row>
    <row r="278" spans="3:12" ht="15.75" thickBot="1" x14ac:dyDescent="0.3">
      <c r="C278" s="133" t="s">
        <v>488</v>
      </c>
      <c r="D278" s="195"/>
      <c r="E278" s="148">
        <v>12</v>
      </c>
      <c r="F278" s="270">
        <f>HLOOKUP($C278,$BZ$2:$CM$3,2,0)</f>
        <v>17866.8</v>
      </c>
      <c r="G278" s="109">
        <f>D278*E278*F278</f>
        <v>0</v>
      </c>
      <c r="H278" s="162"/>
      <c r="I278" s="110" t="s">
        <v>495</v>
      </c>
      <c r="J278" s="110" t="str">
        <f>VLOOKUP(I278,Presupuesto!$B$11:$C$565,2,0)</f>
        <v>SUELDOS Y SALARIOS PERMANENTES</v>
      </c>
      <c r="K278" s="94" t="str">
        <f t="shared" si="8"/>
        <v>Posgrado</v>
      </c>
      <c r="L278" s="94" t="s">
        <v>394</v>
      </c>
    </row>
    <row r="279" spans="3:12" x14ac:dyDescent="0.25">
      <c r="C279" s="167" t="s">
        <v>58</v>
      </c>
      <c r="D279" s="159"/>
      <c r="E279" s="150">
        <v>0</v>
      </c>
      <c r="F279" s="96">
        <f>IF(E278=0,"",(G278/E278)/12*E278)</f>
        <v>0</v>
      </c>
      <c r="G279" s="93">
        <f>F279</f>
        <v>0</v>
      </c>
      <c r="H279" s="160"/>
      <c r="I279" s="112" t="s">
        <v>515</v>
      </c>
      <c r="J279" s="112" t="str">
        <f>VLOOKUP(I279,Presupuesto!$B$11:$C$565,2,0)</f>
        <v>AGUINALDO Y DECIMO CUARTO MES</v>
      </c>
      <c r="K279" s="94" t="str">
        <f t="shared" si="8"/>
        <v>Posgrado</v>
      </c>
      <c r="L279" s="94" t="s">
        <v>394</v>
      </c>
    </row>
    <row r="280" spans="3:12" ht="15.75" thickBot="1" x14ac:dyDescent="0.3">
      <c r="C280" s="168" t="s">
        <v>59</v>
      </c>
      <c r="D280" s="159"/>
      <c r="E280" s="150">
        <v>0</v>
      </c>
      <c r="F280" s="113">
        <f>IF(E278&lt;6,"",((E278-6)/12)*(G278/E278))</f>
        <v>0</v>
      </c>
      <c r="G280" s="93">
        <f>F280</f>
        <v>0</v>
      </c>
      <c r="H280" s="160"/>
      <c r="I280" s="97" t="s">
        <v>518</v>
      </c>
      <c r="J280" s="97" t="str">
        <f>VLOOKUP(I280,Presupuesto!$B$11:$C$565,2,0)</f>
        <v>DECIMOCUARTO MES</v>
      </c>
      <c r="K280" s="94" t="str">
        <f t="shared" si="8"/>
        <v>Posgrado</v>
      </c>
      <c r="L280" s="94" t="s">
        <v>394</v>
      </c>
    </row>
    <row r="281" spans="3:12" ht="15.75" thickBot="1" x14ac:dyDescent="0.3">
      <c r="C281" s="133" t="s">
        <v>489</v>
      </c>
      <c r="D281" s="195"/>
      <c r="E281" s="148">
        <v>12</v>
      </c>
      <c r="F281" s="270">
        <f>HLOOKUP($C281,$BZ$2:$CM$3,2,0)</f>
        <v>13896.4</v>
      </c>
      <c r="G281" s="109">
        <f>D281*E281*F281</f>
        <v>0</v>
      </c>
      <c r="H281" s="162"/>
      <c r="I281" s="110" t="s">
        <v>495</v>
      </c>
      <c r="J281" s="110" t="str">
        <f>VLOOKUP(I281,Presupuesto!$B$11:$C$565,2,0)</f>
        <v>SUELDOS Y SALARIOS PERMANENTES</v>
      </c>
      <c r="K281" s="94" t="str">
        <f t="shared" si="8"/>
        <v>Posgrado</v>
      </c>
      <c r="L281" s="94" t="s">
        <v>394</v>
      </c>
    </row>
    <row r="282" spans="3:12" x14ac:dyDescent="0.25">
      <c r="C282" s="167" t="s">
        <v>58</v>
      </c>
      <c r="D282" s="159"/>
      <c r="E282" s="150">
        <v>0</v>
      </c>
      <c r="F282" s="96">
        <f>IF(E281=0,"",(G281/E281)/12*E281)</f>
        <v>0</v>
      </c>
      <c r="G282" s="93">
        <f>F282</f>
        <v>0</v>
      </c>
      <c r="H282" s="160"/>
      <c r="I282" s="112" t="s">
        <v>515</v>
      </c>
      <c r="J282" s="112" t="str">
        <f>VLOOKUP(I282,Presupuesto!$B$11:$C$565,2,0)</f>
        <v>AGUINALDO Y DECIMO CUARTO MES</v>
      </c>
      <c r="K282" s="94" t="str">
        <f t="shared" si="8"/>
        <v>Posgrado</v>
      </c>
      <c r="L282" s="94" t="s">
        <v>394</v>
      </c>
    </row>
    <row r="283" spans="3:12" ht="15.75" thickBot="1" x14ac:dyDescent="0.3">
      <c r="C283" s="168" t="s">
        <v>59</v>
      </c>
      <c r="D283" s="159"/>
      <c r="E283" s="150">
        <v>0</v>
      </c>
      <c r="F283" s="113">
        <f>IF(E281&lt;6,"",((E281-6)/12)*(G281/E281))</f>
        <v>0</v>
      </c>
      <c r="G283" s="93">
        <f>F283</f>
        <v>0</v>
      </c>
      <c r="H283" s="160"/>
      <c r="I283" s="97" t="s">
        <v>518</v>
      </c>
      <c r="J283" s="97" t="str">
        <f>VLOOKUP(I283,Presupuesto!$B$11:$C$565,2,0)</f>
        <v>DECIMOCUARTO MES</v>
      </c>
      <c r="K283" s="94" t="str">
        <f t="shared" si="8"/>
        <v>Posgrado</v>
      </c>
      <c r="L283" s="94" t="s">
        <v>394</v>
      </c>
    </row>
    <row r="284" spans="3:12" ht="15.75" thickBot="1" x14ac:dyDescent="0.3">
      <c r="C284" s="133" t="s">
        <v>490</v>
      </c>
      <c r="D284" s="195"/>
      <c r="E284" s="148">
        <v>12</v>
      </c>
      <c r="F284" s="270">
        <f>HLOOKUP($C284,$BZ$2:$CM$3,2,0)</f>
        <v>15004.09</v>
      </c>
      <c r="G284" s="109">
        <f>D284*E284*F284</f>
        <v>0</v>
      </c>
      <c r="H284" s="162"/>
      <c r="I284" s="110" t="s">
        <v>495</v>
      </c>
      <c r="J284" s="110" t="str">
        <f>VLOOKUP(I284,Presupuesto!$B$11:$C$565,2,0)</f>
        <v>SUELDOS Y SALARIOS PERMANENTES</v>
      </c>
      <c r="K284" s="94" t="str">
        <f t="shared" si="8"/>
        <v>Posgrado</v>
      </c>
      <c r="L284" s="94" t="s">
        <v>394</v>
      </c>
    </row>
    <row r="285" spans="3:12" x14ac:dyDescent="0.25">
      <c r="C285" s="167" t="s">
        <v>58</v>
      </c>
      <c r="D285" s="159"/>
      <c r="E285" s="150">
        <v>0</v>
      </c>
      <c r="F285" s="96">
        <f>IF(E284=0,"",(G284/E284)/12*E284)</f>
        <v>0</v>
      </c>
      <c r="G285" s="93">
        <f>F285</f>
        <v>0</v>
      </c>
      <c r="H285" s="160"/>
      <c r="I285" s="112" t="s">
        <v>515</v>
      </c>
      <c r="J285" s="112" t="str">
        <f>VLOOKUP(I285,Presupuesto!$B$11:$C$565,2,0)</f>
        <v>AGUINALDO Y DECIMO CUARTO MES</v>
      </c>
      <c r="K285" s="94" t="str">
        <f t="shared" si="8"/>
        <v>Posgrado</v>
      </c>
      <c r="L285" s="94" t="s">
        <v>394</v>
      </c>
    </row>
    <row r="286" spans="3:12" ht="15.75" thickBot="1" x14ac:dyDescent="0.3">
      <c r="C286" s="168" t="s">
        <v>59</v>
      </c>
      <c r="D286" s="159"/>
      <c r="E286" s="150">
        <v>0</v>
      </c>
      <c r="F286" s="113">
        <f>IF(E284&lt;6,"",((E284-6)/12)*(G284/E284))</f>
        <v>0</v>
      </c>
      <c r="G286" s="93">
        <f>F286</f>
        <v>0</v>
      </c>
      <c r="H286" s="160"/>
      <c r="I286" s="97" t="s">
        <v>518</v>
      </c>
      <c r="J286" s="97" t="str">
        <f>VLOOKUP(I286,Presupuesto!$B$11:$C$565,2,0)</f>
        <v>DECIMOCUARTO MES</v>
      </c>
      <c r="K286" s="94" t="str">
        <f t="shared" si="8"/>
        <v>Posgrado</v>
      </c>
      <c r="L286" s="94" t="s">
        <v>394</v>
      </c>
    </row>
    <row r="287" spans="3:12" ht="15.75" thickBot="1" x14ac:dyDescent="0.3">
      <c r="C287" s="133" t="s">
        <v>491</v>
      </c>
      <c r="D287" s="195"/>
      <c r="E287" s="148">
        <v>12</v>
      </c>
      <c r="F287" s="270">
        <f>HLOOKUP($C287,$BZ$2:$CM$3,2,0)</f>
        <v>13238.9</v>
      </c>
      <c r="G287" s="109">
        <f>D287*E287*F287</f>
        <v>0</v>
      </c>
      <c r="H287" s="162"/>
      <c r="I287" s="110" t="s">
        <v>495</v>
      </c>
      <c r="J287" s="110" t="str">
        <f>VLOOKUP(I287,Presupuesto!$B$11:$C$565,2,0)</f>
        <v>SUELDOS Y SALARIOS PERMANENTES</v>
      </c>
      <c r="K287" s="94" t="str">
        <f t="shared" si="8"/>
        <v>Posgrado</v>
      </c>
      <c r="L287" s="94" t="s">
        <v>394</v>
      </c>
    </row>
    <row r="288" spans="3:12" x14ac:dyDescent="0.25">
      <c r="C288" s="167" t="s">
        <v>58</v>
      </c>
      <c r="D288" s="159"/>
      <c r="E288" s="150">
        <v>0</v>
      </c>
      <c r="F288" s="96">
        <f>IF(E287=0,"",(G287/E287)/12*E287)</f>
        <v>0</v>
      </c>
      <c r="G288" s="93">
        <f>F288</f>
        <v>0</v>
      </c>
      <c r="H288" s="160"/>
      <c r="I288" s="112" t="s">
        <v>515</v>
      </c>
      <c r="J288" s="112" t="str">
        <f>VLOOKUP(I288,Presupuesto!$B$11:$C$565,2,0)</f>
        <v>AGUINALDO Y DECIMO CUARTO MES</v>
      </c>
      <c r="K288" s="94" t="str">
        <f t="shared" si="8"/>
        <v>Posgrado</v>
      </c>
      <c r="L288" s="94" t="s">
        <v>394</v>
      </c>
    </row>
    <row r="289" spans="3:12" ht="15.75" thickBot="1" x14ac:dyDescent="0.3">
      <c r="C289" s="168" t="s">
        <v>59</v>
      </c>
      <c r="D289" s="159"/>
      <c r="E289" s="150">
        <v>0</v>
      </c>
      <c r="F289" s="113">
        <f>IF(E287&lt;6,"",((E287-6)/12)*(G287/E287))</f>
        <v>0</v>
      </c>
      <c r="G289" s="93">
        <f>F289</f>
        <v>0</v>
      </c>
      <c r="H289" s="160"/>
      <c r="I289" s="97" t="s">
        <v>518</v>
      </c>
      <c r="J289" s="97" t="str">
        <f>VLOOKUP(I289,Presupuesto!$B$11:$C$565,2,0)</f>
        <v>DECIMOCUARTO MES</v>
      </c>
      <c r="K289" s="94" t="str">
        <f t="shared" si="8"/>
        <v>Posgrado</v>
      </c>
      <c r="L289" s="94" t="s">
        <v>394</v>
      </c>
    </row>
    <row r="290" spans="3:12" ht="15.75" thickBot="1" x14ac:dyDescent="0.3">
      <c r="C290" s="133" t="s">
        <v>492</v>
      </c>
      <c r="D290" s="195"/>
      <c r="E290" s="148">
        <v>12</v>
      </c>
      <c r="F290" s="270">
        <f>HLOOKUP($C290,$BZ$2:$CM$3,2,0)</f>
        <v>12356.31</v>
      </c>
      <c r="G290" s="109">
        <f>D290*E290*F290</f>
        <v>0</v>
      </c>
      <c r="H290" s="162"/>
      <c r="I290" s="110" t="s">
        <v>495</v>
      </c>
      <c r="J290" s="110" t="str">
        <f>VLOOKUP(I290,Presupuesto!$B$11:$C$565,2,0)</f>
        <v>SUELDOS Y SALARIOS PERMANENTES</v>
      </c>
      <c r="K290" s="94" t="str">
        <f t="shared" ref="K290:K307" si="9">$K$257</f>
        <v>Posgrado</v>
      </c>
      <c r="L290" s="94" t="s">
        <v>394</v>
      </c>
    </row>
    <row r="291" spans="3:12" x14ac:dyDescent="0.25">
      <c r="C291" s="167" t="s">
        <v>58</v>
      </c>
      <c r="D291" s="159"/>
      <c r="E291" s="150">
        <v>0</v>
      </c>
      <c r="F291" s="96">
        <f>IF(E290=0,"",(G290/E290)/12*E290)</f>
        <v>0</v>
      </c>
      <c r="G291" s="93">
        <f>F291</f>
        <v>0</v>
      </c>
      <c r="H291" s="160"/>
      <c r="I291" s="112" t="s">
        <v>515</v>
      </c>
      <c r="J291" s="112" t="str">
        <f>VLOOKUP(I291,Presupuesto!$B$11:$C$565,2,0)</f>
        <v>AGUINALDO Y DECIMO CUARTO MES</v>
      </c>
      <c r="K291" s="94" t="str">
        <f t="shared" si="9"/>
        <v>Posgrado</v>
      </c>
      <c r="L291" s="94" t="s">
        <v>394</v>
      </c>
    </row>
    <row r="292" spans="3:12" ht="15.75" thickBot="1" x14ac:dyDescent="0.3">
      <c r="C292" s="168" t="s">
        <v>59</v>
      </c>
      <c r="D292" s="159"/>
      <c r="E292" s="150">
        <v>0</v>
      </c>
      <c r="F292" s="113">
        <f>IF(E290&lt;6,"",((E290-6)/12)*(G290/E290))</f>
        <v>0</v>
      </c>
      <c r="G292" s="93">
        <f>F292</f>
        <v>0</v>
      </c>
      <c r="H292" s="160"/>
      <c r="I292" s="97" t="s">
        <v>518</v>
      </c>
      <c r="J292" s="97" t="str">
        <f>VLOOKUP(I292,Presupuesto!$B$11:$C$565,2,0)</f>
        <v>DECIMOCUARTO MES</v>
      </c>
      <c r="K292" s="94" t="str">
        <f t="shared" si="9"/>
        <v>Posgrado</v>
      </c>
      <c r="L292" s="94" t="s">
        <v>394</v>
      </c>
    </row>
    <row r="293" spans="3:12" ht="15.75" thickBot="1" x14ac:dyDescent="0.3">
      <c r="C293" s="133" t="s">
        <v>493</v>
      </c>
      <c r="D293" s="195"/>
      <c r="E293" s="148">
        <v>12</v>
      </c>
      <c r="F293" s="270">
        <f>HLOOKUP($C293,$BZ$2:$CM$3,2,0)</f>
        <v>463.22</v>
      </c>
      <c r="G293" s="109">
        <f>D293*E293*F293</f>
        <v>0</v>
      </c>
      <c r="H293" s="162"/>
      <c r="I293" s="110" t="s">
        <v>495</v>
      </c>
      <c r="J293" s="110" t="str">
        <f>VLOOKUP(I293,Presupuesto!$B$11:$C$565,2,0)</f>
        <v>SUELDOS Y SALARIOS PERMANENTES</v>
      </c>
      <c r="K293" s="94" t="str">
        <f t="shared" si="9"/>
        <v>Posgrado</v>
      </c>
      <c r="L293" s="94" t="s">
        <v>394</v>
      </c>
    </row>
    <row r="294" spans="3:12" x14ac:dyDescent="0.25">
      <c r="C294" s="167" t="s">
        <v>58</v>
      </c>
      <c r="D294" s="159"/>
      <c r="E294" s="150">
        <v>0</v>
      </c>
      <c r="F294" s="96">
        <f>IF(E293=0,"",(G293/E293)/12*E293)</f>
        <v>0</v>
      </c>
      <c r="G294" s="93">
        <f>F294</f>
        <v>0</v>
      </c>
      <c r="H294" s="160"/>
      <c r="I294" s="112" t="s">
        <v>515</v>
      </c>
      <c r="J294" s="112" t="str">
        <f>VLOOKUP(I294,Presupuesto!$B$11:$C$565,2,0)</f>
        <v>AGUINALDO Y DECIMO CUARTO MES</v>
      </c>
      <c r="K294" s="94" t="str">
        <f t="shared" si="9"/>
        <v>Posgrado</v>
      </c>
      <c r="L294" s="94" t="s">
        <v>394</v>
      </c>
    </row>
    <row r="295" spans="3:12" ht="15.75" thickBot="1" x14ac:dyDescent="0.3">
      <c r="C295" s="168" t="s">
        <v>59</v>
      </c>
      <c r="D295" s="159"/>
      <c r="E295" s="150">
        <v>0</v>
      </c>
      <c r="F295" s="113">
        <f>IF(E293&lt;6,"",((E293-6)/12)*(G293/E293))</f>
        <v>0</v>
      </c>
      <c r="G295" s="93">
        <f>F295</f>
        <v>0</v>
      </c>
      <c r="H295" s="160"/>
      <c r="I295" s="97" t="s">
        <v>518</v>
      </c>
      <c r="J295" s="97" t="str">
        <f>VLOOKUP(I295,Presupuesto!$B$11:$C$565,2,0)</f>
        <v>DECIMOCUARTO MES</v>
      </c>
      <c r="K295" s="94" t="str">
        <f t="shared" si="9"/>
        <v>Posgrado</v>
      </c>
      <c r="L295" s="94" t="s">
        <v>394</v>
      </c>
    </row>
    <row r="296" spans="3:12" ht="15.75" thickBot="1" x14ac:dyDescent="0.3">
      <c r="C296" s="133" t="s">
        <v>494</v>
      </c>
      <c r="D296" s="195"/>
      <c r="E296" s="148">
        <v>12</v>
      </c>
      <c r="F296" s="270">
        <f>HLOOKUP($C296,$BZ$2:$CM$3,2,0)</f>
        <v>2007.3</v>
      </c>
      <c r="G296" s="109">
        <f>D296*E296*F296</f>
        <v>0</v>
      </c>
      <c r="H296" s="162"/>
      <c r="I296" s="110" t="s">
        <v>495</v>
      </c>
      <c r="J296" s="110" t="str">
        <f>VLOOKUP(I296,Presupuesto!$B$11:$C$565,2,0)</f>
        <v>SUELDOS Y SALARIOS PERMANENTES</v>
      </c>
      <c r="K296" s="94" t="str">
        <f t="shared" si="9"/>
        <v>Posgrado</v>
      </c>
      <c r="L296" s="94" t="s">
        <v>394</v>
      </c>
    </row>
    <row r="297" spans="3:12" x14ac:dyDescent="0.25">
      <c r="C297" s="167" t="s">
        <v>58</v>
      </c>
      <c r="D297" s="159"/>
      <c r="E297" s="150">
        <v>0</v>
      </c>
      <c r="F297" s="96">
        <f>IF(E296=0,"",(G296/E296)/12*E296)</f>
        <v>0</v>
      </c>
      <c r="G297" s="93">
        <f>F297</f>
        <v>0</v>
      </c>
      <c r="H297" s="160"/>
      <c r="I297" s="112" t="s">
        <v>515</v>
      </c>
      <c r="J297" s="112" t="str">
        <f>VLOOKUP(I297,Presupuesto!$B$11:$C$565,2,0)</f>
        <v>AGUINALDO Y DECIMO CUARTO MES</v>
      </c>
      <c r="K297" s="94" t="str">
        <f t="shared" si="9"/>
        <v>Posgrado</v>
      </c>
      <c r="L297" s="94" t="s">
        <v>394</v>
      </c>
    </row>
    <row r="298" spans="3:12" ht="15.75" thickBot="1" x14ac:dyDescent="0.3">
      <c r="C298" s="168" t="s">
        <v>59</v>
      </c>
      <c r="D298" s="159"/>
      <c r="E298" s="150">
        <v>0</v>
      </c>
      <c r="F298" s="113">
        <f>IF(E296&lt;6,"",((E296-6)/12)*(G296/E296))</f>
        <v>0</v>
      </c>
      <c r="G298" s="93">
        <f>F298</f>
        <v>0</v>
      </c>
      <c r="H298" s="160"/>
      <c r="I298" s="97" t="s">
        <v>518</v>
      </c>
      <c r="J298" s="97" t="str">
        <f>VLOOKUP(I298,Presupuesto!$B$11:$C$565,2,0)</f>
        <v>DECIMOCUARTO MES</v>
      </c>
      <c r="K298" s="94" t="str">
        <f t="shared" si="9"/>
        <v>Posgrado</v>
      </c>
      <c r="L298" s="94" t="s">
        <v>394</v>
      </c>
    </row>
    <row r="299" spans="3:12" ht="15.75" thickBot="1" x14ac:dyDescent="0.3">
      <c r="C299" s="136" t="s">
        <v>83</v>
      </c>
      <c r="D299" s="195"/>
      <c r="E299" s="148">
        <v>12</v>
      </c>
      <c r="F299" s="135">
        <v>30000</v>
      </c>
      <c r="G299" s="109">
        <f>D299*E299*F299</f>
        <v>0</v>
      </c>
      <c r="H299" s="162"/>
      <c r="I299" s="110" t="s">
        <v>563</v>
      </c>
      <c r="J299" s="110" t="str">
        <f>VLOOKUP(I299,Presupuesto!$B$11:$C$565,2,0)</f>
        <v>CONTRATOS ESPECIALES</v>
      </c>
      <c r="K299" s="94" t="str">
        <f t="shared" si="9"/>
        <v>Posgrado</v>
      </c>
      <c r="L299" s="94" t="s">
        <v>394</v>
      </c>
    </row>
    <row r="300" spans="3:12" x14ac:dyDescent="0.25">
      <c r="C300" s="167" t="s">
        <v>58</v>
      </c>
      <c r="D300" s="159"/>
      <c r="E300" s="150">
        <v>0</v>
      </c>
      <c r="F300" s="113">
        <f>IF(E299=0,"",(G299/E299)/12*E299)</f>
        <v>0</v>
      </c>
      <c r="G300" s="93">
        <f>F300</f>
        <v>0</v>
      </c>
      <c r="H300" s="160"/>
      <c r="I300" s="97" t="s">
        <v>563</v>
      </c>
      <c r="J300" s="97" t="str">
        <f>VLOOKUP(I300,Presupuesto!$B$11:$C$565,2,0)</f>
        <v>CONTRATOS ESPECIALES</v>
      </c>
      <c r="K300" s="94" t="str">
        <f t="shared" si="9"/>
        <v>Posgrado</v>
      </c>
      <c r="L300" s="94" t="s">
        <v>393</v>
      </c>
    </row>
    <row r="301" spans="3:12" ht="15.75" thickBot="1" x14ac:dyDescent="0.3">
      <c r="C301" s="168" t="s">
        <v>59</v>
      </c>
      <c r="D301" s="159"/>
      <c r="E301" s="150">
        <v>0</v>
      </c>
      <c r="F301" s="96">
        <f>IF(E299&lt;6,"",((E299-6)/12)*(G299/E299))</f>
        <v>0</v>
      </c>
      <c r="G301" s="93">
        <f>F301</f>
        <v>0</v>
      </c>
      <c r="H301" s="160"/>
      <c r="I301" s="97" t="s">
        <v>563</v>
      </c>
      <c r="J301" s="97" t="str">
        <f>VLOOKUP(I301,Presupuesto!$B$11:$C$565,2,0)</f>
        <v>CONTRATOS ESPECIALES</v>
      </c>
      <c r="K301" s="94" t="str">
        <f t="shared" si="9"/>
        <v>Posgrado</v>
      </c>
      <c r="L301" s="94" t="s">
        <v>398</v>
      </c>
    </row>
    <row r="302" spans="3:12" ht="15.75" thickBot="1" x14ac:dyDescent="0.3">
      <c r="C302" s="136" t="s">
        <v>60</v>
      </c>
      <c r="D302" s="195"/>
      <c r="E302" s="148">
        <v>12</v>
      </c>
      <c r="F302" s="114">
        <v>30000</v>
      </c>
      <c r="G302" s="109">
        <f>D302*E302*F302</f>
        <v>0</v>
      </c>
      <c r="H302" s="162"/>
      <c r="I302" s="110" t="s">
        <v>704</v>
      </c>
      <c r="J302" s="110" t="str">
        <f>VLOOKUP(I302,Presupuesto!$B$11:$C$565,2,0)</f>
        <v>OTROS SERVICIOS TECNICOS Y PROFESIONALES</v>
      </c>
      <c r="K302" s="94" t="str">
        <f t="shared" si="9"/>
        <v>Posgrado</v>
      </c>
      <c r="L302" s="94" t="s">
        <v>393</v>
      </c>
    </row>
    <row r="303" spans="3:12" x14ac:dyDescent="0.25">
      <c r="C303" s="167" t="s">
        <v>58</v>
      </c>
      <c r="D303" s="159"/>
      <c r="E303" s="150">
        <v>0</v>
      </c>
      <c r="F303" s="96">
        <v>0</v>
      </c>
      <c r="G303" s="93">
        <f>F303</f>
        <v>0</v>
      </c>
      <c r="H303" s="160"/>
      <c r="I303" s="97" t="s">
        <v>704</v>
      </c>
      <c r="J303" s="97" t="str">
        <f>VLOOKUP(I303,Presupuesto!$B$11:$C$565,2,0)</f>
        <v>OTROS SERVICIOS TECNICOS Y PROFESIONALES</v>
      </c>
      <c r="K303" s="94" t="str">
        <f t="shared" si="9"/>
        <v>Posgrado</v>
      </c>
      <c r="L303" s="94" t="s">
        <v>393</v>
      </c>
    </row>
    <row r="304" spans="3:12" ht="15.75" thickBot="1" x14ac:dyDescent="0.3">
      <c r="C304" s="168" t="s">
        <v>59</v>
      </c>
      <c r="D304" s="159"/>
      <c r="E304" s="150">
        <v>0</v>
      </c>
      <c r="F304" s="96">
        <v>0</v>
      </c>
      <c r="G304" s="93">
        <f>F304</f>
        <v>0</v>
      </c>
      <c r="H304" s="160"/>
      <c r="I304" s="97" t="s">
        <v>704</v>
      </c>
      <c r="J304" s="97" t="str">
        <f>VLOOKUP(I304,Presupuesto!$B$11:$C$565,2,0)</f>
        <v>OTROS SERVICIOS TECNICOS Y PROFESIONALES</v>
      </c>
      <c r="K304" s="94" t="str">
        <f t="shared" si="9"/>
        <v>Posgrado</v>
      </c>
      <c r="L304" s="94" t="s">
        <v>393</v>
      </c>
    </row>
    <row r="305" spans="3:12" ht="15.75" thickBot="1" x14ac:dyDescent="0.3">
      <c r="C305" s="136" t="s">
        <v>61</v>
      </c>
      <c r="D305" s="195"/>
      <c r="E305" s="148">
        <v>12</v>
      </c>
      <c r="F305" s="114">
        <v>30000</v>
      </c>
      <c r="G305" s="109">
        <f>D305*E305*F305</f>
        <v>0</v>
      </c>
      <c r="H305" s="162"/>
      <c r="I305" s="110" t="s">
        <v>495</v>
      </c>
      <c r="J305" s="110" t="str">
        <f>VLOOKUP(I305,Presupuesto!$B$11:$C$565,2,0)</f>
        <v>SUELDOS Y SALARIOS PERMANENTES</v>
      </c>
      <c r="K305" s="94" t="str">
        <f t="shared" si="9"/>
        <v>Posgrado</v>
      </c>
      <c r="L305" s="94" t="s">
        <v>393</v>
      </c>
    </row>
    <row r="306" spans="3:12" x14ac:dyDescent="0.25">
      <c r="C306" s="167" t="s">
        <v>58</v>
      </c>
      <c r="D306" s="165"/>
      <c r="E306" s="127">
        <v>0</v>
      </c>
      <c r="F306" s="115">
        <f>IF(E305=0,"",(G305/E305)/12*E305)</f>
        <v>0</v>
      </c>
      <c r="G306" s="116">
        <f>F306</f>
        <v>0</v>
      </c>
      <c r="H306" s="160"/>
      <c r="I306" s="97" t="s">
        <v>515</v>
      </c>
      <c r="J306" s="97" t="str">
        <f>VLOOKUP(I306,Presupuesto!$B$11:$C$565,2,0)</f>
        <v>AGUINALDO Y DECIMO CUARTO MES</v>
      </c>
      <c r="K306" s="94" t="str">
        <f t="shared" si="9"/>
        <v>Posgrado</v>
      </c>
      <c r="L306" s="94" t="s">
        <v>393</v>
      </c>
    </row>
    <row r="307" spans="3:12" ht="15.75" thickBot="1" x14ac:dyDescent="0.3">
      <c r="C307" s="169" t="s">
        <v>59</v>
      </c>
      <c r="D307" s="158"/>
      <c r="E307" s="128">
        <v>0</v>
      </c>
      <c r="F307" s="101">
        <f>IF(E305&lt;6,"",((E305-6)/12)*(G305/E305))</f>
        <v>0</v>
      </c>
      <c r="G307" s="101">
        <f>F307</f>
        <v>0</v>
      </c>
      <c r="H307" s="158"/>
      <c r="I307" s="102" t="s">
        <v>518</v>
      </c>
      <c r="J307" s="120" t="str">
        <f>VLOOKUP(I307,Presupuesto!$B$11:$C$565,2,0)</f>
        <v>DECIMOCUARTO MES</v>
      </c>
      <c r="K307" s="102" t="str">
        <f t="shared" si="9"/>
        <v>Posgrado</v>
      </c>
      <c r="L307" s="120" t="s">
        <v>393</v>
      </c>
    </row>
    <row r="309" spans="3:12" ht="15.75" thickBot="1" x14ac:dyDescent="0.3">
      <c r="K309" s="149"/>
    </row>
    <row r="310" spans="3:12" ht="15.75" thickBot="1" x14ac:dyDescent="0.3">
      <c r="C310" s="69" t="s">
        <v>43</v>
      </c>
      <c r="D310" s="30">
        <f>SUM(G317:G367)</f>
        <v>0</v>
      </c>
      <c r="E310" s="89"/>
      <c r="F310" s="89"/>
      <c r="G310" s="89"/>
      <c r="H310" s="73"/>
      <c r="I310" s="73"/>
      <c r="J310" s="73"/>
      <c r="K310" s="149"/>
    </row>
    <row r="311" spans="3:12" x14ac:dyDescent="0.25">
      <c r="D311" s="31"/>
      <c r="E311" s="89"/>
      <c r="F311" s="89"/>
      <c r="G311" s="89"/>
      <c r="H311" s="73"/>
      <c r="I311" s="73"/>
      <c r="J311" s="73"/>
      <c r="K311" s="149"/>
    </row>
    <row r="312" spans="3:12" x14ac:dyDescent="0.25">
      <c r="D312" s="31"/>
      <c r="E312" s="89"/>
      <c r="F312" s="89"/>
      <c r="G312" s="89"/>
      <c r="H312" s="73"/>
      <c r="I312" s="73"/>
      <c r="J312" s="73"/>
      <c r="K312" s="149"/>
    </row>
    <row r="313" spans="3:12" ht="15.75" x14ac:dyDescent="0.25">
      <c r="C313" s="198" t="s">
        <v>391</v>
      </c>
      <c r="D313" s="306"/>
      <c r="E313" s="89"/>
      <c r="F313" s="89"/>
      <c r="G313" s="89"/>
      <c r="H313" s="73"/>
      <c r="I313" s="73"/>
      <c r="J313" s="73"/>
      <c r="K313" s="149"/>
    </row>
    <row r="314" spans="3:12" ht="18.75" x14ac:dyDescent="0.25">
      <c r="C314" s="200" t="e">
        <f>IFERROR(VLOOKUP(D313,'1. Desarrollo e Innov. Curricu.'!$F:$G,2,FALSE),IFERROR(VLOOKUP(D313,'2. Investigación Científica'!$F:$G,2,FALSE),IFERROR(VLOOKUP(D313,'3. Vinculación Univ. Sociedad'!$E:$G,2,FALSE),IFERROR(VLOOKUP(D313,'4.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89"/>
      <c r="F314" s="89"/>
      <c r="G314" s="89"/>
      <c r="H314" s="73"/>
      <c r="I314" s="73"/>
      <c r="J314" s="73"/>
      <c r="K314" s="149"/>
    </row>
    <row r="315" spans="3:12" ht="15.75" thickBot="1" x14ac:dyDescent="0.3">
      <c r="C315" s="173"/>
      <c r="D315" s="31"/>
      <c r="E315" s="89"/>
      <c r="F315" s="89"/>
      <c r="G315" s="89"/>
      <c r="H315" s="73"/>
      <c r="I315" s="73"/>
      <c r="J315" s="73"/>
      <c r="K315" s="149"/>
    </row>
    <row r="316" spans="3:12" ht="30.75" thickBot="1" x14ac:dyDescent="0.3">
      <c r="C316" s="130" t="s">
        <v>44</v>
      </c>
      <c r="D316" s="134" t="s">
        <v>55</v>
      </c>
      <c r="E316" s="166" t="s">
        <v>56</v>
      </c>
      <c r="F316" s="134" t="s">
        <v>57</v>
      </c>
      <c r="G316" s="131" t="s">
        <v>27</v>
      </c>
      <c r="H316" s="129" t="s">
        <v>130</v>
      </c>
      <c r="I316" s="132" t="s">
        <v>46</v>
      </c>
      <c r="J316" s="132" t="s">
        <v>131</v>
      </c>
      <c r="K316" s="132" t="s">
        <v>409</v>
      </c>
      <c r="L316" s="132" t="s">
        <v>410</v>
      </c>
    </row>
    <row r="317" spans="3:12" ht="15.75" thickBot="1" x14ac:dyDescent="0.3">
      <c r="C317" s="133" t="s">
        <v>481</v>
      </c>
      <c r="D317" s="195"/>
      <c r="E317" s="148">
        <v>12</v>
      </c>
      <c r="F317" s="270">
        <f>HLOOKUP($C317,$BZ$2:$CM$3,2,0)</f>
        <v>43674.39</v>
      </c>
      <c r="G317" s="109">
        <f>D317*E317*F317</f>
        <v>0</v>
      </c>
      <c r="H317" s="162"/>
      <c r="I317" s="110" t="s">
        <v>495</v>
      </c>
      <c r="J317" s="110" t="str">
        <f>VLOOKUP(I317,Presupuesto!$B$11:$C$565,2,0)</f>
        <v>SUELDOS Y SALARIOS PERMANENTES</v>
      </c>
      <c r="K317" s="208" t="s">
        <v>1451</v>
      </c>
      <c r="L317" s="94" t="s">
        <v>393</v>
      </c>
    </row>
    <row r="318" spans="3:12" x14ac:dyDescent="0.25">
      <c r="C318" s="167" t="s">
        <v>58</v>
      </c>
      <c r="D318" s="159"/>
      <c r="E318" s="150">
        <v>0</v>
      </c>
      <c r="F318" s="96">
        <f>IF(E317=0,"",(G317/E317)/12*E317)</f>
        <v>0</v>
      </c>
      <c r="G318" s="93">
        <f>F318</f>
        <v>0</v>
      </c>
      <c r="H318" s="160"/>
      <c r="I318" s="112" t="s">
        <v>515</v>
      </c>
      <c r="J318" s="112" t="str">
        <f>VLOOKUP(I318,Presupuesto!$B$11:$C$565,2,0)</f>
        <v>AGUINALDO Y DECIMO CUARTO MES</v>
      </c>
      <c r="K318" s="94" t="str">
        <f t="shared" ref="K318:K349" si="10">$K$317</f>
        <v>Posgrado</v>
      </c>
      <c r="L318" s="94" t="s">
        <v>411</v>
      </c>
    </row>
    <row r="319" spans="3:12" ht="15.75" thickBot="1" x14ac:dyDescent="0.3">
      <c r="C319" s="168" t="s">
        <v>59</v>
      </c>
      <c r="D319" s="159"/>
      <c r="E319" s="150">
        <v>0</v>
      </c>
      <c r="F319" s="113">
        <f>IF(E317&lt;6,"",((E317-6)/12)*(G317/E317))</f>
        <v>0</v>
      </c>
      <c r="G319" s="93">
        <f>F319</f>
        <v>0</v>
      </c>
      <c r="H319" s="160"/>
      <c r="I319" s="97" t="s">
        <v>518</v>
      </c>
      <c r="J319" s="97" t="str">
        <f>VLOOKUP(I319,Presupuesto!$B$11:$C$565,2,0)</f>
        <v>DECIMOCUARTO MES</v>
      </c>
      <c r="K319" s="94" t="str">
        <f t="shared" si="10"/>
        <v>Posgrado</v>
      </c>
      <c r="L319" s="94" t="s">
        <v>394</v>
      </c>
    </row>
    <row r="320" spans="3:12" ht="15.75" thickBot="1" x14ac:dyDescent="0.3">
      <c r="C320" s="133" t="s">
        <v>482</v>
      </c>
      <c r="D320" s="195"/>
      <c r="E320" s="148">
        <v>12</v>
      </c>
      <c r="F320" s="270">
        <f>HLOOKUP($C320,$BZ$2:$CM$3,2,0)</f>
        <v>39703.99</v>
      </c>
      <c r="G320" s="109">
        <f>D320*E320*F320</f>
        <v>0</v>
      </c>
      <c r="H320" s="162"/>
      <c r="I320" s="110" t="s">
        <v>495</v>
      </c>
      <c r="J320" s="110" t="str">
        <f>VLOOKUP(I320,Presupuesto!$B$11:$C$565,2,0)</f>
        <v>SUELDOS Y SALARIOS PERMANENTES</v>
      </c>
      <c r="K320" s="94" t="str">
        <f t="shared" si="10"/>
        <v>Posgrado</v>
      </c>
      <c r="L320" s="94" t="s">
        <v>394</v>
      </c>
    </row>
    <row r="321" spans="3:12" x14ac:dyDescent="0.25">
      <c r="C321" s="167" t="s">
        <v>58</v>
      </c>
      <c r="D321" s="159"/>
      <c r="E321" s="150">
        <v>0</v>
      </c>
      <c r="F321" s="96">
        <f>IF(E320=0,"",(G320/E320)/12*E320)</f>
        <v>0</v>
      </c>
      <c r="G321" s="93">
        <f>F321</f>
        <v>0</v>
      </c>
      <c r="H321" s="160"/>
      <c r="I321" s="112" t="s">
        <v>515</v>
      </c>
      <c r="J321" s="112" t="str">
        <f>VLOOKUP(I321,Presupuesto!$B$11:$C$565,2,0)</f>
        <v>AGUINALDO Y DECIMO CUARTO MES</v>
      </c>
      <c r="K321" s="94" t="str">
        <f t="shared" si="10"/>
        <v>Posgrado</v>
      </c>
      <c r="L321" s="94" t="s">
        <v>394</v>
      </c>
    </row>
    <row r="322" spans="3:12" ht="15.75" thickBot="1" x14ac:dyDescent="0.3">
      <c r="C322" s="168" t="s">
        <v>59</v>
      </c>
      <c r="D322" s="159"/>
      <c r="E322" s="150">
        <v>0</v>
      </c>
      <c r="F322" s="113">
        <f>IF(E320&lt;6,"",((E320-6)/12)*(G320/E320))</f>
        <v>0</v>
      </c>
      <c r="G322" s="93">
        <f>F322</f>
        <v>0</v>
      </c>
      <c r="H322" s="160"/>
      <c r="I322" s="97" t="s">
        <v>518</v>
      </c>
      <c r="J322" s="97" t="str">
        <f>VLOOKUP(I322,Presupuesto!$B$11:$C$565,2,0)</f>
        <v>DECIMOCUARTO MES</v>
      </c>
      <c r="K322" s="94" t="str">
        <f t="shared" si="10"/>
        <v>Posgrado</v>
      </c>
      <c r="L322" s="94" t="s">
        <v>394</v>
      </c>
    </row>
    <row r="323" spans="3:12" ht="15.75" thickBot="1" x14ac:dyDescent="0.3">
      <c r="C323" s="133" t="s">
        <v>483</v>
      </c>
      <c r="D323" s="195"/>
      <c r="E323" s="148">
        <v>12</v>
      </c>
      <c r="F323" s="270">
        <f>HLOOKUP($C323,$BZ$2:$CM$3,2,0)</f>
        <v>35733.589999999997</v>
      </c>
      <c r="G323" s="109">
        <f>D323*E323*F323</f>
        <v>0</v>
      </c>
      <c r="H323" s="162"/>
      <c r="I323" s="110" t="s">
        <v>495</v>
      </c>
      <c r="J323" s="110" t="str">
        <f>VLOOKUP(I323,Presupuesto!$B$11:$C$565,2,0)</f>
        <v>SUELDOS Y SALARIOS PERMANENTES</v>
      </c>
      <c r="K323" s="94" t="str">
        <f t="shared" si="10"/>
        <v>Posgrado</v>
      </c>
      <c r="L323" s="94" t="s">
        <v>394</v>
      </c>
    </row>
    <row r="324" spans="3:12" x14ac:dyDescent="0.25">
      <c r="C324" s="167" t="s">
        <v>58</v>
      </c>
      <c r="D324" s="159"/>
      <c r="E324" s="150">
        <v>0</v>
      </c>
      <c r="F324" s="96">
        <f>IF(E323=0,"",(G323/E323)/12*E323)</f>
        <v>0</v>
      </c>
      <c r="G324" s="93">
        <f>F324</f>
        <v>0</v>
      </c>
      <c r="H324" s="160"/>
      <c r="I324" s="112" t="s">
        <v>515</v>
      </c>
      <c r="J324" s="112" t="str">
        <f>VLOOKUP(I324,Presupuesto!$B$11:$C$565,2,0)</f>
        <v>AGUINALDO Y DECIMO CUARTO MES</v>
      </c>
      <c r="K324" s="94" t="str">
        <f t="shared" si="10"/>
        <v>Posgrado</v>
      </c>
      <c r="L324" s="94" t="s">
        <v>394</v>
      </c>
    </row>
    <row r="325" spans="3:12" ht="15.75" thickBot="1" x14ac:dyDescent="0.3">
      <c r="C325" s="168" t="s">
        <v>59</v>
      </c>
      <c r="D325" s="159"/>
      <c r="E325" s="150">
        <v>0</v>
      </c>
      <c r="F325" s="113">
        <f>IF(E323&lt;6,"",((E323-6)/12)*(G323/E323))</f>
        <v>0</v>
      </c>
      <c r="G325" s="93">
        <f>F325</f>
        <v>0</v>
      </c>
      <c r="H325" s="160"/>
      <c r="I325" s="97" t="s">
        <v>518</v>
      </c>
      <c r="J325" s="97" t="str">
        <f>VLOOKUP(I325,Presupuesto!$B$11:$C$565,2,0)</f>
        <v>DECIMOCUARTO MES</v>
      </c>
      <c r="K325" s="94" t="str">
        <f t="shared" si="10"/>
        <v>Posgrado</v>
      </c>
      <c r="L325" s="94" t="s">
        <v>394</v>
      </c>
    </row>
    <row r="326" spans="3:12" ht="15.75" thickBot="1" x14ac:dyDescent="0.3">
      <c r="C326" s="133" t="s">
        <v>484</v>
      </c>
      <c r="D326" s="195"/>
      <c r="E326" s="148">
        <v>12</v>
      </c>
      <c r="F326" s="270">
        <f>HLOOKUP($C326,$BZ$2:$CM$3,2,0)</f>
        <v>31763.19</v>
      </c>
      <c r="G326" s="109">
        <f>D326*E326*F326</f>
        <v>0</v>
      </c>
      <c r="H326" s="162"/>
      <c r="I326" s="110" t="s">
        <v>495</v>
      </c>
      <c r="J326" s="110" t="str">
        <f>VLOOKUP(I326,Presupuesto!$B$11:$C$565,2,0)</f>
        <v>SUELDOS Y SALARIOS PERMANENTES</v>
      </c>
      <c r="K326" s="94" t="str">
        <f t="shared" si="10"/>
        <v>Posgrado</v>
      </c>
      <c r="L326" s="94" t="s">
        <v>394</v>
      </c>
    </row>
    <row r="327" spans="3:12" x14ac:dyDescent="0.25">
      <c r="C327" s="167" t="s">
        <v>58</v>
      </c>
      <c r="D327" s="159"/>
      <c r="E327" s="150">
        <v>0</v>
      </c>
      <c r="F327" s="96">
        <f>IF(E326=0,"",(G326/E326)/12*E326)</f>
        <v>0</v>
      </c>
      <c r="G327" s="93">
        <f>F327</f>
        <v>0</v>
      </c>
      <c r="H327" s="160"/>
      <c r="I327" s="112" t="s">
        <v>515</v>
      </c>
      <c r="J327" s="112" t="str">
        <f>VLOOKUP(I327,Presupuesto!$B$11:$C$565,2,0)</f>
        <v>AGUINALDO Y DECIMO CUARTO MES</v>
      </c>
      <c r="K327" s="94" t="str">
        <f t="shared" si="10"/>
        <v>Posgrado</v>
      </c>
      <c r="L327" s="94" t="s">
        <v>394</v>
      </c>
    </row>
    <row r="328" spans="3:12" ht="15.75" thickBot="1" x14ac:dyDescent="0.3">
      <c r="C328" s="168" t="s">
        <v>59</v>
      </c>
      <c r="D328" s="159"/>
      <c r="E328" s="150">
        <v>0</v>
      </c>
      <c r="F328" s="113">
        <f>IF(E326&lt;6,"",((E326-6)/12)*(G326/E326))</f>
        <v>0</v>
      </c>
      <c r="G328" s="93">
        <f>F328</f>
        <v>0</v>
      </c>
      <c r="H328" s="160"/>
      <c r="I328" s="97" t="s">
        <v>518</v>
      </c>
      <c r="J328" s="97" t="str">
        <f>VLOOKUP(I328,Presupuesto!$B$11:$C$565,2,0)</f>
        <v>DECIMOCUARTO MES</v>
      </c>
      <c r="K328" s="94" t="str">
        <f t="shared" si="10"/>
        <v>Posgrado</v>
      </c>
      <c r="L328" s="94" t="s">
        <v>394</v>
      </c>
    </row>
    <row r="329" spans="3:12" ht="15.75" thickBot="1" x14ac:dyDescent="0.3">
      <c r="C329" s="133" t="s">
        <v>485</v>
      </c>
      <c r="D329" s="195"/>
      <c r="E329" s="148">
        <v>12</v>
      </c>
      <c r="F329" s="270">
        <f>HLOOKUP($C329,$BZ$2:$CM$3,2,0)</f>
        <v>29777.99</v>
      </c>
      <c r="G329" s="109">
        <f>D329*E329*F329</f>
        <v>0</v>
      </c>
      <c r="H329" s="162"/>
      <c r="I329" s="110" t="s">
        <v>495</v>
      </c>
      <c r="J329" s="110" t="str">
        <f>VLOOKUP(I329,Presupuesto!$B$11:$C$565,2,0)</f>
        <v>SUELDOS Y SALARIOS PERMANENTES</v>
      </c>
      <c r="K329" s="94" t="str">
        <f t="shared" si="10"/>
        <v>Posgrado</v>
      </c>
      <c r="L329" s="94" t="s">
        <v>394</v>
      </c>
    </row>
    <row r="330" spans="3:12" x14ac:dyDescent="0.25">
      <c r="C330" s="167" t="s">
        <v>58</v>
      </c>
      <c r="D330" s="159"/>
      <c r="E330" s="150">
        <v>0</v>
      </c>
      <c r="F330" s="96">
        <f>IF(E329=0,"",(G329/E329)/12*E329)</f>
        <v>0</v>
      </c>
      <c r="G330" s="93">
        <f>F330</f>
        <v>0</v>
      </c>
      <c r="H330" s="160"/>
      <c r="I330" s="112" t="s">
        <v>515</v>
      </c>
      <c r="J330" s="112" t="str">
        <f>VLOOKUP(I330,Presupuesto!$B$11:$C$565,2,0)</f>
        <v>AGUINALDO Y DECIMO CUARTO MES</v>
      </c>
      <c r="K330" s="94" t="str">
        <f t="shared" si="10"/>
        <v>Posgrado</v>
      </c>
      <c r="L330" s="94" t="s">
        <v>394</v>
      </c>
    </row>
    <row r="331" spans="3:12" ht="15.75" thickBot="1" x14ac:dyDescent="0.3">
      <c r="C331" s="168" t="s">
        <v>59</v>
      </c>
      <c r="D331" s="159"/>
      <c r="E331" s="150">
        <v>0</v>
      </c>
      <c r="F331" s="113">
        <f>IF(E329&lt;6,"",((E329-6)/12)*(G329/E329))</f>
        <v>0</v>
      </c>
      <c r="G331" s="93">
        <f>F331</f>
        <v>0</v>
      </c>
      <c r="H331" s="160"/>
      <c r="I331" s="97" t="s">
        <v>518</v>
      </c>
      <c r="J331" s="97" t="str">
        <f>VLOOKUP(I331,Presupuesto!$B$11:$C$565,2,0)</f>
        <v>DECIMOCUARTO MES</v>
      </c>
      <c r="K331" s="94" t="str">
        <f t="shared" si="10"/>
        <v>Posgrado</v>
      </c>
      <c r="L331" s="94" t="s">
        <v>394</v>
      </c>
    </row>
    <row r="332" spans="3:12" ht="15.75" thickBot="1" x14ac:dyDescent="0.3">
      <c r="C332" s="133" t="s">
        <v>486</v>
      </c>
      <c r="D332" s="195"/>
      <c r="E332" s="148">
        <v>12</v>
      </c>
      <c r="F332" s="270">
        <f>HLOOKUP($C332,$BZ$2:$CM$3,2,0)</f>
        <v>27792.79</v>
      </c>
      <c r="G332" s="109">
        <f>D332*E332*F332</f>
        <v>0</v>
      </c>
      <c r="H332" s="162"/>
      <c r="I332" s="110" t="s">
        <v>495</v>
      </c>
      <c r="J332" s="110" t="str">
        <f>VLOOKUP(I332,Presupuesto!$B$11:$C$565,2,0)</f>
        <v>SUELDOS Y SALARIOS PERMANENTES</v>
      </c>
      <c r="K332" s="94" t="str">
        <f t="shared" si="10"/>
        <v>Posgrado</v>
      </c>
      <c r="L332" s="94" t="s">
        <v>394</v>
      </c>
    </row>
    <row r="333" spans="3:12" x14ac:dyDescent="0.25">
      <c r="C333" s="167" t="s">
        <v>58</v>
      </c>
      <c r="D333" s="159"/>
      <c r="E333" s="150">
        <v>0</v>
      </c>
      <c r="F333" s="96">
        <f>IF(E332=0,"",(G332/E332)/12*E332)</f>
        <v>0</v>
      </c>
      <c r="G333" s="93">
        <f>F333</f>
        <v>0</v>
      </c>
      <c r="H333" s="160"/>
      <c r="I333" s="112" t="s">
        <v>515</v>
      </c>
      <c r="J333" s="112" t="str">
        <f>VLOOKUP(I333,Presupuesto!$B$11:$C$565,2,0)</f>
        <v>AGUINALDO Y DECIMO CUARTO MES</v>
      </c>
      <c r="K333" s="94" t="str">
        <f t="shared" si="10"/>
        <v>Posgrado</v>
      </c>
      <c r="L333" s="94" t="s">
        <v>394</v>
      </c>
    </row>
    <row r="334" spans="3:12" ht="15.75" thickBot="1" x14ac:dyDescent="0.3">
      <c r="C334" s="168" t="s">
        <v>59</v>
      </c>
      <c r="D334" s="159"/>
      <c r="E334" s="150">
        <v>0</v>
      </c>
      <c r="F334" s="113">
        <f>IF(E332&lt;6,"",((E332-6)/12)*(G332/E332))</f>
        <v>0</v>
      </c>
      <c r="G334" s="93">
        <f>F334</f>
        <v>0</v>
      </c>
      <c r="H334" s="160"/>
      <c r="I334" s="97" t="s">
        <v>518</v>
      </c>
      <c r="J334" s="97" t="str">
        <f>VLOOKUP(I334,Presupuesto!$B$11:$C$565,2,0)</f>
        <v>DECIMOCUARTO MES</v>
      </c>
      <c r="K334" s="94" t="str">
        <f t="shared" si="10"/>
        <v>Posgrado</v>
      </c>
      <c r="L334" s="94" t="s">
        <v>394</v>
      </c>
    </row>
    <row r="335" spans="3:12" ht="15.75" thickBot="1" x14ac:dyDescent="0.3">
      <c r="C335" s="133" t="s">
        <v>487</v>
      </c>
      <c r="D335" s="195"/>
      <c r="E335" s="148">
        <v>12</v>
      </c>
      <c r="F335" s="270">
        <f>HLOOKUP($C335,$BZ$2:$CM$3,2,0)</f>
        <v>18859.39</v>
      </c>
      <c r="G335" s="109">
        <f>D335*E335*F335</f>
        <v>0</v>
      </c>
      <c r="H335" s="162"/>
      <c r="I335" s="110" t="s">
        <v>495</v>
      </c>
      <c r="J335" s="110" t="str">
        <f>VLOOKUP(I335,Presupuesto!$B$11:$C$565,2,0)</f>
        <v>SUELDOS Y SALARIOS PERMANENTES</v>
      </c>
      <c r="K335" s="94" t="str">
        <f t="shared" si="10"/>
        <v>Posgrado</v>
      </c>
      <c r="L335" s="94" t="s">
        <v>394</v>
      </c>
    </row>
    <row r="336" spans="3:12" x14ac:dyDescent="0.25">
      <c r="C336" s="167" t="s">
        <v>58</v>
      </c>
      <c r="D336" s="159"/>
      <c r="E336" s="150">
        <v>0</v>
      </c>
      <c r="F336" s="96">
        <f>IF(E335=0,"",(G335/E335)/12*E335)</f>
        <v>0</v>
      </c>
      <c r="G336" s="93">
        <f>F336</f>
        <v>0</v>
      </c>
      <c r="H336" s="160"/>
      <c r="I336" s="112" t="s">
        <v>515</v>
      </c>
      <c r="J336" s="112" t="str">
        <f>VLOOKUP(I336,Presupuesto!$B$11:$C$565,2,0)</f>
        <v>AGUINALDO Y DECIMO CUARTO MES</v>
      </c>
      <c r="K336" s="94" t="str">
        <f t="shared" si="10"/>
        <v>Posgrado</v>
      </c>
      <c r="L336" s="94" t="s">
        <v>394</v>
      </c>
    </row>
    <row r="337" spans="3:12" ht="15.75" thickBot="1" x14ac:dyDescent="0.3">
      <c r="C337" s="168" t="s">
        <v>59</v>
      </c>
      <c r="D337" s="159"/>
      <c r="E337" s="150">
        <v>0</v>
      </c>
      <c r="F337" s="113">
        <f>IF(E335&lt;6,"",((E335-6)/12)*(G335/E335))</f>
        <v>0</v>
      </c>
      <c r="G337" s="93">
        <f>F337</f>
        <v>0</v>
      </c>
      <c r="H337" s="160"/>
      <c r="I337" s="97" t="s">
        <v>518</v>
      </c>
      <c r="J337" s="97" t="str">
        <f>VLOOKUP(I337,Presupuesto!$B$11:$C$565,2,0)</f>
        <v>DECIMOCUARTO MES</v>
      </c>
      <c r="K337" s="94" t="str">
        <f t="shared" si="10"/>
        <v>Posgrado</v>
      </c>
      <c r="L337" s="94" t="s">
        <v>394</v>
      </c>
    </row>
    <row r="338" spans="3:12" ht="15.75" thickBot="1" x14ac:dyDescent="0.3">
      <c r="C338" s="133" t="s">
        <v>488</v>
      </c>
      <c r="D338" s="195"/>
      <c r="E338" s="148">
        <v>12</v>
      </c>
      <c r="F338" s="270">
        <f>HLOOKUP($C338,$BZ$2:$CM$3,2,0)</f>
        <v>17866.8</v>
      </c>
      <c r="G338" s="109">
        <f>D338*E338*F338</f>
        <v>0</v>
      </c>
      <c r="H338" s="162"/>
      <c r="I338" s="110" t="s">
        <v>495</v>
      </c>
      <c r="J338" s="110" t="str">
        <f>VLOOKUP(I338,Presupuesto!$B$11:$C$565,2,0)</f>
        <v>SUELDOS Y SALARIOS PERMANENTES</v>
      </c>
      <c r="K338" s="94" t="str">
        <f t="shared" si="10"/>
        <v>Posgrado</v>
      </c>
      <c r="L338" s="94" t="s">
        <v>394</v>
      </c>
    </row>
    <row r="339" spans="3:12" x14ac:dyDescent="0.25">
      <c r="C339" s="167" t="s">
        <v>58</v>
      </c>
      <c r="D339" s="159"/>
      <c r="E339" s="150">
        <v>0</v>
      </c>
      <c r="F339" s="96">
        <f>IF(E338=0,"",(G338/E338)/12*E338)</f>
        <v>0</v>
      </c>
      <c r="G339" s="93">
        <f>F339</f>
        <v>0</v>
      </c>
      <c r="H339" s="160"/>
      <c r="I339" s="112" t="s">
        <v>515</v>
      </c>
      <c r="J339" s="112" t="str">
        <f>VLOOKUP(I339,Presupuesto!$B$11:$C$565,2,0)</f>
        <v>AGUINALDO Y DECIMO CUARTO MES</v>
      </c>
      <c r="K339" s="94" t="str">
        <f t="shared" si="10"/>
        <v>Posgrado</v>
      </c>
      <c r="L339" s="94" t="s">
        <v>394</v>
      </c>
    </row>
    <row r="340" spans="3:12" ht="15.75" thickBot="1" x14ac:dyDescent="0.3">
      <c r="C340" s="168" t="s">
        <v>59</v>
      </c>
      <c r="D340" s="159"/>
      <c r="E340" s="150">
        <v>0</v>
      </c>
      <c r="F340" s="113">
        <f>IF(E338&lt;6,"",((E338-6)/12)*(G338/E338))</f>
        <v>0</v>
      </c>
      <c r="G340" s="93">
        <f>F340</f>
        <v>0</v>
      </c>
      <c r="H340" s="160"/>
      <c r="I340" s="97" t="s">
        <v>518</v>
      </c>
      <c r="J340" s="97" t="str">
        <f>VLOOKUP(I340,Presupuesto!$B$11:$C$565,2,0)</f>
        <v>DECIMOCUARTO MES</v>
      </c>
      <c r="K340" s="94" t="str">
        <f t="shared" si="10"/>
        <v>Posgrado</v>
      </c>
      <c r="L340" s="94" t="s">
        <v>394</v>
      </c>
    </row>
    <row r="341" spans="3:12" ht="15.75" thickBot="1" x14ac:dyDescent="0.3">
      <c r="C341" s="133" t="s">
        <v>489</v>
      </c>
      <c r="D341" s="195"/>
      <c r="E341" s="148">
        <v>12</v>
      </c>
      <c r="F341" s="270">
        <f>HLOOKUP($C341,$BZ$2:$CM$3,2,0)</f>
        <v>13896.4</v>
      </c>
      <c r="G341" s="109">
        <f>D341*E341*F341</f>
        <v>0</v>
      </c>
      <c r="H341" s="162"/>
      <c r="I341" s="110" t="s">
        <v>495</v>
      </c>
      <c r="J341" s="110" t="str">
        <f>VLOOKUP(I341,Presupuesto!$B$11:$C$565,2,0)</f>
        <v>SUELDOS Y SALARIOS PERMANENTES</v>
      </c>
      <c r="K341" s="94" t="str">
        <f t="shared" si="10"/>
        <v>Posgrado</v>
      </c>
      <c r="L341" s="94" t="s">
        <v>394</v>
      </c>
    </row>
    <row r="342" spans="3:12" x14ac:dyDescent="0.25">
      <c r="C342" s="167" t="s">
        <v>58</v>
      </c>
      <c r="D342" s="159"/>
      <c r="E342" s="150">
        <v>0</v>
      </c>
      <c r="F342" s="96">
        <f>IF(E341=0,"",(G341/E341)/12*E341)</f>
        <v>0</v>
      </c>
      <c r="G342" s="93">
        <f>F342</f>
        <v>0</v>
      </c>
      <c r="H342" s="160"/>
      <c r="I342" s="112" t="s">
        <v>515</v>
      </c>
      <c r="J342" s="112" t="str">
        <f>VLOOKUP(I342,Presupuesto!$B$11:$C$565,2,0)</f>
        <v>AGUINALDO Y DECIMO CUARTO MES</v>
      </c>
      <c r="K342" s="94" t="str">
        <f t="shared" si="10"/>
        <v>Posgrado</v>
      </c>
      <c r="L342" s="94" t="s">
        <v>394</v>
      </c>
    </row>
    <row r="343" spans="3:12" ht="15.75" thickBot="1" x14ac:dyDescent="0.3">
      <c r="C343" s="168" t="s">
        <v>59</v>
      </c>
      <c r="D343" s="159"/>
      <c r="E343" s="150">
        <v>0</v>
      </c>
      <c r="F343" s="113">
        <f>IF(E341&lt;6,"",((E341-6)/12)*(G341/E341))</f>
        <v>0</v>
      </c>
      <c r="G343" s="93">
        <f>F343</f>
        <v>0</v>
      </c>
      <c r="H343" s="160"/>
      <c r="I343" s="97" t="s">
        <v>518</v>
      </c>
      <c r="J343" s="97" t="str">
        <f>VLOOKUP(I343,Presupuesto!$B$11:$C$565,2,0)</f>
        <v>DECIMOCUARTO MES</v>
      </c>
      <c r="K343" s="94" t="str">
        <f t="shared" si="10"/>
        <v>Posgrado</v>
      </c>
      <c r="L343" s="94" t="s">
        <v>394</v>
      </c>
    </row>
    <row r="344" spans="3:12" ht="15.75" thickBot="1" x14ac:dyDescent="0.3">
      <c r="C344" s="133" t="s">
        <v>490</v>
      </c>
      <c r="D344" s="195"/>
      <c r="E344" s="148">
        <v>12</v>
      </c>
      <c r="F344" s="270">
        <f>HLOOKUP($C344,$BZ$2:$CM$3,2,0)</f>
        <v>15004.09</v>
      </c>
      <c r="G344" s="109">
        <f>D344*E344*F344</f>
        <v>0</v>
      </c>
      <c r="H344" s="162"/>
      <c r="I344" s="110" t="s">
        <v>495</v>
      </c>
      <c r="J344" s="110" t="str">
        <f>VLOOKUP(I344,Presupuesto!$B$11:$C$565,2,0)</f>
        <v>SUELDOS Y SALARIOS PERMANENTES</v>
      </c>
      <c r="K344" s="94" t="str">
        <f t="shared" si="10"/>
        <v>Posgrado</v>
      </c>
      <c r="L344" s="94" t="s">
        <v>394</v>
      </c>
    </row>
    <row r="345" spans="3:12" x14ac:dyDescent="0.25">
      <c r="C345" s="167" t="s">
        <v>58</v>
      </c>
      <c r="D345" s="159"/>
      <c r="E345" s="150">
        <v>0</v>
      </c>
      <c r="F345" s="96">
        <f>IF(E344=0,"",(G344/E344)/12*E344)</f>
        <v>0</v>
      </c>
      <c r="G345" s="93">
        <f>F345</f>
        <v>0</v>
      </c>
      <c r="H345" s="160"/>
      <c r="I345" s="112" t="s">
        <v>515</v>
      </c>
      <c r="J345" s="112" t="str">
        <f>VLOOKUP(I345,Presupuesto!$B$11:$C$565,2,0)</f>
        <v>AGUINALDO Y DECIMO CUARTO MES</v>
      </c>
      <c r="K345" s="94" t="str">
        <f t="shared" si="10"/>
        <v>Posgrado</v>
      </c>
      <c r="L345" s="94" t="s">
        <v>394</v>
      </c>
    </row>
    <row r="346" spans="3:12" ht="15.75" thickBot="1" x14ac:dyDescent="0.3">
      <c r="C346" s="168" t="s">
        <v>59</v>
      </c>
      <c r="D346" s="159"/>
      <c r="E346" s="150">
        <v>0</v>
      </c>
      <c r="F346" s="113">
        <f>IF(E344&lt;6,"",((E344-6)/12)*(G344/E344))</f>
        <v>0</v>
      </c>
      <c r="G346" s="93">
        <f>F346</f>
        <v>0</v>
      </c>
      <c r="H346" s="160"/>
      <c r="I346" s="97" t="s">
        <v>518</v>
      </c>
      <c r="J346" s="97" t="str">
        <f>VLOOKUP(I346,Presupuesto!$B$11:$C$565,2,0)</f>
        <v>DECIMOCUARTO MES</v>
      </c>
      <c r="K346" s="94" t="str">
        <f t="shared" si="10"/>
        <v>Posgrado</v>
      </c>
      <c r="L346" s="94" t="s">
        <v>394</v>
      </c>
    </row>
    <row r="347" spans="3:12" ht="15.75" thickBot="1" x14ac:dyDescent="0.3">
      <c r="C347" s="133" t="s">
        <v>491</v>
      </c>
      <c r="D347" s="195"/>
      <c r="E347" s="148">
        <v>12</v>
      </c>
      <c r="F347" s="270">
        <f>HLOOKUP($C347,$BZ$2:$CM$3,2,0)</f>
        <v>13238.9</v>
      </c>
      <c r="G347" s="109">
        <f>D347*E347*F347</f>
        <v>0</v>
      </c>
      <c r="H347" s="162"/>
      <c r="I347" s="110" t="s">
        <v>495</v>
      </c>
      <c r="J347" s="110" t="str">
        <f>VLOOKUP(I347,Presupuesto!$B$11:$C$565,2,0)</f>
        <v>SUELDOS Y SALARIOS PERMANENTES</v>
      </c>
      <c r="K347" s="94" t="str">
        <f t="shared" si="10"/>
        <v>Posgrado</v>
      </c>
      <c r="L347" s="94" t="s">
        <v>394</v>
      </c>
    </row>
    <row r="348" spans="3:12" x14ac:dyDescent="0.25">
      <c r="C348" s="167" t="s">
        <v>58</v>
      </c>
      <c r="D348" s="159"/>
      <c r="E348" s="150">
        <v>0</v>
      </c>
      <c r="F348" s="96">
        <f>IF(E347=0,"",(G347/E347)/12*E347)</f>
        <v>0</v>
      </c>
      <c r="G348" s="93">
        <f>F348</f>
        <v>0</v>
      </c>
      <c r="H348" s="160"/>
      <c r="I348" s="112" t="s">
        <v>515</v>
      </c>
      <c r="J348" s="112" t="str">
        <f>VLOOKUP(I348,Presupuesto!$B$11:$C$565,2,0)</f>
        <v>AGUINALDO Y DECIMO CUARTO MES</v>
      </c>
      <c r="K348" s="94" t="str">
        <f t="shared" si="10"/>
        <v>Posgrado</v>
      </c>
      <c r="L348" s="94" t="s">
        <v>394</v>
      </c>
    </row>
    <row r="349" spans="3:12" ht="15.75" thickBot="1" x14ac:dyDescent="0.3">
      <c r="C349" s="168" t="s">
        <v>59</v>
      </c>
      <c r="D349" s="159"/>
      <c r="E349" s="150">
        <v>0</v>
      </c>
      <c r="F349" s="113">
        <f>IF(E347&lt;6,"",((E347-6)/12)*(G347/E347))</f>
        <v>0</v>
      </c>
      <c r="G349" s="93">
        <f>F349</f>
        <v>0</v>
      </c>
      <c r="H349" s="160"/>
      <c r="I349" s="97" t="s">
        <v>518</v>
      </c>
      <c r="J349" s="97" t="str">
        <f>VLOOKUP(I349,Presupuesto!$B$11:$C$565,2,0)</f>
        <v>DECIMOCUARTO MES</v>
      </c>
      <c r="K349" s="94" t="str">
        <f t="shared" si="10"/>
        <v>Posgrado</v>
      </c>
      <c r="L349" s="94" t="s">
        <v>394</v>
      </c>
    </row>
    <row r="350" spans="3:12" ht="15.75" thickBot="1" x14ac:dyDescent="0.3">
      <c r="C350" s="133" t="s">
        <v>492</v>
      </c>
      <c r="D350" s="195"/>
      <c r="E350" s="148">
        <v>12</v>
      </c>
      <c r="F350" s="270">
        <f>HLOOKUP($C350,$BZ$2:$CM$3,2,0)</f>
        <v>12356.31</v>
      </c>
      <c r="G350" s="109">
        <f>D350*E350*F350</f>
        <v>0</v>
      </c>
      <c r="H350" s="162"/>
      <c r="I350" s="110" t="s">
        <v>495</v>
      </c>
      <c r="J350" s="110" t="str">
        <f>VLOOKUP(I350,Presupuesto!$B$11:$C$565,2,0)</f>
        <v>SUELDOS Y SALARIOS PERMANENTES</v>
      </c>
      <c r="K350" s="94" t="str">
        <f t="shared" ref="K350:K367" si="11">$K$317</f>
        <v>Posgrado</v>
      </c>
      <c r="L350" s="94" t="s">
        <v>394</v>
      </c>
    </row>
    <row r="351" spans="3:12" x14ac:dyDescent="0.25">
      <c r="C351" s="167" t="s">
        <v>58</v>
      </c>
      <c r="D351" s="159"/>
      <c r="E351" s="150">
        <v>0</v>
      </c>
      <c r="F351" s="96">
        <f>IF(E350=0,"",(G350/E350)/12*E350)</f>
        <v>0</v>
      </c>
      <c r="G351" s="93">
        <f>F351</f>
        <v>0</v>
      </c>
      <c r="H351" s="160"/>
      <c r="I351" s="112" t="s">
        <v>515</v>
      </c>
      <c r="J351" s="112" t="str">
        <f>VLOOKUP(I351,Presupuesto!$B$11:$C$565,2,0)</f>
        <v>AGUINALDO Y DECIMO CUARTO MES</v>
      </c>
      <c r="K351" s="94" t="str">
        <f t="shared" si="11"/>
        <v>Posgrado</v>
      </c>
      <c r="L351" s="94" t="s">
        <v>394</v>
      </c>
    </row>
    <row r="352" spans="3:12" ht="15.75" thickBot="1" x14ac:dyDescent="0.3">
      <c r="C352" s="168" t="s">
        <v>59</v>
      </c>
      <c r="D352" s="159"/>
      <c r="E352" s="150">
        <v>0</v>
      </c>
      <c r="F352" s="113">
        <f>IF(E350&lt;6,"",((E350-6)/12)*(G350/E350))</f>
        <v>0</v>
      </c>
      <c r="G352" s="93">
        <f>F352</f>
        <v>0</v>
      </c>
      <c r="H352" s="160"/>
      <c r="I352" s="97" t="s">
        <v>518</v>
      </c>
      <c r="J352" s="97" t="str">
        <f>VLOOKUP(I352,Presupuesto!$B$11:$C$565,2,0)</f>
        <v>DECIMOCUARTO MES</v>
      </c>
      <c r="K352" s="94" t="str">
        <f t="shared" si="11"/>
        <v>Posgrado</v>
      </c>
      <c r="L352" s="94" t="s">
        <v>394</v>
      </c>
    </row>
    <row r="353" spans="3:12" ht="15.75" thickBot="1" x14ac:dyDescent="0.3">
      <c r="C353" s="133" t="s">
        <v>493</v>
      </c>
      <c r="D353" s="195"/>
      <c r="E353" s="148">
        <v>12</v>
      </c>
      <c r="F353" s="270">
        <f>HLOOKUP($C353,$BZ$2:$CM$3,2,0)</f>
        <v>463.22</v>
      </c>
      <c r="G353" s="109">
        <f>D353*E353*F353</f>
        <v>0</v>
      </c>
      <c r="H353" s="162"/>
      <c r="I353" s="110" t="s">
        <v>495</v>
      </c>
      <c r="J353" s="110" t="str">
        <f>VLOOKUP(I353,Presupuesto!$B$11:$C$565,2,0)</f>
        <v>SUELDOS Y SALARIOS PERMANENTES</v>
      </c>
      <c r="K353" s="94" t="str">
        <f t="shared" si="11"/>
        <v>Posgrado</v>
      </c>
      <c r="L353" s="94" t="s">
        <v>394</v>
      </c>
    </row>
    <row r="354" spans="3:12" x14ac:dyDescent="0.25">
      <c r="C354" s="167" t="s">
        <v>58</v>
      </c>
      <c r="D354" s="159"/>
      <c r="E354" s="150">
        <v>0</v>
      </c>
      <c r="F354" s="96">
        <f>IF(E353=0,"",(G353/E353)/12*E353)</f>
        <v>0</v>
      </c>
      <c r="G354" s="93">
        <f>F354</f>
        <v>0</v>
      </c>
      <c r="H354" s="160"/>
      <c r="I354" s="112" t="s">
        <v>515</v>
      </c>
      <c r="J354" s="112" t="str">
        <f>VLOOKUP(I354,Presupuesto!$B$11:$C$565,2,0)</f>
        <v>AGUINALDO Y DECIMO CUARTO MES</v>
      </c>
      <c r="K354" s="94" t="str">
        <f t="shared" si="11"/>
        <v>Posgrado</v>
      </c>
      <c r="L354" s="94" t="s">
        <v>394</v>
      </c>
    </row>
    <row r="355" spans="3:12" ht="15.75" thickBot="1" x14ac:dyDescent="0.3">
      <c r="C355" s="168" t="s">
        <v>59</v>
      </c>
      <c r="D355" s="159"/>
      <c r="E355" s="150">
        <v>0</v>
      </c>
      <c r="F355" s="113">
        <f>IF(E353&lt;6,"",((E353-6)/12)*(G353/E353))</f>
        <v>0</v>
      </c>
      <c r="G355" s="93">
        <f>F355</f>
        <v>0</v>
      </c>
      <c r="H355" s="160"/>
      <c r="I355" s="97" t="s">
        <v>518</v>
      </c>
      <c r="J355" s="97" t="str">
        <f>VLOOKUP(I355,Presupuesto!$B$11:$C$565,2,0)</f>
        <v>DECIMOCUARTO MES</v>
      </c>
      <c r="K355" s="94" t="str">
        <f t="shared" si="11"/>
        <v>Posgrado</v>
      </c>
      <c r="L355" s="94" t="s">
        <v>394</v>
      </c>
    </row>
    <row r="356" spans="3:12" ht="15.75" thickBot="1" x14ac:dyDescent="0.3">
      <c r="C356" s="133" t="s">
        <v>494</v>
      </c>
      <c r="D356" s="195"/>
      <c r="E356" s="148">
        <v>12</v>
      </c>
      <c r="F356" s="270">
        <f>HLOOKUP($C356,$BZ$2:$CM$3,2,0)</f>
        <v>2007.3</v>
      </c>
      <c r="G356" s="109">
        <f>D356*E356*F356</f>
        <v>0</v>
      </c>
      <c r="H356" s="162"/>
      <c r="I356" s="110" t="s">
        <v>495</v>
      </c>
      <c r="J356" s="110" t="str">
        <f>VLOOKUP(I356,Presupuesto!$B$11:$C$565,2,0)</f>
        <v>SUELDOS Y SALARIOS PERMANENTES</v>
      </c>
      <c r="K356" s="94" t="str">
        <f t="shared" si="11"/>
        <v>Posgrado</v>
      </c>
      <c r="L356" s="94" t="s">
        <v>394</v>
      </c>
    </row>
    <row r="357" spans="3:12" x14ac:dyDescent="0.25">
      <c r="C357" s="167" t="s">
        <v>58</v>
      </c>
      <c r="D357" s="159"/>
      <c r="E357" s="150">
        <v>0</v>
      </c>
      <c r="F357" s="96">
        <f>IF(E356=0,"",(G356/E356)/12*E356)</f>
        <v>0</v>
      </c>
      <c r="G357" s="93">
        <f>F357</f>
        <v>0</v>
      </c>
      <c r="H357" s="160"/>
      <c r="I357" s="112" t="s">
        <v>515</v>
      </c>
      <c r="J357" s="112" t="str">
        <f>VLOOKUP(I357,Presupuesto!$B$11:$C$565,2,0)</f>
        <v>AGUINALDO Y DECIMO CUARTO MES</v>
      </c>
      <c r="K357" s="94" t="str">
        <f t="shared" si="11"/>
        <v>Posgrado</v>
      </c>
      <c r="L357" s="94" t="s">
        <v>394</v>
      </c>
    </row>
    <row r="358" spans="3:12" ht="15.75" thickBot="1" x14ac:dyDescent="0.3">
      <c r="C358" s="168" t="s">
        <v>59</v>
      </c>
      <c r="D358" s="159"/>
      <c r="E358" s="150">
        <v>0</v>
      </c>
      <c r="F358" s="113">
        <f>IF(E356&lt;6,"",((E356-6)/12)*(G356/E356))</f>
        <v>0</v>
      </c>
      <c r="G358" s="93">
        <f>F358</f>
        <v>0</v>
      </c>
      <c r="H358" s="160"/>
      <c r="I358" s="97" t="s">
        <v>518</v>
      </c>
      <c r="J358" s="97" t="str">
        <f>VLOOKUP(I358,Presupuesto!$B$11:$C$565,2,0)</f>
        <v>DECIMOCUARTO MES</v>
      </c>
      <c r="K358" s="94" t="str">
        <f t="shared" si="11"/>
        <v>Posgrado</v>
      </c>
      <c r="L358" s="94" t="s">
        <v>394</v>
      </c>
    </row>
    <row r="359" spans="3:12" ht="15.75" thickBot="1" x14ac:dyDescent="0.3">
      <c r="C359" s="136" t="s">
        <v>83</v>
      </c>
      <c r="D359" s="195"/>
      <c r="E359" s="148">
        <v>12</v>
      </c>
      <c r="F359" s="135">
        <v>30000</v>
      </c>
      <c r="G359" s="109">
        <f>D359*E359*F359</f>
        <v>0</v>
      </c>
      <c r="H359" s="162"/>
      <c r="I359" s="110" t="s">
        <v>563</v>
      </c>
      <c r="J359" s="110" t="str">
        <f>VLOOKUP(I359,Presupuesto!$B$11:$C$565,2,0)</f>
        <v>CONTRATOS ESPECIALES</v>
      </c>
      <c r="K359" s="94" t="str">
        <f t="shared" si="11"/>
        <v>Posgrado</v>
      </c>
      <c r="L359" s="94" t="s">
        <v>394</v>
      </c>
    </row>
    <row r="360" spans="3:12" x14ac:dyDescent="0.25">
      <c r="C360" s="167" t="s">
        <v>58</v>
      </c>
      <c r="D360" s="159"/>
      <c r="E360" s="150">
        <v>0</v>
      </c>
      <c r="F360" s="113">
        <f>IF(E359=0,"",(G359/E359)/12*E359)</f>
        <v>0</v>
      </c>
      <c r="G360" s="93">
        <f>F360</f>
        <v>0</v>
      </c>
      <c r="H360" s="160"/>
      <c r="I360" s="97" t="s">
        <v>563</v>
      </c>
      <c r="J360" s="97" t="str">
        <f>VLOOKUP(I360,Presupuesto!$B$11:$C$565,2,0)</f>
        <v>CONTRATOS ESPECIALES</v>
      </c>
      <c r="K360" s="94" t="str">
        <f t="shared" si="11"/>
        <v>Posgrado</v>
      </c>
      <c r="L360" s="94" t="s">
        <v>393</v>
      </c>
    </row>
    <row r="361" spans="3:12" ht="15.75" thickBot="1" x14ac:dyDescent="0.3">
      <c r="C361" s="168" t="s">
        <v>59</v>
      </c>
      <c r="D361" s="159"/>
      <c r="E361" s="150">
        <v>0</v>
      </c>
      <c r="F361" s="96">
        <f>IF(E359&lt;6,"",((E359-6)/12)*(G359/E359))</f>
        <v>0</v>
      </c>
      <c r="G361" s="93">
        <f>F361</f>
        <v>0</v>
      </c>
      <c r="H361" s="160"/>
      <c r="I361" s="97" t="s">
        <v>563</v>
      </c>
      <c r="J361" s="97" t="str">
        <f>VLOOKUP(I361,Presupuesto!$B$11:$C$565,2,0)</f>
        <v>CONTRATOS ESPECIALES</v>
      </c>
      <c r="K361" s="94" t="str">
        <f t="shared" si="11"/>
        <v>Posgrado</v>
      </c>
      <c r="L361" s="94" t="s">
        <v>398</v>
      </c>
    </row>
    <row r="362" spans="3:12" ht="15.75" thickBot="1" x14ac:dyDescent="0.3">
      <c r="C362" s="136" t="s">
        <v>60</v>
      </c>
      <c r="D362" s="195"/>
      <c r="E362" s="148">
        <v>12</v>
      </c>
      <c r="F362" s="114">
        <v>30000</v>
      </c>
      <c r="G362" s="109">
        <f>D362*E362*F362</f>
        <v>0</v>
      </c>
      <c r="H362" s="162"/>
      <c r="I362" s="110" t="s">
        <v>704</v>
      </c>
      <c r="J362" s="110" t="str">
        <f>VLOOKUP(I362,Presupuesto!$B$11:$C$565,2,0)</f>
        <v>OTROS SERVICIOS TECNICOS Y PROFESIONALES</v>
      </c>
      <c r="K362" s="94" t="str">
        <f t="shared" si="11"/>
        <v>Posgrado</v>
      </c>
      <c r="L362" s="94" t="s">
        <v>393</v>
      </c>
    </row>
    <row r="363" spans="3:12" x14ac:dyDescent="0.25">
      <c r="C363" s="167" t="s">
        <v>58</v>
      </c>
      <c r="D363" s="159"/>
      <c r="E363" s="150">
        <v>0</v>
      </c>
      <c r="F363" s="96">
        <v>0</v>
      </c>
      <c r="G363" s="93">
        <f>F363</f>
        <v>0</v>
      </c>
      <c r="H363" s="160"/>
      <c r="I363" s="97" t="s">
        <v>704</v>
      </c>
      <c r="J363" s="97" t="str">
        <f>VLOOKUP(I363,Presupuesto!$B$11:$C$565,2,0)</f>
        <v>OTROS SERVICIOS TECNICOS Y PROFESIONALES</v>
      </c>
      <c r="K363" s="94" t="str">
        <f t="shared" si="11"/>
        <v>Posgrado</v>
      </c>
      <c r="L363" s="94" t="s">
        <v>393</v>
      </c>
    </row>
    <row r="364" spans="3:12" ht="15.75" thickBot="1" x14ac:dyDescent="0.3">
      <c r="C364" s="168" t="s">
        <v>59</v>
      </c>
      <c r="D364" s="159"/>
      <c r="E364" s="150">
        <v>0</v>
      </c>
      <c r="F364" s="96">
        <v>0</v>
      </c>
      <c r="G364" s="93">
        <f>F364</f>
        <v>0</v>
      </c>
      <c r="H364" s="160"/>
      <c r="I364" s="97" t="s">
        <v>704</v>
      </c>
      <c r="J364" s="97" t="str">
        <f>VLOOKUP(I364,Presupuesto!$B$11:$C$565,2,0)</f>
        <v>OTROS SERVICIOS TECNICOS Y PROFESIONALES</v>
      </c>
      <c r="K364" s="94" t="str">
        <f t="shared" si="11"/>
        <v>Posgrado</v>
      </c>
      <c r="L364" s="94" t="s">
        <v>393</v>
      </c>
    </row>
    <row r="365" spans="3:12" ht="15.75" thickBot="1" x14ac:dyDescent="0.3">
      <c r="C365" s="136" t="s">
        <v>61</v>
      </c>
      <c r="D365" s="195"/>
      <c r="E365" s="148">
        <v>12</v>
      </c>
      <c r="F365" s="114">
        <v>30000</v>
      </c>
      <c r="G365" s="109">
        <f>D365*E365*F365</f>
        <v>0</v>
      </c>
      <c r="H365" s="162"/>
      <c r="I365" s="110" t="s">
        <v>495</v>
      </c>
      <c r="J365" s="110" t="str">
        <f>VLOOKUP(I365,Presupuesto!$B$11:$C$565,2,0)</f>
        <v>SUELDOS Y SALARIOS PERMANENTES</v>
      </c>
      <c r="K365" s="94" t="str">
        <f t="shared" si="11"/>
        <v>Posgrado</v>
      </c>
      <c r="L365" s="94" t="s">
        <v>393</v>
      </c>
    </row>
    <row r="366" spans="3:12" x14ac:dyDescent="0.25">
      <c r="C366" s="167" t="s">
        <v>58</v>
      </c>
      <c r="D366" s="165"/>
      <c r="E366" s="127">
        <v>0</v>
      </c>
      <c r="F366" s="115">
        <f>IF(E365=0,"",(G365/E365)/12*E365)</f>
        <v>0</v>
      </c>
      <c r="G366" s="116">
        <f>F366</f>
        <v>0</v>
      </c>
      <c r="H366" s="160"/>
      <c r="I366" s="97" t="s">
        <v>515</v>
      </c>
      <c r="J366" s="97" t="str">
        <f>VLOOKUP(I366,Presupuesto!$B$11:$C$565,2,0)</f>
        <v>AGUINALDO Y DECIMO CUARTO MES</v>
      </c>
      <c r="K366" s="94" t="str">
        <f t="shared" si="11"/>
        <v>Posgrado</v>
      </c>
      <c r="L366" s="94" t="s">
        <v>393</v>
      </c>
    </row>
    <row r="367" spans="3:12" ht="15.75" thickBot="1" x14ac:dyDescent="0.3">
      <c r="C367" s="169" t="s">
        <v>59</v>
      </c>
      <c r="D367" s="158"/>
      <c r="E367" s="128">
        <v>0</v>
      </c>
      <c r="F367" s="101">
        <f>IF(E365&lt;6,"",((E365-6)/12)*(G365/E365))</f>
        <v>0</v>
      </c>
      <c r="G367" s="101">
        <f>F367</f>
        <v>0</v>
      </c>
      <c r="H367" s="158"/>
      <c r="I367" s="102" t="s">
        <v>518</v>
      </c>
      <c r="J367" s="120" t="str">
        <f>VLOOKUP(I367,Presupuesto!$B$11:$C$565,2,0)</f>
        <v>DECIMOCUARTO MES</v>
      </c>
      <c r="K367" s="102" t="str">
        <f t="shared" si="11"/>
        <v>Posgrado</v>
      </c>
      <c r="L367" s="120" t="s">
        <v>393</v>
      </c>
    </row>
    <row r="369" spans="3:12" ht="15.75" thickBot="1" x14ac:dyDescent="0.3">
      <c r="K369" s="149"/>
    </row>
    <row r="370" spans="3:12" ht="15.75" thickBot="1" x14ac:dyDescent="0.3">
      <c r="C370" s="69" t="s">
        <v>43</v>
      </c>
      <c r="D370" s="30">
        <f>SUM(G377:G427)</f>
        <v>0</v>
      </c>
      <c r="E370" s="89"/>
      <c r="F370" s="89"/>
      <c r="G370" s="89"/>
      <c r="H370" s="73"/>
      <c r="I370" s="73"/>
      <c r="J370" s="73"/>
      <c r="K370" s="149"/>
    </row>
    <row r="371" spans="3:12" x14ac:dyDescent="0.25">
      <c r="D371" s="31"/>
      <c r="E371" s="89"/>
      <c r="F371" s="89"/>
      <c r="G371" s="89"/>
      <c r="H371" s="73"/>
      <c r="I371" s="73"/>
      <c r="J371" s="73"/>
      <c r="K371" s="149"/>
    </row>
    <row r="372" spans="3:12" x14ac:dyDescent="0.25">
      <c r="D372" s="31"/>
      <c r="E372" s="89"/>
      <c r="F372" s="89"/>
      <c r="G372" s="89"/>
      <c r="H372" s="73"/>
      <c r="I372" s="73"/>
      <c r="J372" s="73"/>
      <c r="K372" s="149"/>
    </row>
    <row r="373" spans="3:12" ht="15.75" x14ac:dyDescent="0.25">
      <c r="C373" s="198" t="s">
        <v>391</v>
      </c>
      <c r="D373" s="306"/>
      <c r="E373" s="89"/>
      <c r="F373" s="89"/>
      <c r="G373" s="89"/>
      <c r="H373" s="73"/>
      <c r="I373" s="73"/>
      <c r="J373" s="73"/>
      <c r="K373" s="149"/>
    </row>
    <row r="374" spans="3:12" ht="18.75" x14ac:dyDescent="0.25">
      <c r="C374" s="200" t="e">
        <f>IFERROR(VLOOKUP(D373,'1. Desarrollo e Innov. Curricu.'!$F:$G,2,FALSE),IFERROR(VLOOKUP(D373,'2. Investigación Científica'!$F:$G,2,FALSE),IFERROR(VLOOKUP(D373,'3. Vinculación Univ. Sociedad'!$E:$G,2,FALSE),IFERROR(VLOOKUP(D373,'4.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89"/>
      <c r="F374" s="89"/>
      <c r="G374" s="89"/>
      <c r="H374" s="73"/>
      <c r="I374" s="73"/>
      <c r="J374" s="73"/>
      <c r="K374" s="149"/>
    </row>
    <row r="375" spans="3:12" ht="15.75" thickBot="1" x14ac:dyDescent="0.3">
      <c r="C375" s="173"/>
      <c r="D375" s="31"/>
      <c r="E375" s="89"/>
      <c r="F375" s="89"/>
      <c r="G375" s="89"/>
      <c r="H375" s="73"/>
      <c r="I375" s="73"/>
      <c r="J375" s="73"/>
      <c r="K375" s="149"/>
    </row>
    <row r="376" spans="3:12" ht="30.75" thickBot="1" x14ac:dyDescent="0.3">
      <c r="C376" s="130" t="s">
        <v>44</v>
      </c>
      <c r="D376" s="134" t="s">
        <v>55</v>
      </c>
      <c r="E376" s="166" t="s">
        <v>56</v>
      </c>
      <c r="F376" s="134" t="s">
        <v>57</v>
      </c>
      <c r="G376" s="131" t="s">
        <v>27</v>
      </c>
      <c r="H376" s="129" t="s">
        <v>130</v>
      </c>
      <c r="I376" s="132" t="s">
        <v>46</v>
      </c>
      <c r="J376" s="132" t="s">
        <v>131</v>
      </c>
      <c r="K376" s="132" t="s">
        <v>409</v>
      </c>
      <c r="L376" s="132" t="s">
        <v>410</v>
      </c>
    </row>
    <row r="377" spans="3:12" ht="15.75" thickBot="1" x14ac:dyDescent="0.3">
      <c r="C377" s="133" t="s">
        <v>481</v>
      </c>
      <c r="D377" s="195"/>
      <c r="E377" s="148">
        <v>12</v>
      </c>
      <c r="F377" s="270">
        <f>HLOOKUP($C377,$BZ$2:$CM$3,2,0)</f>
        <v>43674.39</v>
      </c>
      <c r="G377" s="109">
        <f>D377*E377*F377</f>
        <v>0</v>
      </c>
      <c r="H377" s="162"/>
      <c r="I377" s="110" t="s">
        <v>495</v>
      </c>
      <c r="J377" s="110" t="str">
        <f>VLOOKUP(I377,Presupuesto!$B$11:$C$565,2,0)</f>
        <v>SUELDOS Y SALARIOS PERMANENTES</v>
      </c>
      <c r="K377" s="208" t="s">
        <v>1451</v>
      </c>
      <c r="L377" s="94" t="s">
        <v>393</v>
      </c>
    </row>
    <row r="378" spans="3:12" x14ac:dyDescent="0.25">
      <c r="C378" s="167" t="s">
        <v>58</v>
      </c>
      <c r="D378" s="159"/>
      <c r="E378" s="150">
        <v>0</v>
      </c>
      <c r="F378" s="96">
        <f>IF(E377=0,"",(G377/E377)/12*E377)</f>
        <v>0</v>
      </c>
      <c r="G378" s="93">
        <f>F378</f>
        <v>0</v>
      </c>
      <c r="H378" s="160"/>
      <c r="I378" s="112" t="s">
        <v>515</v>
      </c>
      <c r="J378" s="112" t="str">
        <f>VLOOKUP(I378,Presupuesto!$B$11:$C$565,2,0)</f>
        <v>AGUINALDO Y DECIMO CUARTO MES</v>
      </c>
      <c r="K378" s="94" t="str">
        <f t="shared" ref="K378:K409" si="12">$K$377</f>
        <v>Posgrado</v>
      </c>
      <c r="L378" s="94" t="s">
        <v>411</v>
      </c>
    </row>
    <row r="379" spans="3:12" ht="15.75" thickBot="1" x14ac:dyDescent="0.3">
      <c r="C379" s="168" t="s">
        <v>59</v>
      </c>
      <c r="D379" s="159"/>
      <c r="E379" s="150">
        <v>0</v>
      </c>
      <c r="F379" s="113">
        <f>IF(E377&lt;6,"",((E377-6)/12)*(G377/E377))</f>
        <v>0</v>
      </c>
      <c r="G379" s="93">
        <f>F379</f>
        <v>0</v>
      </c>
      <c r="H379" s="160"/>
      <c r="I379" s="97" t="s">
        <v>518</v>
      </c>
      <c r="J379" s="97" t="str">
        <f>VLOOKUP(I379,Presupuesto!$B$11:$C$565,2,0)</f>
        <v>DECIMOCUARTO MES</v>
      </c>
      <c r="K379" s="94" t="str">
        <f t="shared" si="12"/>
        <v>Posgrado</v>
      </c>
      <c r="L379" s="94" t="s">
        <v>394</v>
      </c>
    </row>
    <row r="380" spans="3:12" ht="15.75" thickBot="1" x14ac:dyDescent="0.3">
      <c r="C380" s="133" t="s">
        <v>482</v>
      </c>
      <c r="D380" s="195"/>
      <c r="E380" s="148">
        <v>12</v>
      </c>
      <c r="F380" s="270">
        <f>HLOOKUP($C380,$BZ$2:$CM$3,2,0)</f>
        <v>39703.99</v>
      </c>
      <c r="G380" s="109">
        <f>D380*E380*F380</f>
        <v>0</v>
      </c>
      <c r="H380" s="162"/>
      <c r="I380" s="110" t="s">
        <v>495</v>
      </c>
      <c r="J380" s="110" t="str">
        <f>VLOOKUP(I380,Presupuesto!$B$11:$C$565,2,0)</f>
        <v>SUELDOS Y SALARIOS PERMANENTES</v>
      </c>
      <c r="K380" s="94" t="str">
        <f t="shared" si="12"/>
        <v>Posgrado</v>
      </c>
      <c r="L380" s="94" t="s">
        <v>394</v>
      </c>
    </row>
    <row r="381" spans="3:12" x14ac:dyDescent="0.25">
      <c r="C381" s="167" t="s">
        <v>58</v>
      </c>
      <c r="D381" s="159"/>
      <c r="E381" s="150">
        <v>0</v>
      </c>
      <c r="F381" s="96">
        <f>IF(E380=0,"",(G380/E380)/12*E380)</f>
        <v>0</v>
      </c>
      <c r="G381" s="93">
        <f>F381</f>
        <v>0</v>
      </c>
      <c r="H381" s="160"/>
      <c r="I381" s="112" t="s">
        <v>515</v>
      </c>
      <c r="J381" s="112" t="str">
        <f>VLOOKUP(I381,Presupuesto!$B$11:$C$565,2,0)</f>
        <v>AGUINALDO Y DECIMO CUARTO MES</v>
      </c>
      <c r="K381" s="94" t="str">
        <f t="shared" si="12"/>
        <v>Posgrado</v>
      </c>
      <c r="L381" s="94" t="s">
        <v>394</v>
      </c>
    </row>
    <row r="382" spans="3:12" ht="15.75" thickBot="1" x14ac:dyDescent="0.3">
      <c r="C382" s="168" t="s">
        <v>59</v>
      </c>
      <c r="D382" s="159"/>
      <c r="E382" s="150">
        <v>0</v>
      </c>
      <c r="F382" s="113">
        <f>IF(E380&lt;6,"",((E380-6)/12)*(G380/E380))</f>
        <v>0</v>
      </c>
      <c r="G382" s="93">
        <f>F382</f>
        <v>0</v>
      </c>
      <c r="H382" s="160"/>
      <c r="I382" s="97" t="s">
        <v>518</v>
      </c>
      <c r="J382" s="97" t="str">
        <f>VLOOKUP(I382,Presupuesto!$B$11:$C$565,2,0)</f>
        <v>DECIMOCUARTO MES</v>
      </c>
      <c r="K382" s="94" t="str">
        <f t="shared" si="12"/>
        <v>Posgrado</v>
      </c>
      <c r="L382" s="94" t="s">
        <v>394</v>
      </c>
    </row>
    <row r="383" spans="3:12" ht="15.75" thickBot="1" x14ac:dyDescent="0.3">
      <c r="C383" s="133" t="s">
        <v>483</v>
      </c>
      <c r="D383" s="195"/>
      <c r="E383" s="148">
        <v>12</v>
      </c>
      <c r="F383" s="270">
        <f>HLOOKUP($C383,$BZ$2:$CM$3,2,0)</f>
        <v>35733.589999999997</v>
      </c>
      <c r="G383" s="109">
        <f>D383*E383*F383</f>
        <v>0</v>
      </c>
      <c r="H383" s="162"/>
      <c r="I383" s="110" t="s">
        <v>495</v>
      </c>
      <c r="J383" s="110" t="str">
        <f>VLOOKUP(I383,Presupuesto!$B$11:$C$565,2,0)</f>
        <v>SUELDOS Y SALARIOS PERMANENTES</v>
      </c>
      <c r="K383" s="94" t="str">
        <f t="shared" si="12"/>
        <v>Posgrado</v>
      </c>
      <c r="L383" s="94" t="s">
        <v>394</v>
      </c>
    </row>
    <row r="384" spans="3:12" x14ac:dyDescent="0.25">
      <c r="C384" s="167" t="s">
        <v>58</v>
      </c>
      <c r="D384" s="159"/>
      <c r="E384" s="150">
        <v>0</v>
      </c>
      <c r="F384" s="96">
        <f>IF(E383=0,"",(G383/E383)/12*E383)</f>
        <v>0</v>
      </c>
      <c r="G384" s="93">
        <f>F384</f>
        <v>0</v>
      </c>
      <c r="H384" s="160"/>
      <c r="I384" s="112" t="s">
        <v>515</v>
      </c>
      <c r="J384" s="112" t="str">
        <f>VLOOKUP(I384,Presupuesto!$B$11:$C$565,2,0)</f>
        <v>AGUINALDO Y DECIMO CUARTO MES</v>
      </c>
      <c r="K384" s="94" t="str">
        <f t="shared" si="12"/>
        <v>Posgrado</v>
      </c>
      <c r="L384" s="94" t="s">
        <v>394</v>
      </c>
    </row>
    <row r="385" spans="3:12" ht="15.75" thickBot="1" x14ac:dyDescent="0.3">
      <c r="C385" s="168" t="s">
        <v>59</v>
      </c>
      <c r="D385" s="159"/>
      <c r="E385" s="150">
        <v>0</v>
      </c>
      <c r="F385" s="113">
        <f>IF(E383&lt;6,"",((E383-6)/12)*(G383/E383))</f>
        <v>0</v>
      </c>
      <c r="G385" s="93">
        <f>F385</f>
        <v>0</v>
      </c>
      <c r="H385" s="160"/>
      <c r="I385" s="97" t="s">
        <v>518</v>
      </c>
      <c r="J385" s="97" t="str">
        <f>VLOOKUP(I385,Presupuesto!$B$11:$C$565,2,0)</f>
        <v>DECIMOCUARTO MES</v>
      </c>
      <c r="K385" s="94" t="str">
        <f t="shared" si="12"/>
        <v>Posgrado</v>
      </c>
      <c r="L385" s="94" t="s">
        <v>394</v>
      </c>
    </row>
    <row r="386" spans="3:12" ht="15.75" thickBot="1" x14ac:dyDescent="0.3">
      <c r="C386" s="133" t="s">
        <v>484</v>
      </c>
      <c r="D386" s="195"/>
      <c r="E386" s="148">
        <v>12</v>
      </c>
      <c r="F386" s="270">
        <f>HLOOKUP($C386,$BZ$2:$CM$3,2,0)</f>
        <v>31763.19</v>
      </c>
      <c r="G386" s="109">
        <f>D386*E386*F386</f>
        <v>0</v>
      </c>
      <c r="H386" s="162"/>
      <c r="I386" s="110" t="s">
        <v>495</v>
      </c>
      <c r="J386" s="110" t="str">
        <f>VLOOKUP(I386,Presupuesto!$B$11:$C$565,2,0)</f>
        <v>SUELDOS Y SALARIOS PERMANENTES</v>
      </c>
      <c r="K386" s="94" t="str">
        <f t="shared" si="12"/>
        <v>Posgrado</v>
      </c>
      <c r="L386" s="94" t="s">
        <v>394</v>
      </c>
    </row>
    <row r="387" spans="3:12" x14ac:dyDescent="0.25">
      <c r="C387" s="167" t="s">
        <v>58</v>
      </c>
      <c r="D387" s="159"/>
      <c r="E387" s="150">
        <v>0</v>
      </c>
      <c r="F387" s="96">
        <f>IF(E386=0,"",(G386/E386)/12*E386)</f>
        <v>0</v>
      </c>
      <c r="G387" s="93">
        <f>F387</f>
        <v>0</v>
      </c>
      <c r="H387" s="160"/>
      <c r="I387" s="112" t="s">
        <v>515</v>
      </c>
      <c r="J387" s="112" t="str">
        <f>VLOOKUP(I387,Presupuesto!$B$11:$C$565,2,0)</f>
        <v>AGUINALDO Y DECIMO CUARTO MES</v>
      </c>
      <c r="K387" s="94" t="str">
        <f t="shared" si="12"/>
        <v>Posgrado</v>
      </c>
      <c r="L387" s="94" t="s">
        <v>394</v>
      </c>
    </row>
    <row r="388" spans="3:12" ht="15.75" thickBot="1" x14ac:dyDescent="0.3">
      <c r="C388" s="168" t="s">
        <v>59</v>
      </c>
      <c r="D388" s="159"/>
      <c r="E388" s="150">
        <v>0</v>
      </c>
      <c r="F388" s="113">
        <f>IF(E386&lt;6,"",((E386-6)/12)*(G386/E386))</f>
        <v>0</v>
      </c>
      <c r="G388" s="93">
        <f>F388</f>
        <v>0</v>
      </c>
      <c r="H388" s="160"/>
      <c r="I388" s="97" t="s">
        <v>518</v>
      </c>
      <c r="J388" s="97" t="str">
        <f>VLOOKUP(I388,Presupuesto!$B$11:$C$565,2,0)</f>
        <v>DECIMOCUARTO MES</v>
      </c>
      <c r="K388" s="94" t="str">
        <f t="shared" si="12"/>
        <v>Posgrado</v>
      </c>
      <c r="L388" s="94" t="s">
        <v>394</v>
      </c>
    </row>
    <row r="389" spans="3:12" ht="15.75" thickBot="1" x14ac:dyDescent="0.3">
      <c r="C389" s="133" t="s">
        <v>485</v>
      </c>
      <c r="D389" s="195"/>
      <c r="E389" s="148">
        <v>12</v>
      </c>
      <c r="F389" s="270">
        <f>HLOOKUP($C389,$BZ$2:$CM$3,2,0)</f>
        <v>29777.99</v>
      </c>
      <c r="G389" s="109">
        <f>D389*E389*F389</f>
        <v>0</v>
      </c>
      <c r="H389" s="162"/>
      <c r="I389" s="110" t="s">
        <v>495</v>
      </c>
      <c r="J389" s="110" t="str">
        <f>VLOOKUP(I389,Presupuesto!$B$11:$C$565,2,0)</f>
        <v>SUELDOS Y SALARIOS PERMANENTES</v>
      </c>
      <c r="K389" s="94" t="str">
        <f t="shared" si="12"/>
        <v>Posgrado</v>
      </c>
      <c r="L389" s="94" t="s">
        <v>394</v>
      </c>
    </row>
    <row r="390" spans="3:12" x14ac:dyDescent="0.25">
      <c r="C390" s="167" t="s">
        <v>58</v>
      </c>
      <c r="D390" s="159"/>
      <c r="E390" s="150">
        <v>0</v>
      </c>
      <c r="F390" s="96">
        <f>IF(E389=0,"",(G389/E389)/12*E389)</f>
        <v>0</v>
      </c>
      <c r="G390" s="93">
        <f>F390</f>
        <v>0</v>
      </c>
      <c r="H390" s="160"/>
      <c r="I390" s="112" t="s">
        <v>515</v>
      </c>
      <c r="J390" s="112" t="str">
        <f>VLOOKUP(I390,Presupuesto!$B$11:$C$565,2,0)</f>
        <v>AGUINALDO Y DECIMO CUARTO MES</v>
      </c>
      <c r="K390" s="94" t="str">
        <f t="shared" si="12"/>
        <v>Posgrado</v>
      </c>
      <c r="L390" s="94" t="s">
        <v>394</v>
      </c>
    </row>
    <row r="391" spans="3:12" ht="15.75" thickBot="1" x14ac:dyDescent="0.3">
      <c r="C391" s="168" t="s">
        <v>59</v>
      </c>
      <c r="D391" s="159"/>
      <c r="E391" s="150">
        <v>0</v>
      </c>
      <c r="F391" s="113">
        <f>IF(E389&lt;6,"",((E389-6)/12)*(G389/E389))</f>
        <v>0</v>
      </c>
      <c r="G391" s="93">
        <f>F391</f>
        <v>0</v>
      </c>
      <c r="H391" s="160"/>
      <c r="I391" s="97" t="s">
        <v>518</v>
      </c>
      <c r="J391" s="97" t="str">
        <f>VLOOKUP(I391,Presupuesto!$B$11:$C$565,2,0)</f>
        <v>DECIMOCUARTO MES</v>
      </c>
      <c r="K391" s="94" t="str">
        <f t="shared" si="12"/>
        <v>Posgrado</v>
      </c>
      <c r="L391" s="94" t="s">
        <v>394</v>
      </c>
    </row>
    <row r="392" spans="3:12" ht="15.75" thickBot="1" x14ac:dyDescent="0.3">
      <c r="C392" s="133" t="s">
        <v>486</v>
      </c>
      <c r="D392" s="195"/>
      <c r="E392" s="148">
        <v>12</v>
      </c>
      <c r="F392" s="270">
        <f>HLOOKUP($C392,$BZ$2:$CM$3,2,0)</f>
        <v>27792.79</v>
      </c>
      <c r="G392" s="109">
        <f>D392*E392*F392</f>
        <v>0</v>
      </c>
      <c r="H392" s="162"/>
      <c r="I392" s="110" t="s">
        <v>495</v>
      </c>
      <c r="J392" s="110" t="str">
        <f>VLOOKUP(I392,Presupuesto!$B$11:$C$565,2,0)</f>
        <v>SUELDOS Y SALARIOS PERMANENTES</v>
      </c>
      <c r="K392" s="94" t="str">
        <f t="shared" si="12"/>
        <v>Posgrado</v>
      </c>
      <c r="L392" s="94" t="s">
        <v>394</v>
      </c>
    </row>
    <row r="393" spans="3:12" x14ac:dyDescent="0.25">
      <c r="C393" s="167" t="s">
        <v>58</v>
      </c>
      <c r="D393" s="159"/>
      <c r="E393" s="150">
        <v>0</v>
      </c>
      <c r="F393" s="96">
        <f>IF(E392=0,"",(G392/E392)/12*E392)</f>
        <v>0</v>
      </c>
      <c r="G393" s="93">
        <f>F393</f>
        <v>0</v>
      </c>
      <c r="H393" s="160"/>
      <c r="I393" s="112" t="s">
        <v>515</v>
      </c>
      <c r="J393" s="112" t="str">
        <f>VLOOKUP(I393,Presupuesto!$B$11:$C$565,2,0)</f>
        <v>AGUINALDO Y DECIMO CUARTO MES</v>
      </c>
      <c r="K393" s="94" t="str">
        <f t="shared" si="12"/>
        <v>Posgrado</v>
      </c>
      <c r="L393" s="94" t="s">
        <v>394</v>
      </c>
    </row>
    <row r="394" spans="3:12" ht="15.75" thickBot="1" x14ac:dyDescent="0.3">
      <c r="C394" s="168" t="s">
        <v>59</v>
      </c>
      <c r="D394" s="159"/>
      <c r="E394" s="150">
        <v>0</v>
      </c>
      <c r="F394" s="113">
        <f>IF(E392&lt;6,"",((E392-6)/12)*(G392/E392))</f>
        <v>0</v>
      </c>
      <c r="G394" s="93">
        <f>F394</f>
        <v>0</v>
      </c>
      <c r="H394" s="160"/>
      <c r="I394" s="97" t="s">
        <v>518</v>
      </c>
      <c r="J394" s="97" t="str">
        <f>VLOOKUP(I394,Presupuesto!$B$11:$C$565,2,0)</f>
        <v>DECIMOCUARTO MES</v>
      </c>
      <c r="K394" s="94" t="str">
        <f t="shared" si="12"/>
        <v>Posgrado</v>
      </c>
      <c r="L394" s="94" t="s">
        <v>394</v>
      </c>
    </row>
    <row r="395" spans="3:12" ht="15.75" thickBot="1" x14ac:dyDescent="0.3">
      <c r="C395" s="133" t="s">
        <v>487</v>
      </c>
      <c r="D395" s="195"/>
      <c r="E395" s="148">
        <v>12</v>
      </c>
      <c r="F395" s="270">
        <f>HLOOKUP($C395,$BZ$2:$CM$3,2,0)</f>
        <v>18859.39</v>
      </c>
      <c r="G395" s="109">
        <f>D395*E395*F395</f>
        <v>0</v>
      </c>
      <c r="H395" s="162"/>
      <c r="I395" s="110" t="s">
        <v>495</v>
      </c>
      <c r="J395" s="110" t="str">
        <f>VLOOKUP(I395,Presupuesto!$B$11:$C$565,2,0)</f>
        <v>SUELDOS Y SALARIOS PERMANENTES</v>
      </c>
      <c r="K395" s="94" t="str">
        <f t="shared" si="12"/>
        <v>Posgrado</v>
      </c>
      <c r="L395" s="94" t="s">
        <v>394</v>
      </c>
    </row>
    <row r="396" spans="3:12" x14ac:dyDescent="0.25">
      <c r="C396" s="167" t="s">
        <v>58</v>
      </c>
      <c r="D396" s="159"/>
      <c r="E396" s="150">
        <v>0</v>
      </c>
      <c r="F396" s="96">
        <f>IF(E395=0,"",(G395/E395)/12*E395)</f>
        <v>0</v>
      </c>
      <c r="G396" s="93">
        <f>F396</f>
        <v>0</v>
      </c>
      <c r="H396" s="160"/>
      <c r="I396" s="112" t="s">
        <v>515</v>
      </c>
      <c r="J396" s="112" t="str">
        <f>VLOOKUP(I396,Presupuesto!$B$11:$C$565,2,0)</f>
        <v>AGUINALDO Y DECIMO CUARTO MES</v>
      </c>
      <c r="K396" s="94" t="str">
        <f t="shared" si="12"/>
        <v>Posgrado</v>
      </c>
      <c r="L396" s="94" t="s">
        <v>394</v>
      </c>
    </row>
    <row r="397" spans="3:12" ht="15.75" thickBot="1" x14ac:dyDescent="0.3">
      <c r="C397" s="168" t="s">
        <v>59</v>
      </c>
      <c r="D397" s="159"/>
      <c r="E397" s="150">
        <v>0</v>
      </c>
      <c r="F397" s="113">
        <f>IF(E395&lt;6,"",((E395-6)/12)*(G395/E395))</f>
        <v>0</v>
      </c>
      <c r="G397" s="93">
        <f>F397</f>
        <v>0</v>
      </c>
      <c r="H397" s="160"/>
      <c r="I397" s="97" t="s">
        <v>518</v>
      </c>
      <c r="J397" s="97" t="str">
        <f>VLOOKUP(I397,Presupuesto!$B$11:$C$565,2,0)</f>
        <v>DECIMOCUARTO MES</v>
      </c>
      <c r="K397" s="94" t="str">
        <f t="shared" si="12"/>
        <v>Posgrado</v>
      </c>
      <c r="L397" s="94" t="s">
        <v>394</v>
      </c>
    </row>
    <row r="398" spans="3:12" ht="15.75" thickBot="1" x14ac:dyDescent="0.3">
      <c r="C398" s="133" t="s">
        <v>488</v>
      </c>
      <c r="D398" s="195"/>
      <c r="E398" s="148">
        <v>12</v>
      </c>
      <c r="F398" s="270">
        <f>HLOOKUP($C398,$BZ$2:$CM$3,2,0)</f>
        <v>17866.8</v>
      </c>
      <c r="G398" s="109">
        <f>D398*E398*F398</f>
        <v>0</v>
      </c>
      <c r="H398" s="162"/>
      <c r="I398" s="110" t="s">
        <v>495</v>
      </c>
      <c r="J398" s="110" t="str">
        <f>VLOOKUP(I398,Presupuesto!$B$11:$C$565,2,0)</f>
        <v>SUELDOS Y SALARIOS PERMANENTES</v>
      </c>
      <c r="K398" s="94" t="str">
        <f t="shared" si="12"/>
        <v>Posgrado</v>
      </c>
      <c r="L398" s="94" t="s">
        <v>394</v>
      </c>
    </row>
    <row r="399" spans="3:12" x14ac:dyDescent="0.25">
      <c r="C399" s="167" t="s">
        <v>58</v>
      </c>
      <c r="D399" s="159"/>
      <c r="E399" s="150">
        <v>0</v>
      </c>
      <c r="F399" s="96">
        <f>IF(E398=0,"",(G398/E398)/12*E398)</f>
        <v>0</v>
      </c>
      <c r="G399" s="93">
        <f>F399</f>
        <v>0</v>
      </c>
      <c r="H399" s="160"/>
      <c r="I399" s="112" t="s">
        <v>515</v>
      </c>
      <c r="J399" s="112" t="str">
        <f>VLOOKUP(I399,Presupuesto!$B$11:$C$565,2,0)</f>
        <v>AGUINALDO Y DECIMO CUARTO MES</v>
      </c>
      <c r="K399" s="94" t="str">
        <f t="shared" si="12"/>
        <v>Posgrado</v>
      </c>
      <c r="L399" s="94" t="s">
        <v>394</v>
      </c>
    </row>
    <row r="400" spans="3:12" ht="15.75" thickBot="1" x14ac:dyDescent="0.3">
      <c r="C400" s="168" t="s">
        <v>59</v>
      </c>
      <c r="D400" s="159"/>
      <c r="E400" s="150">
        <v>0</v>
      </c>
      <c r="F400" s="113">
        <f>IF(E398&lt;6,"",((E398-6)/12)*(G398/E398))</f>
        <v>0</v>
      </c>
      <c r="G400" s="93">
        <f>F400</f>
        <v>0</v>
      </c>
      <c r="H400" s="160"/>
      <c r="I400" s="97" t="s">
        <v>518</v>
      </c>
      <c r="J400" s="97" t="str">
        <f>VLOOKUP(I400,Presupuesto!$B$11:$C$565,2,0)</f>
        <v>DECIMOCUARTO MES</v>
      </c>
      <c r="K400" s="94" t="str">
        <f t="shared" si="12"/>
        <v>Posgrado</v>
      </c>
      <c r="L400" s="94" t="s">
        <v>394</v>
      </c>
    </row>
    <row r="401" spans="3:12" ht="15.75" thickBot="1" x14ac:dyDescent="0.3">
      <c r="C401" s="133" t="s">
        <v>489</v>
      </c>
      <c r="D401" s="195"/>
      <c r="E401" s="148">
        <v>12</v>
      </c>
      <c r="F401" s="270">
        <f>HLOOKUP($C401,$BZ$2:$CM$3,2,0)</f>
        <v>13896.4</v>
      </c>
      <c r="G401" s="109">
        <f>D401*E401*F401</f>
        <v>0</v>
      </c>
      <c r="H401" s="162"/>
      <c r="I401" s="110" t="s">
        <v>495</v>
      </c>
      <c r="J401" s="110" t="str">
        <f>VLOOKUP(I401,Presupuesto!$B$11:$C$565,2,0)</f>
        <v>SUELDOS Y SALARIOS PERMANENTES</v>
      </c>
      <c r="K401" s="94" t="str">
        <f t="shared" si="12"/>
        <v>Posgrado</v>
      </c>
      <c r="L401" s="94" t="s">
        <v>394</v>
      </c>
    </row>
    <row r="402" spans="3:12" x14ac:dyDescent="0.25">
      <c r="C402" s="167" t="s">
        <v>58</v>
      </c>
      <c r="D402" s="159"/>
      <c r="E402" s="150">
        <v>0</v>
      </c>
      <c r="F402" s="96">
        <f>IF(E401=0,"",(G401/E401)/12*E401)</f>
        <v>0</v>
      </c>
      <c r="G402" s="93">
        <f>F402</f>
        <v>0</v>
      </c>
      <c r="H402" s="160"/>
      <c r="I402" s="112" t="s">
        <v>515</v>
      </c>
      <c r="J402" s="112" t="str">
        <f>VLOOKUP(I402,Presupuesto!$B$11:$C$565,2,0)</f>
        <v>AGUINALDO Y DECIMO CUARTO MES</v>
      </c>
      <c r="K402" s="94" t="str">
        <f t="shared" si="12"/>
        <v>Posgrado</v>
      </c>
      <c r="L402" s="94" t="s">
        <v>394</v>
      </c>
    </row>
    <row r="403" spans="3:12" ht="15.75" thickBot="1" x14ac:dyDescent="0.3">
      <c r="C403" s="168" t="s">
        <v>59</v>
      </c>
      <c r="D403" s="159"/>
      <c r="E403" s="150">
        <v>0</v>
      </c>
      <c r="F403" s="113">
        <f>IF(E401&lt;6,"",((E401-6)/12)*(G401/E401))</f>
        <v>0</v>
      </c>
      <c r="G403" s="93">
        <f>F403</f>
        <v>0</v>
      </c>
      <c r="H403" s="160"/>
      <c r="I403" s="97" t="s">
        <v>518</v>
      </c>
      <c r="J403" s="97" t="str">
        <f>VLOOKUP(I403,Presupuesto!$B$11:$C$565,2,0)</f>
        <v>DECIMOCUARTO MES</v>
      </c>
      <c r="K403" s="94" t="str">
        <f t="shared" si="12"/>
        <v>Posgrado</v>
      </c>
      <c r="L403" s="94" t="s">
        <v>394</v>
      </c>
    </row>
    <row r="404" spans="3:12" ht="15.75" thickBot="1" x14ac:dyDescent="0.3">
      <c r="C404" s="133" t="s">
        <v>490</v>
      </c>
      <c r="D404" s="195"/>
      <c r="E404" s="148">
        <v>12</v>
      </c>
      <c r="F404" s="270">
        <f>HLOOKUP($C404,$BZ$2:$CM$3,2,0)</f>
        <v>15004.09</v>
      </c>
      <c r="G404" s="109">
        <f>D404*E404*F404</f>
        <v>0</v>
      </c>
      <c r="H404" s="162"/>
      <c r="I404" s="110" t="s">
        <v>495</v>
      </c>
      <c r="J404" s="110" t="str">
        <f>VLOOKUP(I404,Presupuesto!$B$11:$C$565,2,0)</f>
        <v>SUELDOS Y SALARIOS PERMANENTES</v>
      </c>
      <c r="K404" s="94" t="str">
        <f t="shared" si="12"/>
        <v>Posgrado</v>
      </c>
      <c r="L404" s="94" t="s">
        <v>394</v>
      </c>
    </row>
    <row r="405" spans="3:12" x14ac:dyDescent="0.25">
      <c r="C405" s="167" t="s">
        <v>58</v>
      </c>
      <c r="D405" s="159"/>
      <c r="E405" s="150">
        <v>0</v>
      </c>
      <c r="F405" s="96">
        <f>IF(E404=0,"",(G404/E404)/12*E404)</f>
        <v>0</v>
      </c>
      <c r="G405" s="93">
        <f>F405</f>
        <v>0</v>
      </c>
      <c r="H405" s="160"/>
      <c r="I405" s="112" t="s">
        <v>515</v>
      </c>
      <c r="J405" s="112" t="str">
        <f>VLOOKUP(I405,Presupuesto!$B$11:$C$565,2,0)</f>
        <v>AGUINALDO Y DECIMO CUARTO MES</v>
      </c>
      <c r="K405" s="94" t="str">
        <f t="shared" si="12"/>
        <v>Posgrado</v>
      </c>
      <c r="L405" s="94" t="s">
        <v>394</v>
      </c>
    </row>
    <row r="406" spans="3:12" ht="15.75" thickBot="1" x14ac:dyDescent="0.3">
      <c r="C406" s="168" t="s">
        <v>59</v>
      </c>
      <c r="D406" s="159"/>
      <c r="E406" s="150">
        <v>0</v>
      </c>
      <c r="F406" s="113">
        <f>IF(E404&lt;6,"",((E404-6)/12)*(G404/E404))</f>
        <v>0</v>
      </c>
      <c r="G406" s="93">
        <f>F406</f>
        <v>0</v>
      </c>
      <c r="H406" s="160"/>
      <c r="I406" s="97" t="s">
        <v>518</v>
      </c>
      <c r="J406" s="97" t="str">
        <f>VLOOKUP(I406,Presupuesto!$B$11:$C$565,2,0)</f>
        <v>DECIMOCUARTO MES</v>
      </c>
      <c r="K406" s="94" t="str">
        <f t="shared" si="12"/>
        <v>Posgrado</v>
      </c>
      <c r="L406" s="94" t="s">
        <v>394</v>
      </c>
    </row>
    <row r="407" spans="3:12" ht="15.75" thickBot="1" x14ac:dyDescent="0.3">
      <c r="C407" s="133" t="s">
        <v>491</v>
      </c>
      <c r="D407" s="195"/>
      <c r="E407" s="148">
        <v>12</v>
      </c>
      <c r="F407" s="270">
        <f>HLOOKUP($C407,$BZ$2:$CM$3,2,0)</f>
        <v>13238.9</v>
      </c>
      <c r="G407" s="109">
        <f>D407*E407*F407</f>
        <v>0</v>
      </c>
      <c r="H407" s="162"/>
      <c r="I407" s="110" t="s">
        <v>495</v>
      </c>
      <c r="J407" s="110" t="str">
        <f>VLOOKUP(I407,Presupuesto!$B$11:$C$565,2,0)</f>
        <v>SUELDOS Y SALARIOS PERMANENTES</v>
      </c>
      <c r="K407" s="94" t="str">
        <f t="shared" si="12"/>
        <v>Posgrado</v>
      </c>
      <c r="L407" s="94" t="s">
        <v>394</v>
      </c>
    </row>
    <row r="408" spans="3:12" x14ac:dyDescent="0.25">
      <c r="C408" s="167" t="s">
        <v>58</v>
      </c>
      <c r="D408" s="159"/>
      <c r="E408" s="150">
        <v>0</v>
      </c>
      <c r="F408" s="96">
        <f>IF(E407=0,"",(G407/E407)/12*E407)</f>
        <v>0</v>
      </c>
      <c r="G408" s="93">
        <f>F408</f>
        <v>0</v>
      </c>
      <c r="H408" s="160"/>
      <c r="I408" s="112" t="s">
        <v>515</v>
      </c>
      <c r="J408" s="112" t="str">
        <f>VLOOKUP(I408,Presupuesto!$B$11:$C$565,2,0)</f>
        <v>AGUINALDO Y DECIMO CUARTO MES</v>
      </c>
      <c r="K408" s="94" t="str">
        <f t="shared" si="12"/>
        <v>Posgrado</v>
      </c>
      <c r="L408" s="94" t="s">
        <v>394</v>
      </c>
    </row>
    <row r="409" spans="3:12" ht="15.75" thickBot="1" x14ac:dyDescent="0.3">
      <c r="C409" s="168" t="s">
        <v>59</v>
      </c>
      <c r="D409" s="159"/>
      <c r="E409" s="150">
        <v>0</v>
      </c>
      <c r="F409" s="113">
        <f>IF(E407&lt;6,"",((E407-6)/12)*(G407/E407))</f>
        <v>0</v>
      </c>
      <c r="G409" s="93">
        <f>F409</f>
        <v>0</v>
      </c>
      <c r="H409" s="160"/>
      <c r="I409" s="97" t="s">
        <v>518</v>
      </c>
      <c r="J409" s="97" t="str">
        <f>VLOOKUP(I409,Presupuesto!$B$11:$C$565,2,0)</f>
        <v>DECIMOCUARTO MES</v>
      </c>
      <c r="K409" s="94" t="str">
        <f t="shared" si="12"/>
        <v>Posgrado</v>
      </c>
      <c r="L409" s="94" t="s">
        <v>394</v>
      </c>
    </row>
    <row r="410" spans="3:12" ht="15.75" thickBot="1" x14ac:dyDescent="0.3">
      <c r="C410" s="133" t="s">
        <v>492</v>
      </c>
      <c r="D410" s="195"/>
      <c r="E410" s="148">
        <v>12</v>
      </c>
      <c r="F410" s="270">
        <f>HLOOKUP($C410,$BZ$2:$CM$3,2,0)</f>
        <v>12356.31</v>
      </c>
      <c r="G410" s="109">
        <f>D410*E410*F410</f>
        <v>0</v>
      </c>
      <c r="H410" s="162"/>
      <c r="I410" s="110" t="s">
        <v>495</v>
      </c>
      <c r="J410" s="110" t="str">
        <f>VLOOKUP(I410,Presupuesto!$B$11:$C$565,2,0)</f>
        <v>SUELDOS Y SALARIOS PERMANENTES</v>
      </c>
      <c r="K410" s="94" t="str">
        <f t="shared" ref="K410:K427" si="13">$K$377</f>
        <v>Posgrado</v>
      </c>
      <c r="L410" s="94" t="s">
        <v>394</v>
      </c>
    </row>
    <row r="411" spans="3:12" x14ac:dyDescent="0.25">
      <c r="C411" s="167" t="s">
        <v>58</v>
      </c>
      <c r="D411" s="159"/>
      <c r="E411" s="150">
        <v>0</v>
      </c>
      <c r="F411" s="96">
        <f>IF(E410=0,"",(G410/E410)/12*E410)</f>
        <v>0</v>
      </c>
      <c r="G411" s="93">
        <f>F411</f>
        <v>0</v>
      </c>
      <c r="H411" s="160"/>
      <c r="I411" s="112" t="s">
        <v>515</v>
      </c>
      <c r="J411" s="112" t="str">
        <f>VLOOKUP(I411,Presupuesto!$B$11:$C$565,2,0)</f>
        <v>AGUINALDO Y DECIMO CUARTO MES</v>
      </c>
      <c r="K411" s="94" t="str">
        <f t="shared" si="13"/>
        <v>Posgrado</v>
      </c>
      <c r="L411" s="94" t="s">
        <v>394</v>
      </c>
    </row>
    <row r="412" spans="3:12" ht="15.75" thickBot="1" x14ac:dyDescent="0.3">
      <c r="C412" s="168" t="s">
        <v>59</v>
      </c>
      <c r="D412" s="159"/>
      <c r="E412" s="150">
        <v>0</v>
      </c>
      <c r="F412" s="113">
        <f>IF(E410&lt;6,"",((E410-6)/12)*(G410/E410))</f>
        <v>0</v>
      </c>
      <c r="G412" s="93">
        <f>F412</f>
        <v>0</v>
      </c>
      <c r="H412" s="160"/>
      <c r="I412" s="97" t="s">
        <v>518</v>
      </c>
      <c r="J412" s="97" t="str">
        <f>VLOOKUP(I412,Presupuesto!$B$11:$C$565,2,0)</f>
        <v>DECIMOCUARTO MES</v>
      </c>
      <c r="K412" s="94" t="str">
        <f t="shared" si="13"/>
        <v>Posgrado</v>
      </c>
      <c r="L412" s="94" t="s">
        <v>394</v>
      </c>
    </row>
    <row r="413" spans="3:12" ht="15.75" thickBot="1" x14ac:dyDescent="0.3">
      <c r="C413" s="133" t="s">
        <v>493</v>
      </c>
      <c r="D413" s="195"/>
      <c r="E413" s="148">
        <v>12</v>
      </c>
      <c r="F413" s="270">
        <f>HLOOKUP($C413,$BZ$2:$CM$3,2,0)</f>
        <v>463.22</v>
      </c>
      <c r="G413" s="109">
        <f>D413*E413*F413</f>
        <v>0</v>
      </c>
      <c r="H413" s="162"/>
      <c r="I413" s="110" t="s">
        <v>495</v>
      </c>
      <c r="J413" s="110" t="str">
        <f>VLOOKUP(I413,Presupuesto!$B$11:$C$565,2,0)</f>
        <v>SUELDOS Y SALARIOS PERMANENTES</v>
      </c>
      <c r="K413" s="94" t="str">
        <f t="shared" si="13"/>
        <v>Posgrado</v>
      </c>
      <c r="L413" s="94" t="s">
        <v>394</v>
      </c>
    </row>
    <row r="414" spans="3:12" x14ac:dyDescent="0.25">
      <c r="C414" s="167" t="s">
        <v>58</v>
      </c>
      <c r="D414" s="159"/>
      <c r="E414" s="150">
        <v>0</v>
      </c>
      <c r="F414" s="96">
        <f>IF(E413=0,"",(G413/E413)/12*E413)</f>
        <v>0</v>
      </c>
      <c r="G414" s="93">
        <f>F414</f>
        <v>0</v>
      </c>
      <c r="H414" s="160"/>
      <c r="I414" s="112" t="s">
        <v>515</v>
      </c>
      <c r="J414" s="112" t="str">
        <f>VLOOKUP(I414,Presupuesto!$B$11:$C$565,2,0)</f>
        <v>AGUINALDO Y DECIMO CUARTO MES</v>
      </c>
      <c r="K414" s="94" t="str">
        <f t="shared" si="13"/>
        <v>Posgrado</v>
      </c>
      <c r="L414" s="94" t="s">
        <v>394</v>
      </c>
    </row>
    <row r="415" spans="3:12" ht="15.75" thickBot="1" x14ac:dyDescent="0.3">
      <c r="C415" s="168" t="s">
        <v>59</v>
      </c>
      <c r="D415" s="159"/>
      <c r="E415" s="150">
        <v>0</v>
      </c>
      <c r="F415" s="113">
        <f>IF(E413&lt;6,"",((E413-6)/12)*(G413/E413))</f>
        <v>0</v>
      </c>
      <c r="G415" s="93">
        <f>F415</f>
        <v>0</v>
      </c>
      <c r="H415" s="160"/>
      <c r="I415" s="97" t="s">
        <v>518</v>
      </c>
      <c r="J415" s="97" t="str">
        <f>VLOOKUP(I415,Presupuesto!$B$11:$C$565,2,0)</f>
        <v>DECIMOCUARTO MES</v>
      </c>
      <c r="K415" s="94" t="str">
        <f t="shared" si="13"/>
        <v>Posgrado</v>
      </c>
      <c r="L415" s="94" t="s">
        <v>394</v>
      </c>
    </row>
    <row r="416" spans="3:12" ht="15.75" thickBot="1" x14ac:dyDescent="0.3">
      <c r="C416" s="133" t="s">
        <v>494</v>
      </c>
      <c r="D416" s="195"/>
      <c r="E416" s="148">
        <v>12</v>
      </c>
      <c r="F416" s="270">
        <f>HLOOKUP($C416,$BZ$2:$CM$3,2,0)</f>
        <v>2007.3</v>
      </c>
      <c r="G416" s="109">
        <f>D416*E416*F416</f>
        <v>0</v>
      </c>
      <c r="H416" s="162"/>
      <c r="I416" s="110" t="s">
        <v>495</v>
      </c>
      <c r="J416" s="110" t="str">
        <f>VLOOKUP(I416,Presupuesto!$B$11:$C$565,2,0)</f>
        <v>SUELDOS Y SALARIOS PERMANENTES</v>
      </c>
      <c r="K416" s="94" t="str">
        <f t="shared" si="13"/>
        <v>Posgrado</v>
      </c>
      <c r="L416" s="94" t="s">
        <v>394</v>
      </c>
    </row>
    <row r="417" spans="3:12" x14ac:dyDescent="0.25">
      <c r="C417" s="167" t="s">
        <v>58</v>
      </c>
      <c r="D417" s="159"/>
      <c r="E417" s="150">
        <v>0</v>
      </c>
      <c r="F417" s="96">
        <f>IF(E416=0,"",(G416/E416)/12*E416)</f>
        <v>0</v>
      </c>
      <c r="G417" s="93">
        <f>F417</f>
        <v>0</v>
      </c>
      <c r="H417" s="160"/>
      <c r="I417" s="112" t="s">
        <v>515</v>
      </c>
      <c r="J417" s="112" t="str">
        <f>VLOOKUP(I417,Presupuesto!$B$11:$C$565,2,0)</f>
        <v>AGUINALDO Y DECIMO CUARTO MES</v>
      </c>
      <c r="K417" s="94" t="str">
        <f t="shared" si="13"/>
        <v>Posgrado</v>
      </c>
      <c r="L417" s="94" t="s">
        <v>394</v>
      </c>
    </row>
    <row r="418" spans="3:12" ht="15.75" thickBot="1" x14ac:dyDescent="0.3">
      <c r="C418" s="168" t="s">
        <v>59</v>
      </c>
      <c r="D418" s="159"/>
      <c r="E418" s="150">
        <v>0</v>
      </c>
      <c r="F418" s="113">
        <f>IF(E416&lt;6,"",((E416-6)/12)*(G416/E416))</f>
        <v>0</v>
      </c>
      <c r="G418" s="93">
        <f>F418</f>
        <v>0</v>
      </c>
      <c r="H418" s="160"/>
      <c r="I418" s="97" t="s">
        <v>518</v>
      </c>
      <c r="J418" s="97" t="str">
        <f>VLOOKUP(I418,Presupuesto!$B$11:$C$565,2,0)</f>
        <v>DECIMOCUARTO MES</v>
      </c>
      <c r="K418" s="94" t="str">
        <f t="shared" si="13"/>
        <v>Posgrado</v>
      </c>
      <c r="L418" s="94" t="s">
        <v>394</v>
      </c>
    </row>
    <row r="419" spans="3:12" ht="15.75" thickBot="1" x14ac:dyDescent="0.3">
      <c r="C419" s="136" t="s">
        <v>83</v>
      </c>
      <c r="D419" s="195"/>
      <c r="E419" s="148">
        <v>12</v>
      </c>
      <c r="F419" s="135">
        <v>30000</v>
      </c>
      <c r="G419" s="109">
        <f>D419*E419*F419</f>
        <v>0</v>
      </c>
      <c r="H419" s="162"/>
      <c r="I419" s="110" t="s">
        <v>563</v>
      </c>
      <c r="J419" s="110" t="str">
        <f>VLOOKUP(I419,Presupuesto!$B$11:$C$565,2,0)</f>
        <v>CONTRATOS ESPECIALES</v>
      </c>
      <c r="K419" s="94" t="str">
        <f t="shared" si="13"/>
        <v>Posgrado</v>
      </c>
      <c r="L419" s="94" t="s">
        <v>394</v>
      </c>
    </row>
    <row r="420" spans="3:12" x14ac:dyDescent="0.25">
      <c r="C420" s="167" t="s">
        <v>58</v>
      </c>
      <c r="D420" s="159"/>
      <c r="E420" s="150">
        <v>0</v>
      </c>
      <c r="F420" s="113">
        <f>IF(E419=0,"",(G419/E419)/12*E419)</f>
        <v>0</v>
      </c>
      <c r="G420" s="93">
        <f>F420</f>
        <v>0</v>
      </c>
      <c r="H420" s="160"/>
      <c r="I420" s="97" t="s">
        <v>563</v>
      </c>
      <c r="J420" s="97" t="str">
        <f>VLOOKUP(I420,Presupuesto!$B$11:$C$565,2,0)</f>
        <v>CONTRATOS ESPECIALES</v>
      </c>
      <c r="K420" s="94" t="str">
        <f t="shared" si="13"/>
        <v>Posgrado</v>
      </c>
      <c r="L420" s="94" t="s">
        <v>393</v>
      </c>
    </row>
    <row r="421" spans="3:12" ht="15.75" thickBot="1" x14ac:dyDescent="0.3">
      <c r="C421" s="168" t="s">
        <v>59</v>
      </c>
      <c r="D421" s="159"/>
      <c r="E421" s="150">
        <v>0</v>
      </c>
      <c r="F421" s="96">
        <f>IF(E419&lt;6,"",((E419-6)/12)*(G419/E419))</f>
        <v>0</v>
      </c>
      <c r="G421" s="93">
        <f>F421</f>
        <v>0</v>
      </c>
      <c r="H421" s="160"/>
      <c r="I421" s="97" t="s">
        <v>563</v>
      </c>
      <c r="J421" s="97" t="str">
        <f>VLOOKUP(I421,Presupuesto!$B$11:$C$565,2,0)</f>
        <v>CONTRATOS ESPECIALES</v>
      </c>
      <c r="K421" s="94" t="str">
        <f t="shared" si="13"/>
        <v>Posgrado</v>
      </c>
      <c r="L421" s="94" t="s">
        <v>398</v>
      </c>
    </row>
    <row r="422" spans="3:12" ht="15.75" thickBot="1" x14ac:dyDescent="0.3">
      <c r="C422" s="136" t="s">
        <v>60</v>
      </c>
      <c r="D422" s="195"/>
      <c r="E422" s="148">
        <v>12</v>
      </c>
      <c r="F422" s="114">
        <v>30000</v>
      </c>
      <c r="G422" s="109">
        <f>D422*E422*F422</f>
        <v>0</v>
      </c>
      <c r="H422" s="162"/>
      <c r="I422" s="110" t="s">
        <v>704</v>
      </c>
      <c r="J422" s="110" t="str">
        <f>VLOOKUP(I422,Presupuesto!$B$11:$C$565,2,0)</f>
        <v>OTROS SERVICIOS TECNICOS Y PROFESIONALES</v>
      </c>
      <c r="K422" s="94" t="str">
        <f t="shared" si="13"/>
        <v>Posgrado</v>
      </c>
      <c r="L422" s="94" t="s">
        <v>393</v>
      </c>
    </row>
    <row r="423" spans="3:12" x14ac:dyDescent="0.25">
      <c r="C423" s="167" t="s">
        <v>58</v>
      </c>
      <c r="D423" s="159"/>
      <c r="E423" s="150">
        <v>0</v>
      </c>
      <c r="F423" s="96">
        <v>0</v>
      </c>
      <c r="G423" s="93">
        <f>F423</f>
        <v>0</v>
      </c>
      <c r="H423" s="160"/>
      <c r="I423" s="97" t="s">
        <v>704</v>
      </c>
      <c r="J423" s="97" t="str">
        <f>VLOOKUP(I423,Presupuesto!$B$11:$C$565,2,0)</f>
        <v>OTROS SERVICIOS TECNICOS Y PROFESIONALES</v>
      </c>
      <c r="K423" s="94" t="str">
        <f t="shared" si="13"/>
        <v>Posgrado</v>
      </c>
      <c r="L423" s="94" t="s">
        <v>393</v>
      </c>
    </row>
    <row r="424" spans="3:12" ht="15.75" thickBot="1" x14ac:dyDescent="0.3">
      <c r="C424" s="168" t="s">
        <v>59</v>
      </c>
      <c r="D424" s="159"/>
      <c r="E424" s="150">
        <v>0</v>
      </c>
      <c r="F424" s="96">
        <v>0</v>
      </c>
      <c r="G424" s="93">
        <f>F424</f>
        <v>0</v>
      </c>
      <c r="H424" s="160"/>
      <c r="I424" s="97" t="s">
        <v>704</v>
      </c>
      <c r="J424" s="97" t="str">
        <f>VLOOKUP(I424,Presupuesto!$B$11:$C$565,2,0)</f>
        <v>OTROS SERVICIOS TECNICOS Y PROFESIONALES</v>
      </c>
      <c r="K424" s="94" t="str">
        <f t="shared" si="13"/>
        <v>Posgrado</v>
      </c>
      <c r="L424" s="94" t="s">
        <v>393</v>
      </c>
    </row>
    <row r="425" spans="3:12" ht="15.75" thickBot="1" x14ac:dyDescent="0.3">
      <c r="C425" s="136" t="s">
        <v>61</v>
      </c>
      <c r="D425" s="195"/>
      <c r="E425" s="148">
        <v>12</v>
      </c>
      <c r="F425" s="114">
        <v>30000</v>
      </c>
      <c r="G425" s="109">
        <f>D425*E425*F425</f>
        <v>0</v>
      </c>
      <c r="H425" s="162"/>
      <c r="I425" s="110" t="s">
        <v>495</v>
      </c>
      <c r="J425" s="110" t="str">
        <f>VLOOKUP(I425,Presupuesto!$B$11:$C$565,2,0)</f>
        <v>SUELDOS Y SALARIOS PERMANENTES</v>
      </c>
      <c r="K425" s="94" t="str">
        <f t="shared" si="13"/>
        <v>Posgrado</v>
      </c>
      <c r="L425" s="94" t="s">
        <v>393</v>
      </c>
    </row>
    <row r="426" spans="3:12" x14ac:dyDescent="0.25">
      <c r="C426" s="167" t="s">
        <v>58</v>
      </c>
      <c r="D426" s="165"/>
      <c r="E426" s="127">
        <v>0</v>
      </c>
      <c r="F426" s="115">
        <f>IF(E425=0,"",(G425/E425)/12*E425)</f>
        <v>0</v>
      </c>
      <c r="G426" s="116">
        <f>F426</f>
        <v>0</v>
      </c>
      <c r="H426" s="160"/>
      <c r="I426" s="97" t="s">
        <v>515</v>
      </c>
      <c r="J426" s="97" t="str">
        <f>VLOOKUP(I426,Presupuesto!$B$11:$C$565,2,0)</f>
        <v>AGUINALDO Y DECIMO CUARTO MES</v>
      </c>
      <c r="K426" s="94" t="str">
        <f t="shared" si="13"/>
        <v>Posgrado</v>
      </c>
      <c r="L426" s="94" t="s">
        <v>393</v>
      </c>
    </row>
    <row r="427" spans="3:12" ht="15.75" thickBot="1" x14ac:dyDescent="0.3">
      <c r="C427" s="169" t="s">
        <v>59</v>
      </c>
      <c r="D427" s="158"/>
      <c r="E427" s="128">
        <v>0</v>
      </c>
      <c r="F427" s="101">
        <f>IF(E425&lt;6,"",((E425-6)/12)*(G425/E425))</f>
        <v>0</v>
      </c>
      <c r="G427" s="101">
        <f>F427</f>
        <v>0</v>
      </c>
      <c r="H427" s="158"/>
      <c r="I427" s="102" t="s">
        <v>518</v>
      </c>
      <c r="J427" s="120" t="str">
        <f>VLOOKUP(I427,Presupuesto!$B$11:$C$565,2,0)</f>
        <v>DECIMOCUARTO MES</v>
      </c>
      <c r="K427" s="102" t="str">
        <f t="shared" si="13"/>
        <v>Posgrado</v>
      </c>
      <c r="L427" s="120" t="s">
        <v>393</v>
      </c>
    </row>
    <row r="429" spans="3:12" ht="15.75" thickBot="1" x14ac:dyDescent="0.3">
      <c r="K429" s="149"/>
    </row>
    <row r="430" spans="3:12" ht="15.75" thickBot="1" x14ac:dyDescent="0.3">
      <c r="C430" s="69" t="s">
        <v>43</v>
      </c>
      <c r="D430" s="30">
        <f>SUM(G437:G487)</f>
        <v>0</v>
      </c>
      <c r="E430" s="89"/>
      <c r="F430" s="89"/>
      <c r="G430" s="89"/>
      <c r="H430" s="73"/>
      <c r="I430" s="73"/>
      <c r="J430" s="73"/>
      <c r="K430" s="149"/>
    </row>
    <row r="431" spans="3:12" x14ac:dyDescent="0.25">
      <c r="D431" s="31"/>
      <c r="E431" s="89"/>
      <c r="F431" s="89"/>
      <c r="G431" s="89"/>
      <c r="H431" s="73"/>
      <c r="I431" s="73"/>
      <c r="J431" s="73"/>
      <c r="K431" s="149"/>
    </row>
    <row r="432" spans="3:12" x14ac:dyDescent="0.25">
      <c r="D432" s="31"/>
      <c r="E432" s="89"/>
      <c r="F432" s="89"/>
      <c r="G432" s="89"/>
      <c r="H432" s="73"/>
      <c r="I432" s="73"/>
      <c r="J432" s="73"/>
      <c r="K432" s="149"/>
    </row>
    <row r="433" spans="3:12" ht="15.75" x14ac:dyDescent="0.25">
      <c r="C433" s="198" t="s">
        <v>391</v>
      </c>
      <c r="D433" s="306"/>
      <c r="E433" s="89"/>
      <c r="F433" s="89"/>
      <c r="G433" s="89"/>
      <c r="H433" s="73"/>
      <c r="I433" s="73"/>
      <c r="J433" s="73"/>
      <c r="K433" s="149"/>
    </row>
    <row r="434" spans="3:12" ht="18.75" x14ac:dyDescent="0.25">
      <c r="C434" s="200" t="e">
        <f>IFERROR(VLOOKUP(D433,'1. Desarrollo e Innov. Curricu.'!$F:$G,2,FALSE),IFERROR(VLOOKUP(D433,'2. Investigación Científica'!$F:$G,2,FALSE),IFERROR(VLOOKUP(D433,'3. Vinculación Univ. Sociedad'!$E:$G,2,FALSE),IFERROR(VLOOKUP(D433,'4.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89"/>
      <c r="F434" s="89"/>
      <c r="G434" s="89"/>
      <c r="H434" s="73"/>
      <c r="I434" s="73"/>
      <c r="J434" s="73"/>
      <c r="K434" s="149"/>
    </row>
    <row r="435" spans="3:12" ht="15.75" thickBot="1" x14ac:dyDescent="0.3">
      <c r="C435" s="173"/>
      <c r="D435" s="31"/>
      <c r="E435" s="89"/>
      <c r="F435" s="89"/>
      <c r="G435" s="89"/>
      <c r="H435" s="73"/>
      <c r="I435" s="73"/>
      <c r="J435" s="73"/>
      <c r="K435" s="149"/>
    </row>
    <row r="436" spans="3:12" ht="30.75" thickBot="1" x14ac:dyDescent="0.3">
      <c r="C436" s="130" t="s">
        <v>44</v>
      </c>
      <c r="D436" s="134" t="s">
        <v>55</v>
      </c>
      <c r="E436" s="166" t="s">
        <v>56</v>
      </c>
      <c r="F436" s="134" t="s">
        <v>57</v>
      </c>
      <c r="G436" s="131" t="s">
        <v>27</v>
      </c>
      <c r="H436" s="129" t="s">
        <v>130</v>
      </c>
      <c r="I436" s="132" t="s">
        <v>46</v>
      </c>
      <c r="J436" s="132" t="s">
        <v>131</v>
      </c>
      <c r="K436" s="132" t="s">
        <v>409</v>
      </c>
      <c r="L436" s="132" t="s">
        <v>410</v>
      </c>
    </row>
    <row r="437" spans="3:12" ht="15.75" thickBot="1" x14ac:dyDescent="0.3">
      <c r="C437" s="133" t="s">
        <v>481</v>
      </c>
      <c r="D437" s="195"/>
      <c r="E437" s="148">
        <v>12</v>
      </c>
      <c r="F437" s="270">
        <f>HLOOKUP($C437,$BZ$2:$CM$3,2,0)</f>
        <v>43674.39</v>
      </c>
      <c r="G437" s="109">
        <f>D437*E437*F437</f>
        <v>0</v>
      </c>
      <c r="H437" s="162"/>
      <c r="I437" s="110" t="s">
        <v>495</v>
      </c>
      <c r="J437" s="110" t="str">
        <f>VLOOKUP(I437,Presupuesto!$B$11:$C$565,2,0)</f>
        <v>SUELDOS Y SALARIOS PERMANENTES</v>
      </c>
      <c r="K437" s="208" t="s">
        <v>1451</v>
      </c>
      <c r="L437" s="94" t="s">
        <v>393</v>
      </c>
    </row>
    <row r="438" spans="3:12" x14ac:dyDescent="0.25">
      <c r="C438" s="167" t="s">
        <v>58</v>
      </c>
      <c r="D438" s="159"/>
      <c r="E438" s="150">
        <v>0</v>
      </c>
      <c r="F438" s="96">
        <f>IF(E437=0,"",(G437/E437)/12*E437)</f>
        <v>0</v>
      </c>
      <c r="G438" s="93">
        <f>F438</f>
        <v>0</v>
      </c>
      <c r="H438" s="160"/>
      <c r="I438" s="112" t="s">
        <v>515</v>
      </c>
      <c r="J438" s="112" t="str">
        <f>VLOOKUP(I438,Presupuesto!$B$11:$C$565,2,0)</f>
        <v>AGUINALDO Y DECIMO CUARTO MES</v>
      </c>
      <c r="K438" s="94" t="str">
        <f t="shared" ref="K438:K469" si="14">$K$437</f>
        <v>Posgrado</v>
      </c>
      <c r="L438" s="94" t="s">
        <v>411</v>
      </c>
    </row>
    <row r="439" spans="3:12" ht="15.75" thickBot="1" x14ac:dyDescent="0.3">
      <c r="C439" s="168" t="s">
        <v>59</v>
      </c>
      <c r="D439" s="159"/>
      <c r="E439" s="150">
        <v>0</v>
      </c>
      <c r="F439" s="113">
        <f>IF(E437&lt;6,"",((E437-6)/12)*(G437/E437))</f>
        <v>0</v>
      </c>
      <c r="G439" s="93">
        <f>F439</f>
        <v>0</v>
      </c>
      <c r="H439" s="160"/>
      <c r="I439" s="97" t="s">
        <v>518</v>
      </c>
      <c r="J439" s="97" t="str">
        <f>VLOOKUP(I439,Presupuesto!$B$11:$C$565,2,0)</f>
        <v>DECIMOCUARTO MES</v>
      </c>
      <c r="K439" s="94" t="str">
        <f t="shared" si="14"/>
        <v>Posgrado</v>
      </c>
      <c r="L439" s="94" t="s">
        <v>394</v>
      </c>
    </row>
    <row r="440" spans="3:12" ht="15.75" thickBot="1" x14ac:dyDescent="0.3">
      <c r="C440" s="133" t="s">
        <v>482</v>
      </c>
      <c r="D440" s="195"/>
      <c r="E440" s="148">
        <v>12</v>
      </c>
      <c r="F440" s="270">
        <f>HLOOKUP($C440,$BZ$2:$CM$3,2,0)</f>
        <v>39703.99</v>
      </c>
      <c r="G440" s="109">
        <f>D440*E440*F440</f>
        <v>0</v>
      </c>
      <c r="H440" s="162"/>
      <c r="I440" s="110" t="s">
        <v>495</v>
      </c>
      <c r="J440" s="110" t="str">
        <f>VLOOKUP(I440,Presupuesto!$B$11:$C$565,2,0)</f>
        <v>SUELDOS Y SALARIOS PERMANENTES</v>
      </c>
      <c r="K440" s="94" t="str">
        <f t="shared" si="14"/>
        <v>Posgrado</v>
      </c>
      <c r="L440" s="94" t="s">
        <v>394</v>
      </c>
    </row>
    <row r="441" spans="3:12" x14ac:dyDescent="0.25">
      <c r="C441" s="167" t="s">
        <v>58</v>
      </c>
      <c r="D441" s="159"/>
      <c r="E441" s="150">
        <v>0</v>
      </c>
      <c r="F441" s="96">
        <f>IF(E440=0,"",(G440/E440)/12*E440)</f>
        <v>0</v>
      </c>
      <c r="G441" s="93">
        <f>F441</f>
        <v>0</v>
      </c>
      <c r="H441" s="160"/>
      <c r="I441" s="112" t="s">
        <v>515</v>
      </c>
      <c r="J441" s="112" t="str">
        <f>VLOOKUP(I441,Presupuesto!$B$11:$C$565,2,0)</f>
        <v>AGUINALDO Y DECIMO CUARTO MES</v>
      </c>
      <c r="K441" s="94" t="str">
        <f t="shared" si="14"/>
        <v>Posgrado</v>
      </c>
      <c r="L441" s="94" t="s">
        <v>394</v>
      </c>
    </row>
    <row r="442" spans="3:12" ht="15.75" thickBot="1" x14ac:dyDescent="0.3">
      <c r="C442" s="168" t="s">
        <v>59</v>
      </c>
      <c r="D442" s="159"/>
      <c r="E442" s="150">
        <v>0</v>
      </c>
      <c r="F442" s="113">
        <f>IF(E440&lt;6,"",((E440-6)/12)*(G440/E440))</f>
        <v>0</v>
      </c>
      <c r="G442" s="93">
        <f>F442</f>
        <v>0</v>
      </c>
      <c r="H442" s="160"/>
      <c r="I442" s="97" t="s">
        <v>518</v>
      </c>
      <c r="J442" s="97" t="str">
        <f>VLOOKUP(I442,Presupuesto!$B$11:$C$565,2,0)</f>
        <v>DECIMOCUARTO MES</v>
      </c>
      <c r="K442" s="94" t="str">
        <f t="shared" si="14"/>
        <v>Posgrado</v>
      </c>
      <c r="L442" s="94" t="s">
        <v>394</v>
      </c>
    </row>
    <row r="443" spans="3:12" ht="15.75" thickBot="1" x14ac:dyDescent="0.3">
      <c r="C443" s="133" t="s">
        <v>483</v>
      </c>
      <c r="D443" s="195"/>
      <c r="E443" s="148">
        <v>12</v>
      </c>
      <c r="F443" s="270">
        <f>HLOOKUP($C443,$BZ$2:$CM$3,2,0)</f>
        <v>35733.589999999997</v>
      </c>
      <c r="G443" s="109">
        <f>D443*E443*F443</f>
        <v>0</v>
      </c>
      <c r="H443" s="162"/>
      <c r="I443" s="110" t="s">
        <v>495</v>
      </c>
      <c r="J443" s="110" t="str">
        <f>VLOOKUP(I443,Presupuesto!$B$11:$C$565,2,0)</f>
        <v>SUELDOS Y SALARIOS PERMANENTES</v>
      </c>
      <c r="K443" s="94" t="str">
        <f t="shared" si="14"/>
        <v>Posgrado</v>
      </c>
      <c r="L443" s="94" t="s">
        <v>394</v>
      </c>
    </row>
    <row r="444" spans="3:12" x14ac:dyDescent="0.25">
      <c r="C444" s="167" t="s">
        <v>58</v>
      </c>
      <c r="D444" s="159"/>
      <c r="E444" s="150">
        <v>0</v>
      </c>
      <c r="F444" s="96">
        <f>IF(E443=0,"",(G443/E443)/12*E443)</f>
        <v>0</v>
      </c>
      <c r="G444" s="93">
        <f>F444</f>
        <v>0</v>
      </c>
      <c r="H444" s="160"/>
      <c r="I444" s="112" t="s">
        <v>515</v>
      </c>
      <c r="J444" s="112" t="str">
        <f>VLOOKUP(I444,Presupuesto!$B$11:$C$565,2,0)</f>
        <v>AGUINALDO Y DECIMO CUARTO MES</v>
      </c>
      <c r="K444" s="94" t="str">
        <f t="shared" si="14"/>
        <v>Posgrado</v>
      </c>
      <c r="L444" s="94" t="s">
        <v>394</v>
      </c>
    </row>
    <row r="445" spans="3:12" ht="15.75" thickBot="1" x14ac:dyDescent="0.3">
      <c r="C445" s="168" t="s">
        <v>59</v>
      </c>
      <c r="D445" s="159"/>
      <c r="E445" s="150">
        <v>0</v>
      </c>
      <c r="F445" s="113">
        <f>IF(E443&lt;6,"",((E443-6)/12)*(G443/E443))</f>
        <v>0</v>
      </c>
      <c r="G445" s="93">
        <f>F445</f>
        <v>0</v>
      </c>
      <c r="H445" s="160"/>
      <c r="I445" s="97" t="s">
        <v>518</v>
      </c>
      <c r="J445" s="97" t="str">
        <f>VLOOKUP(I445,Presupuesto!$B$11:$C$565,2,0)</f>
        <v>DECIMOCUARTO MES</v>
      </c>
      <c r="K445" s="94" t="str">
        <f t="shared" si="14"/>
        <v>Posgrado</v>
      </c>
      <c r="L445" s="94" t="s">
        <v>394</v>
      </c>
    </row>
    <row r="446" spans="3:12" ht="15.75" thickBot="1" x14ac:dyDescent="0.3">
      <c r="C446" s="133" t="s">
        <v>484</v>
      </c>
      <c r="D446" s="195"/>
      <c r="E446" s="148">
        <v>12</v>
      </c>
      <c r="F446" s="270">
        <f>HLOOKUP($C446,$BZ$2:$CM$3,2,0)</f>
        <v>31763.19</v>
      </c>
      <c r="G446" s="109">
        <f>D446*E446*F446</f>
        <v>0</v>
      </c>
      <c r="H446" s="162"/>
      <c r="I446" s="110" t="s">
        <v>495</v>
      </c>
      <c r="J446" s="110" t="str">
        <f>VLOOKUP(I446,Presupuesto!$B$11:$C$565,2,0)</f>
        <v>SUELDOS Y SALARIOS PERMANENTES</v>
      </c>
      <c r="K446" s="94" t="str">
        <f t="shared" si="14"/>
        <v>Posgrado</v>
      </c>
      <c r="L446" s="94" t="s">
        <v>394</v>
      </c>
    </row>
    <row r="447" spans="3:12" x14ac:dyDescent="0.25">
      <c r="C447" s="167" t="s">
        <v>58</v>
      </c>
      <c r="D447" s="159"/>
      <c r="E447" s="150">
        <v>0</v>
      </c>
      <c r="F447" s="96">
        <f>IF(E446=0,"",(G446/E446)/12*E446)</f>
        <v>0</v>
      </c>
      <c r="G447" s="93">
        <f>F447</f>
        <v>0</v>
      </c>
      <c r="H447" s="160"/>
      <c r="I447" s="112" t="s">
        <v>515</v>
      </c>
      <c r="J447" s="112" t="str">
        <f>VLOOKUP(I447,Presupuesto!$B$11:$C$565,2,0)</f>
        <v>AGUINALDO Y DECIMO CUARTO MES</v>
      </c>
      <c r="K447" s="94" t="str">
        <f t="shared" si="14"/>
        <v>Posgrado</v>
      </c>
      <c r="L447" s="94" t="s">
        <v>394</v>
      </c>
    </row>
    <row r="448" spans="3:12" ht="15.75" thickBot="1" x14ac:dyDescent="0.3">
      <c r="C448" s="168" t="s">
        <v>59</v>
      </c>
      <c r="D448" s="159"/>
      <c r="E448" s="150">
        <v>0</v>
      </c>
      <c r="F448" s="113">
        <f>IF(E446&lt;6,"",((E446-6)/12)*(G446/E446))</f>
        <v>0</v>
      </c>
      <c r="G448" s="93">
        <f>F448</f>
        <v>0</v>
      </c>
      <c r="H448" s="160"/>
      <c r="I448" s="97" t="s">
        <v>518</v>
      </c>
      <c r="J448" s="97" t="str">
        <f>VLOOKUP(I448,Presupuesto!$B$11:$C$565,2,0)</f>
        <v>DECIMOCUARTO MES</v>
      </c>
      <c r="K448" s="94" t="str">
        <f t="shared" si="14"/>
        <v>Posgrado</v>
      </c>
      <c r="L448" s="94" t="s">
        <v>394</v>
      </c>
    </row>
    <row r="449" spans="3:12" ht="15.75" thickBot="1" x14ac:dyDescent="0.3">
      <c r="C449" s="133" t="s">
        <v>485</v>
      </c>
      <c r="D449" s="195"/>
      <c r="E449" s="148">
        <v>12</v>
      </c>
      <c r="F449" s="270">
        <f>HLOOKUP($C449,$BZ$2:$CM$3,2,0)</f>
        <v>29777.99</v>
      </c>
      <c r="G449" s="109">
        <f>D449*E449*F449</f>
        <v>0</v>
      </c>
      <c r="H449" s="162"/>
      <c r="I449" s="110" t="s">
        <v>495</v>
      </c>
      <c r="J449" s="110" t="str">
        <f>VLOOKUP(I449,Presupuesto!$B$11:$C$565,2,0)</f>
        <v>SUELDOS Y SALARIOS PERMANENTES</v>
      </c>
      <c r="K449" s="94" t="str">
        <f t="shared" si="14"/>
        <v>Posgrado</v>
      </c>
      <c r="L449" s="94" t="s">
        <v>394</v>
      </c>
    </row>
    <row r="450" spans="3:12" x14ac:dyDescent="0.25">
      <c r="C450" s="167" t="s">
        <v>58</v>
      </c>
      <c r="D450" s="159"/>
      <c r="E450" s="150">
        <v>0</v>
      </c>
      <c r="F450" s="96">
        <f>IF(E449=0,"",(G449/E449)/12*E449)</f>
        <v>0</v>
      </c>
      <c r="G450" s="93">
        <f>F450</f>
        <v>0</v>
      </c>
      <c r="H450" s="160"/>
      <c r="I450" s="112" t="s">
        <v>515</v>
      </c>
      <c r="J450" s="112" t="str">
        <f>VLOOKUP(I450,Presupuesto!$B$11:$C$565,2,0)</f>
        <v>AGUINALDO Y DECIMO CUARTO MES</v>
      </c>
      <c r="K450" s="94" t="str">
        <f t="shared" si="14"/>
        <v>Posgrado</v>
      </c>
      <c r="L450" s="94" t="s">
        <v>394</v>
      </c>
    </row>
    <row r="451" spans="3:12" ht="15.75" thickBot="1" x14ac:dyDescent="0.3">
      <c r="C451" s="168" t="s">
        <v>59</v>
      </c>
      <c r="D451" s="159"/>
      <c r="E451" s="150">
        <v>0</v>
      </c>
      <c r="F451" s="113">
        <f>IF(E449&lt;6,"",((E449-6)/12)*(G449/E449))</f>
        <v>0</v>
      </c>
      <c r="G451" s="93">
        <f>F451</f>
        <v>0</v>
      </c>
      <c r="H451" s="160"/>
      <c r="I451" s="97" t="s">
        <v>518</v>
      </c>
      <c r="J451" s="97" t="str">
        <f>VLOOKUP(I451,Presupuesto!$B$11:$C$565,2,0)</f>
        <v>DECIMOCUARTO MES</v>
      </c>
      <c r="K451" s="94" t="str">
        <f t="shared" si="14"/>
        <v>Posgrado</v>
      </c>
      <c r="L451" s="94" t="s">
        <v>394</v>
      </c>
    </row>
    <row r="452" spans="3:12" ht="15.75" thickBot="1" x14ac:dyDescent="0.3">
      <c r="C452" s="133" t="s">
        <v>486</v>
      </c>
      <c r="D452" s="195"/>
      <c r="E452" s="148">
        <v>12</v>
      </c>
      <c r="F452" s="270">
        <f>HLOOKUP($C452,$BZ$2:$CM$3,2,0)</f>
        <v>27792.79</v>
      </c>
      <c r="G452" s="109">
        <f>D452*E452*F452</f>
        <v>0</v>
      </c>
      <c r="H452" s="162"/>
      <c r="I452" s="110" t="s">
        <v>495</v>
      </c>
      <c r="J452" s="110" t="str">
        <f>VLOOKUP(I452,Presupuesto!$B$11:$C$565,2,0)</f>
        <v>SUELDOS Y SALARIOS PERMANENTES</v>
      </c>
      <c r="K452" s="94" t="str">
        <f t="shared" si="14"/>
        <v>Posgrado</v>
      </c>
      <c r="L452" s="94" t="s">
        <v>394</v>
      </c>
    </row>
    <row r="453" spans="3:12" x14ac:dyDescent="0.25">
      <c r="C453" s="167" t="s">
        <v>58</v>
      </c>
      <c r="D453" s="159"/>
      <c r="E453" s="150">
        <v>0</v>
      </c>
      <c r="F453" s="96">
        <f>IF(E452=0,"",(G452/E452)/12*E452)</f>
        <v>0</v>
      </c>
      <c r="G453" s="93">
        <f>F453</f>
        <v>0</v>
      </c>
      <c r="H453" s="160"/>
      <c r="I453" s="112" t="s">
        <v>515</v>
      </c>
      <c r="J453" s="112" t="str">
        <f>VLOOKUP(I453,Presupuesto!$B$11:$C$565,2,0)</f>
        <v>AGUINALDO Y DECIMO CUARTO MES</v>
      </c>
      <c r="K453" s="94" t="str">
        <f t="shared" si="14"/>
        <v>Posgrado</v>
      </c>
      <c r="L453" s="94" t="s">
        <v>394</v>
      </c>
    </row>
    <row r="454" spans="3:12" ht="15.75" thickBot="1" x14ac:dyDescent="0.3">
      <c r="C454" s="168" t="s">
        <v>59</v>
      </c>
      <c r="D454" s="159"/>
      <c r="E454" s="150">
        <v>0</v>
      </c>
      <c r="F454" s="113">
        <f>IF(E452&lt;6,"",((E452-6)/12)*(G452/E452))</f>
        <v>0</v>
      </c>
      <c r="G454" s="93">
        <f>F454</f>
        <v>0</v>
      </c>
      <c r="H454" s="160"/>
      <c r="I454" s="97" t="s">
        <v>518</v>
      </c>
      <c r="J454" s="97" t="str">
        <f>VLOOKUP(I454,Presupuesto!$B$11:$C$565,2,0)</f>
        <v>DECIMOCUARTO MES</v>
      </c>
      <c r="K454" s="94" t="str">
        <f t="shared" si="14"/>
        <v>Posgrado</v>
      </c>
      <c r="L454" s="94" t="s">
        <v>394</v>
      </c>
    </row>
    <row r="455" spans="3:12" ht="15.75" thickBot="1" x14ac:dyDescent="0.3">
      <c r="C455" s="133" t="s">
        <v>487</v>
      </c>
      <c r="D455" s="195"/>
      <c r="E455" s="148">
        <v>12</v>
      </c>
      <c r="F455" s="270">
        <f>HLOOKUP($C455,$BZ$2:$CM$3,2,0)</f>
        <v>18859.39</v>
      </c>
      <c r="G455" s="109">
        <f>D455*E455*F455</f>
        <v>0</v>
      </c>
      <c r="H455" s="162"/>
      <c r="I455" s="110" t="s">
        <v>495</v>
      </c>
      <c r="J455" s="110" t="str">
        <f>VLOOKUP(I455,Presupuesto!$B$11:$C$565,2,0)</f>
        <v>SUELDOS Y SALARIOS PERMANENTES</v>
      </c>
      <c r="K455" s="94" t="str">
        <f t="shared" si="14"/>
        <v>Posgrado</v>
      </c>
      <c r="L455" s="94" t="s">
        <v>394</v>
      </c>
    </row>
    <row r="456" spans="3:12" x14ac:dyDescent="0.25">
      <c r="C456" s="167" t="s">
        <v>58</v>
      </c>
      <c r="D456" s="159"/>
      <c r="E456" s="150">
        <v>0</v>
      </c>
      <c r="F456" s="96">
        <f>IF(E455=0,"",(G455/E455)/12*E455)</f>
        <v>0</v>
      </c>
      <c r="G456" s="93">
        <f>F456</f>
        <v>0</v>
      </c>
      <c r="H456" s="160"/>
      <c r="I456" s="112" t="s">
        <v>515</v>
      </c>
      <c r="J456" s="112" t="str">
        <f>VLOOKUP(I456,Presupuesto!$B$11:$C$565,2,0)</f>
        <v>AGUINALDO Y DECIMO CUARTO MES</v>
      </c>
      <c r="K456" s="94" t="str">
        <f t="shared" si="14"/>
        <v>Posgrado</v>
      </c>
      <c r="L456" s="94" t="s">
        <v>394</v>
      </c>
    </row>
    <row r="457" spans="3:12" ht="15.75" thickBot="1" x14ac:dyDescent="0.3">
      <c r="C457" s="168" t="s">
        <v>59</v>
      </c>
      <c r="D457" s="159"/>
      <c r="E457" s="150">
        <v>0</v>
      </c>
      <c r="F457" s="113">
        <f>IF(E455&lt;6,"",((E455-6)/12)*(G455/E455))</f>
        <v>0</v>
      </c>
      <c r="G457" s="93">
        <f>F457</f>
        <v>0</v>
      </c>
      <c r="H457" s="160"/>
      <c r="I457" s="97" t="s">
        <v>518</v>
      </c>
      <c r="J457" s="97" t="str">
        <f>VLOOKUP(I457,Presupuesto!$B$11:$C$565,2,0)</f>
        <v>DECIMOCUARTO MES</v>
      </c>
      <c r="K457" s="94" t="str">
        <f t="shared" si="14"/>
        <v>Posgrado</v>
      </c>
      <c r="L457" s="94" t="s">
        <v>394</v>
      </c>
    </row>
    <row r="458" spans="3:12" ht="15.75" thickBot="1" x14ac:dyDescent="0.3">
      <c r="C458" s="133" t="s">
        <v>488</v>
      </c>
      <c r="D458" s="195"/>
      <c r="E458" s="148">
        <v>12</v>
      </c>
      <c r="F458" s="270">
        <f>HLOOKUP($C458,$BZ$2:$CM$3,2,0)</f>
        <v>17866.8</v>
      </c>
      <c r="G458" s="109">
        <f>D458*E458*F458</f>
        <v>0</v>
      </c>
      <c r="H458" s="162"/>
      <c r="I458" s="110" t="s">
        <v>495</v>
      </c>
      <c r="J458" s="110" t="str">
        <f>VLOOKUP(I458,Presupuesto!$B$11:$C$565,2,0)</f>
        <v>SUELDOS Y SALARIOS PERMANENTES</v>
      </c>
      <c r="K458" s="94" t="str">
        <f t="shared" si="14"/>
        <v>Posgrado</v>
      </c>
      <c r="L458" s="94" t="s">
        <v>394</v>
      </c>
    </row>
    <row r="459" spans="3:12" x14ac:dyDescent="0.25">
      <c r="C459" s="167" t="s">
        <v>58</v>
      </c>
      <c r="D459" s="159"/>
      <c r="E459" s="150">
        <v>0</v>
      </c>
      <c r="F459" s="96">
        <f>IF(E458=0,"",(G458/E458)/12*E458)</f>
        <v>0</v>
      </c>
      <c r="G459" s="93">
        <f>F459</f>
        <v>0</v>
      </c>
      <c r="H459" s="160"/>
      <c r="I459" s="112" t="s">
        <v>515</v>
      </c>
      <c r="J459" s="112" t="str">
        <f>VLOOKUP(I459,Presupuesto!$B$11:$C$565,2,0)</f>
        <v>AGUINALDO Y DECIMO CUARTO MES</v>
      </c>
      <c r="K459" s="94" t="str">
        <f t="shared" si="14"/>
        <v>Posgrado</v>
      </c>
      <c r="L459" s="94" t="s">
        <v>394</v>
      </c>
    </row>
    <row r="460" spans="3:12" ht="15.75" thickBot="1" x14ac:dyDescent="0.3">
      <c r="C460" s="168" t="s">
        <v>59</v>
      </c>
      <c r="D460" s="159"/>
      <c r="E460" s="150">
        <v>0</v>
      </c>
      <c r="F460" s="113">
        <f>IF(E458&lt;6,"",((E458-6)/12)*(G458/E458))</f>
        <v>0</v>
      </c>
      <c r="G460" s="93">
        <f>F460</f>
        <v>0</v>
      </c>
      <c r="H460" s="160"/>
      <c r="I460" s="97" t="s">
        <v>518</v>
      </c>
      <c r="J460" s="97" t="str">
        <f>VLOOKUP(I460,Presupuesto!$B$11:$C$565,2,0)</f>
        <v>DECIMOCUARTO MES</v>
      </c>
      <c r="K460" s="94" t="str">
        <f t="shared" si="14"/>
        <v>Posgrado</v>
      </c>
      <c r="L460" s="94" t="s">
        <v>394</v>
      </c>
    </row>
    <row r="461" spans="3:12" ht="15.75" thickBot="1" x14ac:dyDescent="0.3">
      <c r="C461" s="133" t="s">
        <v>489</v>
      </c>
      <c r="D461" s="195"/>
      <c r="E461" s="148">
        <v>12</v>
      </c>
      <c r="F461" s="270">
        <f>HLOOKUP($C461,$BZ$2:$CM$3,2,0)</f>
        <v>13896.4</v>
      </c>
      <c r="G461" s="109">
        <f>D461*E461*F461</f>
        <v>0</v>
      </c>
      <c r="H461" s="162"/>
      <c r="I461" s="110" t="s">
        <v>495</v>
      </c>
      <c r="J461" s="110" t="str">
        <f>VLOOKUP(I461,Presupuesto!$B$11:$C$565,2,0)</f>
        <v>SUELDOS Y SALARIOS PERMANENTES</v>
      </c>
      <c r="K461" s="94" t="str">
        <f t="shared" si="14"/>
        <v>Posgrado</v>
      </c>
      <c r="L461" s="94" t="s">
        <v>394</v>
      </c>
    </row>
    <row r="462" spans="3:12" x14ac:dyDescent="0.25">
      <c r="C462" s="167" t="s">
        <v>58</v>
      </c>
      <c r="D462" s="159"/>
      <c r="E462" s="150">
        <v>0</v>
      </c>
      <c r="F462" s="96">
        <f>IF(E461=0,"",(G461/E461)/12*E461)</f>
        <v>0</v>
      </c>
      <c r="G462" s="93">
        <f>F462</f>
        <v>0</v>
      </c>
      <c r="H462" s="160"/>
      <c r="I462" s="112" t="s">
        <v>515</v>
      </c>
      <c r="J462" s="112" t="str">
        <f>VLOOKUP(I462,Presupuesto!$B$11:$C$565,2,0)</f>
        <v>AGUINALDO Y DECIMO CUARTO MES</v>
      </c>
      <c r="K462" s="94" t="str">
        <f t="shared" si="14"/>
        <v>Posgrado</v>
      </c>
      <c r="L462" s="94" t="s">
        <v>394</v>
      </c>
    </row>
    <row r="463" spans="3:12" ht="15.75" thickBot="1" x14ac:dyDescent="0.3">
      <c r="C463" s="168" t="s">
        <v>59</v>
      </c>
      <c r="D463" s="159"/>
      <c r="E463" s="150">
        <v>0</v>
      </c>
      <c r="F463" s="113">
        <f>IF(E461&lt;6,"",((E461-6)/12)*(G461/E461))</f>
        <v>0</v>
      </c>
      <c r="G463" s="93">
        <f>F463</f>
        <v>0</v>
      </c>
      <c r="H463" s="160"/>
      <c r="I463" s="97" t="s">
        <v>518</v>
      </c>
      <c r="J463" s="97" t="str">
        <f>VLOOKUP(I463,Presupuesto!$B$11:$C$565,2,0)</f>
        <v>DECIMOCUARTO MES</v>
      </c>
      <c r="K463" s="94" t="str">
        <f t="shared" si="14"/>
        <v>Posgrado</v>
      </c>
      <c r="L463" s="94" t="s">
        <v>394</v>
      </c>
    </row>
    <row r="464" spans="3:12" ht="15.75" thickBot="1" x14ac:dyDescent="0.3">
      <c r="C464" s="133" t="s">
        <v>490</v>
      </c>
      <c r="D464" s="195"/>
      <c r="E464" s="148">
        <v>12</v>
      </c>
      <c r="F464" s="270">
        <f>HLOOKUP($C464,$BZ$2:$CM$3,2,0)</f>
        <v>15004.09</v>
      </c>
      <c r="G464" s="109">
        <f>D464*E464*F464</f>
        <v>0</v>
      </c>
      <c r="H464" s="162"/>
      <c r="I464" s="110" t="s">
        <v>495</v>
      </c>
      <c r="J464" s="110" t="str">
        <f>VLOOKUP(I464,Presupuesto!$B$11:$C$565,2,0)</f>
        <v>SUELDOS Y SALARIOS PERMANENTES</v>
      </c>
      <c r="K464" s="94" t="str">
        <f t="shared" si="14"/>
        <v>Posgrado</v>
      </c>
      <c r="L464" s="94" t="s">
        <v>394</v>
      </c>
    </row>
    <row r="465" spans="3:12" x14ac:dyDescent="0.25">
      <c r="C465" s="167" t="s">
        <v>58</v>
      </c>
      <c r="D465" s="159"/>
      <c r="E465" s="150">
        <v>0</v>
      </c>
      <c r="F465" s="96">
        <f>IF(E464=0,"",(G464/E464)/12*E464)</f>
        <v>0</v>
      </c>
      <c r="G465" s="93">
        <f>F465</f>
        <v>0</v>
      </c>
      <c r="H465" s="160"/>
      <c r="I465" s="112" t="s">
        <v>515</v>
      </c>
      <c r="J465" s="112" t="str">
        <f>VLOOKUP(I465,Presupuesto!$B$11:$C$565,2,0)</f>
        <v>AGUINALDO Y DECIMO CUARTO MES</v>
      </c>
      <c r="K465" s="94" t="str">
        <f t="shared" si="14"/>
        <v>Posgrado</v>
      </c>
      <c r="L465" s="94" t="s">
        <v>394</v>
      </c>
    </row>
    <row r="466" spans="3:12" ht="15.75" thickBot="1" x14ac:dyDescent="0.3">
      <c r="C466" s="168" t="s">
        <v>59</v>
      </c>
      <c r="D466" s="159"/>
      <c r="E466" s="150">
        <v>0</v>
      </c>
      <c r="F466" s="113">
        <f>IF(E464&lt;6,"",((E464-6)/12)*(G464/E464))</f>
        <v>0</v>
      </c>
      <c r="G466" s="93">
        <f>F466</f>
        <v>0</v>
      </c>
      <c r="H466" s="160"/>
      <c r="I466" s="97" t="s">
        <v>518</v>
      </c>
      <c r="J466" s="97" t="str">
        <f>VLOOKUP(I466,Presupuesto!$B$11:$C$565,2,0)</f>
        <v>DECIMOCUARTO MES</v>
      </c>
      <c r="K466" s="94" t="str">
        <f t="shared" si="14"/>
        <v>Posgrado</v>
      </c>
      <c r="L466" s="94" t="s">
        <v>394</v>
      </c>
    </row>
    <row r="467" spans="3:12" ht="15.75" thickBot="1" x14ac:dyDescent="0.3">
      <c r="C467" s="133" t="s">
        <v>491</v>
      </c>
      <c r="D467" s="195"/>
      <c r="E467" s="148">
        <v>12</v>
      </c>
      <c r="F467" s="270">
        <f>HLOOKUP($C467,$BZ$2:$CM$3,2,0)</f>
        <v>13238.9</v>
      </c>
      <c r="G467" s="109">
        <f>D467*E467*F467</f>
        <v>0</v>
      </c>
      <c r="H467" s="162"/>
      <c r="I467" s="110" t="s">
        <v>495</v>
      </c>
      <c r="J467" s="110" t="str">
        <f>VLOOKUP(I467,Presupuesto!$B$11:$C$565,2,0)</f>
        <v>SUELDOS Y SALARIOS PERMANENTES</v>
      </c>
      <c r="K467" s="94" t="str">
        <f t="shared" si="14"/>
        <v>Posgrado</v>
      </c>
      <c r="L467" s="94" t="s">
        <v>394</v>
      </c>
    </row>
    <row r="468" spans="3:12" x14ac:dyDescent="0.25">
      <c r="C468" s="167" t="s">
        <v>58</v>
      </c>
      <c r="D468" s="159"/>
      <c r="E468" s="150">
        <v>0</v>
      </c>
      <c r="F468" s="96">
        <f>IF(E467=0,"",(G467/E467)/12*E467)</f>
        <v>0</v>
      </c>
      <c r="G468" s="93">
        <f>F468</f>
        <v>0</v>
      </c>
      <c r="H468" s="160"/>
      <c r="I468" s="112" t="s">
        <v>515</v>
      </c>
      <c r="J468" s="112" t="str">
        <f>VLOOKUP(I468,Presupuesto!$B$11:$C$565,2,0)</f>
        <v>AGUINALDO Y DECIMO CUARTO MES</v>
      </c>
      <c r="K468" s="94" t="str">
        <f t="shared" si="14"/>
        <v>Posgrado</v>
      </c>
      <c r="L468" s="94" t="s">
        <v>394</v>
      </c>
    </row>
    <row r="469" spans="3:12" ht="15.75" thickBot="1" x14ac:dyDescent="0.3">
      <c r="C469" s="168" t="s">
        <v>59</v>
      </c>
      <c r="D469" s="159"/>
      <c r="E469" s="150">
        <v>0</v>
      </c>
      <c r="F469" s="113">
        <f>IF(E467&lt;6,"",((E467-6)/12)*(G467/E467))</f>
        <v>0</v>
      </c>
      <c r="G469" s="93">
        <f>F469</f>
        <v>0</v>
      </c>
      <c r="H469" s="160"/>
      <c r="I469" s="97" t="s">
        <v>518</v>
      </c>
      <c r="J469" s="97" t="str">
        <f>VLOOKUP(I469,Presupuesto!$B$11:$C$565,2,0)</f>
        <v>DECIMOCUARTO MES</v>
      </c>
      <c r="K469" s="94" t="str">
        <f t="shared" si="14"/>
        <v>Posgrado</v>
      </c>
      <c r="L469" s="94" t="s">
        <v>394</v>
      </c>
    </row>
    <row r="470" spans="3:12" ht="15.75" thickBot="1" x14ac:dyDescent="0.3">
      <c r="C470" s="133" t="s">
        <v>492</v>
      </c>
      <c r="D470" s="195"/>
      <c r="E470" s="148">
        <v>12</v>
      </c>
      <c r="F470" s="270">
        <f>HLOOKUP($C470,$BZ$2:$CM$3,2,0)</f>
        <v>12356.31</v>
      </c>
      <c r="G470" s="109">
        <f>D470*E470*F470</f>
        <v>0</v>
      </c>
      <c r="H470" s="162"/>
      <c r="I470" s="110" t="s">
        <v>495</v>
      </c>
      <c r="J470" s="110" t="str">
        <f>VLOOKUP(I470,Presupuesto!$B$11:$C$565,2,0)</f>
        <v>SUELDOS Y SALARIOS PERMANENTES</v>
      </c>
      <c r="K470" s="94" t="str">
        <f t="shared" ref="K470:K487" si="15">$K$437</f>
        <v>Posgrado</v>
      </c>
      <c r="L470" s="94" t="s">
        <v>394</v>
      </c>
    </row>
    <row r="471" spans="3:12" x14ac:dyDescent="0.25">
      <c r="C471" s="167" t="s">
        <v>58</v>
      </c>
      <c r="D471" s="159"/>
      <c r="E471" s="150">
        <v>0</v>
      </c>
      <c r="F471" s="96">
        <f>IF(E470=0,"",(G470/E470)/12*E470)</f>
        <v>0</v>
      </c>
      <c r="G471" s="93">
        <f>F471</f>
        <v>0</v>
      </c>
      <c r="H471" s="160"/>
      <c r="I471" s="112" t="s">
        <v>515</v>
      </c>
      <c r="J471" s="112" t="str">
        <f>VLOOKUP(I471,Presupuesto!$B$11:$C$565,2,0)</f>
        <v>AGUINALDO Y DECIMO CUARTO MES</v>
      </c>
      <c r="K471" s="94" t="str">
        <f t="shared" si="15"/>
        <v>Posgrado</v>
      </c>
      <c r="L471" s="94" t="s">
        <v>394</v>
      </c>
    </row>
    <row r="472" spans="3:12" ht="15.75" thickBot="1" x14ac:dyDescent="0.3">
      <c r="C472" s="168" t="s">
        <v>59</v>
      </c>
      <c r="D472" s="159"/>
      <c r="E472" s="150">
        <v>0</v>
      </c>
      <c r="F472" s="113">
        <f>IF(E470&lt;6,"",((E470-6)/12)*(G470/E470))</f>
        <v>0</v>
      </c>
      <c r="G472" s="93">
        <f>F472</f>
        <v>0</v>
      </c>
      <c r="H472" s="160"/>
      <c r="I472" s="97" t="s">
        <v>518</v>
      </c>
      <c r="J472" s="97" t="str">
        <f>VLOOKUP(I472,Presupuesto!$B$11:$C$565,2,0)</f>
        <v>DECIMOCUARTO MES</v>
      </c>
      <c r="K472" s="94" t="str">
        <f t="shared" si="15"/>
        <v>Posgrado</v>
      </c>
      <c r="L472" s="94" t="s">
        <v>394</v>
      </c>
    </row>
    <row r="473" spans="3:12" ht="15.75" thickBot="1" x14ac:dyDescent="0.3">
      <c r="C473" s="133" t="s">
        <v>493</v>
      </c>
      <c r="D473" s="195"/>
      <c r="E473" s="148">
        <v>12</v>
      </c>
      <c r="F473" s="270">
        <f>HLOOKUP($C473,$BZ$2:$CM$3,2,0)</f>
        <v>463.22</v>
      </c>
      <c r="G473" s="109">
        <f>D473*E473*F473</f>
        <v>0</v>
      </c>
      <c r="H473" s="162"/>
      <c r="I473" s="110" t="s">
        <v>495</v>
      </c>
      <c r="J473" s="110" t="str">
        <f>VLOOKUP(I473,Presupuesto!$B$11:$C$565,2,0)</f>
        <v>SUELDOS Y SALARIOS PERMANENTES</v>
      </c>
      <c r="K473" s="94" t="str">
        <f t="shared" si="15"/>
        <v>Posgrado</v>
      </c>
      <c r="L473" s="94" t="s">
        <v>394</v>
      </c>
    </row>
    <row r="474" spans="3:12" x14ac:dyDescent="0.25">
      <c r="C474" s="167" t="s">
        <v>58</v>
      </c>
      <c r="D474" s="159"/>
      <c r="E474" s="150">
        <v>0</v>
      </c>
      <c r="F474" s="96">
        <f>IF(E473=0,"",(G473/E473)/12*E473)</f>
        <v>0</v>
      </c>
      <c r="G474" s="93">
        <f>F474</f>
        <v>0</v>
      </c>
      <c r="H474" s="160"/>
      <c r="I474" s="112" t="s">
        <v>515</v>
      </c>
      <c r="J474" s="112" t="str">
        <f>VLOOKUP(I474,Presupuesto!$B$11:$C$565,2,0)</f>
        <v>AGUINALDO Y DECIMO CUARTO MES</v>
      </c>
      <c r="K474" s="94" t="str">
        <f t="shared" si="15"/>
        <v>Posgrado</v>
      </c>
      <c r="L474" s="94" t="s">
        <v>394</v>
      </c>
    </row>
    <row r="475" spans="3:12" ht="15.75" thickBot="1" x14ac:dyDescent="0.3">
      <c r="C475" s="168" t="s">
        <v>59</v>
      </c>
      <c r="D475" s="159"/>
      <c r="E475" s="150">
        <v>0</v>
      </c>
      <c r="F475" s="113">
        <f>IF(E473&lt;6,"",((E473-6)/12)*(G473/E473))</f>
        <v>0</v>
      </c>
      <c r="G475" s="93">
        <f>F475</f>
        <v>0</v>
      </c>
      <c r="H475" s="160"/>
      <c r="I475" s="97" t="s">
        <v>518</v>
      </c>
      <c r="J475" s="97" t="str">
        <f>VLOOKUP(I475,Presupuesto!$B$11:$C$565,2,0)</f>
        <v>DECIMOCUARTO MES</v>
      </c>
      <c r="K475" s="94" t="str">
        <f t="shared" si="15"/>
        <v>Posgrado</v>
      </c>
      <c r="L475" s="94" t="s">
        <v>394</v>
      </c>
    </row>
    <row r="476" spans="3:12" ht="15.75" thickBot="1" x14ac:dyDescent="0.3">
      <c r="C476" s="133" t="s">
        <v>494</v>
      </c>
      <c r="D476" s="195"/>
      <c r="E476" s="148">
        <v>12</v>
      </c>
      <c r="F476" s="270">
        <f>HLOOKUP($C476,$BZ$2:$CM$3,2,0)</f>
        <v>2007.3</v>
      </c>
      <c r="G476" s="109">
        <f>D476*E476*F476</f>
        <v>0</v>
      </c>
      <c r="H476" s="162"/>
      <c r="I476" s="110" t="s">
        <v>495</v>
      </c>
      <c r="J476" s="110" t="str">
        <f>VLOOKUP(I476,Presupuesto!$B$11:$C$565,2,0)</f>
        <v>SUELDOS Y SALARIOS PERMANENTES</v>
      </c>
      <c r="K476" s="94" t="str">
        <f t="shared" si="15"/>
        <v>Posgrado</v>
      </c>
      <c r="L476" s="94" t="s">
        <v>394</v>
      </c>
    </row>
    <row r="477" spans="3:12" x14ac:dyDescent="0.25">
      <c r="C477" s="167" t="s">
        <v>58</v>
      </c>
      <c r="D477" s="159"/>
      <c r="E477" s="150">
        <v>0</v>
      </c>
      <c r="F477" s="96">
        <f>IF(E476=0,"",(G476/E476)/12*E476)</f>
        <v>0</v>
      </c>
      <c r="G477" s="93">
        <f>F477</f>
        <v>0</v>
      </c>
      <c r="H477" s="160"/>
      <c r="I477" s="112" t="s">
        <v>515</v>
      </c>
      <c r="J477" s="112" t="str">
        <f>VLOOKUP(I477,Presupuesto!$B$11:$C$565,2,0)</f>
        <v>AGUINALDO Y DECIMO CUARTO MES</v>
      </c>
      <c r="K477" s="94" t="str">
        <f t="shared" si="15"/>
        <v>Posgrado</v>
      </c>
      <c r="L477" s="94" t="s">
        <v>394</v>
      </c>
    </row>
    <row r="478" spans="3:12" ht="15.75" thickBot="1" x14ac:dyDescent="0.3">
      <c r="C478" s="168" t="s">
        <v>59</v>
      </c>
      <c r="D478" s="159"/>
      <c r="E478" s="150">
        <v>0</v>
      </c>
      <c r="F478" s="113">
        <f>IF(E476&lt;6,"",((E476-6)/12)*(G476/E476))</f>
        <v>0</v>
      </c>
      <c r="G478" s="93">
        <f>F478</f>
        <v>0</v>
      </c>
      <c r="H478" s="160"/>
      <c r="I478" s="97" t="s">
        <v>518</v>
      </c>
      <c r="J478" s="97" t="str">
        <f>VLOOKUP(I478,Presupuesto!$B$11:$C$565,2,0)</f>
        <v>DECIMOCUARTO MES</v>
      </c>
      <c r="K478" s="94" t="str">
        <f t="shared" si="15"/>
        <v>Posgrado</v>
      </c>
      <c r="L478" s="94" t="s">
        <v>394</v>
      </c>
    </row>
    <row r="479" spans="3:12" ht="15.75" thickBot="1" x14ac:dyDescent="0.3">
      <c r="C479" s="136" t="s">
        <v>83</v>
      </c>
      <c r="D479" s="195"/>
      <c r="E479" s="148">
        <v>12</v>
      </c>
      <c r="F479" s="135">
        <v>30000</v>
      </c>
      <c r="G479" s="109">
        <f>D479*E479*F479</f>
        <v>0</v>
      </c>
      <c r="H479" s="162"/>
      <c r="I479" s="110" t="s">
        <v>563</v>
      </c>
      <c r="J479" s="110" t="str">
        <f>VLOOKUP(I479,Presupuesto!$B$11:$C$565,2,0)</f>
        <v>CONTRATOS ESPECIALES</v>
      </c>
      <c r="K479" s="94" t="str">
        <f t="shared" si="15"/>
        <v>Posgrado</v>
      </c>
      <c r="L479" s="94" t="s">
        <v>394</v>
      </c>
    </row>
    <row r="480" spans="3:12" x14ac:dyDescent="0.25">
      <c r="C480" s="167" t="s">
        <v>58</v>
      </c>
      <c r="D480" s="159"/>
      <c r="E480" s="150">
        <v>0</v>
      </c>
      <c r="F480" s="113">
        <f>IF(E479=0,"",(G479/E479)/12*E479)</f>
        <v>0</v>
      </c>
      <c r="G480" s="93">
        <f>F480</f>
        <v>0</v>
      </c>
      <c r="H480" s="160"/>
      <c r="I480" s="97" t="s">
        <v>563</v>
      </c>
      <c r="J480" s="97" t="str">
        <f>VLOOKUP(I480,Presupuesto!$B$11:$C$565,2,0)</f>
        <v>CONTRATOS ESPECIALES</v>
      </c>
      <c r="K480" s="94" t="str">
        <f t="shared" si="15"/>
        <v>Posgrado</v>
      </c>
      <c r="L480" s="94" t="s">
        <v>393</v>
      </c>
    </row>
    <row r="481" spans="3:12" ht="15.75" thickBot="1" x14ac:dyDescent="0.3">
      <c r="C481" s="168" t="s">
        <v>59</v>
      </c>
      <c r="D481" s="159"/>
      <c r="E481" s="150">
        <v>0</v>
      </c>
      <c r="F481" s="96">
        <f>IF(E479&lt;6,"",((E479-6)/12)*(G479/E479))</f>
        <v>0</v>
      </c>
      <c r="G481" s="93">
        <f>F481</f>
        <v>0</v>
      </c>
      <c r="H481" s="160"/>
      <c r="I481" s="97" t="s">
        <v>563</v>
      </c>
      <c r="J481" s="97" t="str">
        <f>VLOOKUP(I481,Presupuesto!$B$11:$C$565,2,0)</f>
        <v>CONTRATOS ESPECIALES</v>
      </c>
      <c r="K481" s="94" t="str">
        <f t="shared" si="15"/>
        <v>Posgrado</v>
      </c>
      <c r="L481" s="94" t="s">
        <v>398</v>
      </c>
    </row>
    <row r="482" spans="3:12" ht="15.75" thickBot="1" x14ac:dyDescent="0.3">
      <c r="C482" s="136" t="s">
        <v>60</v>
      </c>
      <c r="D482" s="195"/>
      <c r="E482" s="148">
        <v>12</v>
      </c>
      <c r="F482" s="114">
        <v>30000</v>
      </c>
      <c r="G482" s="109">
        <f>D482*E482*F482</f>
        <v>0</v>
      </c>
      <c r="H482" s="162"/>
      <c r="I482" s="110" t="s">
        <v>704</v>
      </c>
      <c r="J482" s="110" t="str">
        <f>VLOOKUP(I482,Presupuesto!$B$11:$C$565,2,0)</f>
        <v>OTROS SERVICIOS TECNICOS Y PROFESIONALES</v>
      </c>
      <c r="K482" s="94" t="str">
        <f t="shared" si="15"/>
        <v>Posgrado</v>
      </c>
      <c r="L482" s="94" t="s">
        <v>393</v>
      </c>
    </row>
    <row r="483" spans="3:12" x14ac:dyDescent="0.25">
      <c r="C483" s="167" t="s">
        <v>58</v>
      </c>
      <c r="D483" s="159"/>
      <c r="E483" s="150">
        <v>0</v>
      </c>
      <c r="F483" s="96">
        <v>0</v>
      </c>
      <c r="G483" s="93">
        <f>F483</f>
        <v>0</v>
      </c>
      <c r="H483" s="160"/>
      <c r="I483" s="97" t="s">
        <v>704</v>
      </c>
      <c r="J483" s="97" t="str">
        <f>VLOOKUP(I483,Presupuesto!$B$11:$C$565,2,0)</f>
        <v>OTROS SERVICIOS TECNICOS Y PROFESIONALES</v>
      </c>
      <c r="K483" s="94" t="str">
        <f t="shared" si="15"/>
        <v>Posgrado</v>
      </c>
      <c r="L483" s="94" t="s">
        <v>393</v>
      </c>
    </row>
    <row r="484" spans="3:12" ht="15.75" thickBot="1" x14ac:dyDescent="0.3">
      <c r="C484" s="168" t="s">
        <v>59</v>
      </c>
      <c r="D484" s="159"/>
      <c r="E484" s="150">
        <v>0</v>
      </c>
      <c r="F484" s="96">
        <v>0</v>
      </c>
      <c r="G484" s="93">
        <f>F484</f>
        <v>0</v>
      </c>
      <c r="H484" s="160"/>
      <c r="I484" s="97" t="s">
        <v>704</v>
      </c>
      <c r="J484" s="97" t="str">
        <f>VLOOKUP(I484,Presupuesto!$B$11:$C$565,2,0)</f>
        <v>OTROS SERVICIOS TECNICOS Y PROFESIONALES</v>
      </c>
      <c r="K484" s="94" t="str">
        <f t="shared" si="15"/>
        <v>Posgrado</v>
      </c>
      <c r="L484" s="94" t="s">
        <v>393</v>
      </c>
    </row>
    <row r="485" spans="3:12" ht="15.75" thickBot="1" x14ac:dyDescent="0.3">
      <c r="C485" s="136" t="s">
        <v>61</v>
      </c>
      <c r="D485" s="195"/>
      <c r="E485" s="148">
        <v>12</v>
      </c>
      <c r="F485" s="114">
        <v>30000</v>
      </c>
      <c r="G485" s="109">
        <f>D485*E485*F485</f>
        <v>0</v>
      </c>
      <c r="H485" s="162"/>
      <c r="I485" s="110" t="s">
        <v>495</v>
      </c>
      <c r="J485" s="110" t="str">
        <f>VLOOKUP(I485,Presupuesto!$B$11:$C$565,2,0)</f>
        <v>SUELDOS Y SALARIOS PERMANENTES</v>
      </c>
      <c r="K485" s="94" t="str">
        <f t="shared" si="15"/>
        <v>Posgrado</v>
      </c>
      <c r="L485" s="94" t="s">
        <v>393</v>
      </c>
    </row>
    <row r="486" spans="3:12" x14ac:dyDescent="0.25">
      <c r="C486" s="167" t="s">
        <v>58</v>
      </c>
      <c r="D486" s="165"/>
      <c r="E486" s="127">
        <v>0</v>
      </c>
      <c r="F486" s="115">
        <f>IF(E485=0,"",(G485/E485)/12*E485)</f>
        <v>0</v>
      </c>
      <c r="G486" s="116">
        <f>F486</f>
        <v>0</v>
      </c>
      <c r="H486" s="160"/>
      <c r="I486" s="97" t="s">
        <v>515</v>
      </c>
      <c r="J486" s="97" t="str">
        <f>VLOOKUP(I486,Presupuesto!$B$11:$C$565,2,0)</f>
        <v>AGUINALDO Y DECIMO CUARTO MES</v>
      </c>
      <c r="K486" s="94" t="str">
        <f t="shared" si="15"/>
        <v>Posgrado</v>
      </c>
      <c r="L486" s="94" t="s">
        <v>393</v>
      </c>
    </row>
    <row r="487" spans="3:12" ht="15.75" thickBot="1" x14ac:dyDescent="0.3">
      <c r="C487" s="169" t="s">
        <v>59</v>
      </c>
      <c r="D487" s="158"/>
      <c r="E487" s="128">
        <v>0</v>
      </c>
      <c r="F487" s="101">
        <f>IF(E485&lt;6,"",((E485-6)/12)*(G485/E485))</f>
        <v>0</v>
      </c>
      <c r="G487" s="101">
        <f>F487</f>
        <v>0</v>
      </c>
      <c r="H487" s="158"/>
      <c r="I487" s="102" t="s">
        <v>518</v>
      </c>
      <c r="J487" s="120" t="str">
        <f>VLOOKUP(I487,Presupuesto!$B$11:$C$565,2,0)</f>
        <v>DECIMOCUARTO MES</v>
      </c>
      <c r="K487" s="102" t="str">
        <f t="shared" si="15"/>
        <v>Posgrado</v>
      </c>
      <c r="L487" s="120" t="s">
        <v>393</v>
      </c>
    </row>
    <row r="489" spans="3:12" ht="15.75" thickBot="1" x14ac:dyDescent="0.3">
      <c r="K489" s="149"/>
    </row>
    <row r="490" spans="3:12" ht="15.75" thickBot="1" x14ac:dyDescent="0.3">
      <c r="C490" s="69" t="s">
        <v>43</v>
      </c>
      <c r="D490" s="30">
        <f>SUM(G497:G547)</f>
        <v>0</v>
      </c>
      <c r="E490" s="89"/>
      <c r="F490" s="89"/>
      <c r="G490" s="89"/>
      <c r="H490" s="73"/>
      <c r="I490" s="73"/>
      <c r="J490" s="73"/>
      <c r="K490" s="149"/>
    </row>
    <row r="491" spans="3:12" x14ac:dyDescent="0.25">
      <c r="D491" s="31"/>
      <c r="E491" s="89"/>
      <c r="F491" s="89"/>
      <c r="G491" s="89"/>
      <c r="H491" s="73"/>
      <c r="I491" s="73"/>
      <c r="J491" s="73"/>
      <c r="K491" s="149"/>
    </row>
    <row r="492" spans="3:12" x14ac:dyDescent="0.25">
      <c r="D492" s="31"/>
      <c r="E492" s="89"/>
      <c r="F492" s="89"/>
      <c r="G492" s="89"/>
      <c r="H492" s="73"/>
      <c r="I492" s="73"/>
      <c r="J492" s="73"/>
      <c r="K492" s="149"/>
    </row>
    <row r="493" spans="3:12" ht="15.75" x14ac:dyDescent="0.25">
      <c r="C493" s="198" t="s">
        <v>391</v>
      </c>
      <c r="D493" s="306"/>
      <c r="E493" s="89"/>
      <c r="F493" s="89"/>
      <c r="G493" s="89"/>
      <c r="H493" s="73"/>
      <c r="I493" s="73"/>
      <c r="J493" s="73"/>
      <c r="K493" s="149"/>
    </row>
    <row r="494" spans="3:12" ht="18.75" x14ac:dyDescent="0.25">
      <c r="C494" s="200" t="e">
        <f>IFERROR(VLOOKUP(D493,'1. Desarrollo e Innov. Curricu.'!$F:$G,2,FALSE),IFERROR(VLOOKUP(D493,'2. Investigación Científica'!$F:$G,2,FALSE),IFERROR(VLOOKUP(D493,'3. Vinculación Univ. Sociedad'!$E:$G,2,FALSE),IFERROR(VLOOKUP(D493,'4.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89"/>
      <c r="F494" s="89"/>
      <c r="G494" s="89"/>
      <c r="H494" s="73"/>
      <c r="I494" s="73"/>
      <c r="J494" s="73"/>
      <c r="K494" s="149"/>
    </row>
    <row r="495" spans="3:12" ht="15.75" thickBot="1" x14ac:dyDescent="0.3">
      <c r="C495" s="173"/>
      <c r="D495" s="31"/>
      <c r="E495" s="89"/>
      <c r="F495" s="89"/>
      <c r="G495" s="89"/>
      <c r="H495" s="73"/>
      <c r="I495" s="73"/>
      <c r="J495" s="73"/>
      <c r="K495" s="149"/>
    </row>
    <row r="496" spans="3:12" ht="30.75" thickBot="1" x14ac:dyDescent="0.3">
      <c r="C496" s="130" t="s">
        <v>44</v>
      </c>
      <c r="D496" s="134" t="s">
        <v>55</v>
      </c>
      <c r="E496" s="166" t="s">
        <v>56</v>
      </c>
      <c r="F496" s="134" t="s">
        <v>57</v>
      </c>
      <c r="G496" s="131" t="s">
        <v>27</v>
      </c>
      <c r="H496" s="129" t="s">
        <v>130</v>
      </c>
      <c r="I496" s="132" t="s">
        <v>46</v>
      </c>
      <c r="J496" s="132" t="s">
        <v>131</v>
      </c>
      <c r="K496" s="132" t="s">
        <v>409</v>
      </c>
      <c r="L496" s="132" t="s">
        <v>410</v>
      </c>
    </row>
    <row r="497" spans="3:12" ht="15.75" thickBot="1" x14ac:dyDescent="0.3">
      <c r="C497" s="133" t="s">
        <v>481</v>
      </c>
      <c r="D497" s="195"/>
      <c r="E497" s="148">
        <v>12</v>
      </c>
      <c r="F497" s="270">
        <f>HLOOKUP($C497,$BZ$2:$CM$3,2,0)</f>
        <v>43674.39</v>
      </c>
      <c r="G497" s="109">
        <f>D497*E497*F497</f>
        <v>0</v>
      </c>
      <c r="H497" s="162"/>
      <c r="I497" s="110" t="s">
        <v>495</v>
      </c>
      <c r="J497" s="110" t="str">
        <f>VLOOKUP(I497,Presupuesto!$B$11:$C$565,2,0)</f>
        <v>SUELDOS Y SALARIOS PERMANENTES</v>
      </c>
      <c r="K497" s="208" t="s">
        <v>1451</v>
      </c>
      <c r="L497" s="94" t="s">
        <v>393</v>
      </c>
    </row>
    <row r="498" spans="3:12" x14ac:dyDescent="0.25">
      <c r="C498" s="167" t="s">
        <v>58</v>
      </c>
      <c r="D498" s="159"/>
      <c r="E498" s="150">
        <v>0</v>
      </c>
      <c r="F498" s="96">
        <f>IF(E497=0,"",(G497/E497)/12*E497)</f>
        <v>0</v>
      </c>
      <c r="G498" s="93">
        <f>F498</f>
        <v>0</v>
      </c>
      <c r="H498" s="160"/>
      <c r="I498" s="112" t="s">
        <v>515</v>
      </c>
      <c r="J498" s="112" t="str">
        <f>VLOOKUP(I498,Presupuesto!$B$11:$C$565,2,0)</f>
        <v>AGUINALDO Y DECIMO CUARTO MES</v>
      </c>
      <c r="K498" s="94" t="str">
        <f t="shared" ref="K498:K529" si="16">$K$497</f>
        <v>Posgrado</v>
      </c>
      <c r="L498" s="94" t="s">
        <v>411</v>
      </c>
    </row>
    <row r="499" spans="3:12" ht="15.75" thickBot="1" x14ac:dyDescent="0.3">
      <c r="C499" s="168" t="s">
        <v>59</v>
      </c>
      <c r="D499" s="159"/>
      <c r="E499" s="150">
        <v>0</v>
      </c>
      <c r="F499" s="113">
        <f>IF(E497&lt;6,"",((E497-6)/12)*(G497/E497))</f>
        <v>0</v>
      </c>
      <c r="G499" s="93">
        <f>F499</f>
        <v>0</v>
      </c>
      <c r="H499" s="160"/>
      <c r="I499" s="97" t="s">
        <v>518</v>
      </c>
      <c r="J499" s="97" t="str">
        <f>VLOOKUP(I499,Presupuesto!$B$11:$C$565,2,0)</f>
        <v>DECIMOCUARTO MES</v>
      </c>
      <c r="K499" s="94" t="str">
        <f t="shared" si="16"/>
        <v>Posgrado</v>
      </c>
      <c r="L499" s="94" t="s">
        <v>394</v>
      </c>
    </row>
    <row r="500" spans="3:12" ht="15.75" thickBot="1" x14ac:dyDescent="0.3">
      <c r="C500" s="133" t="s">
        <v>482</v>
      </c>
      <c r="D500" s="195"/>
      <c r="E500" s="148">
        <v>12</v>
      </c>
      <c r="F500" s="270">
        <f>HLOOKUP($C500,$BZ$2:$CM$3,2,0)</f>
        <v>39703.99</v>
      </c>
      <c r="G500" s="109">
        <f>D500*E500*F500</f>
        <v>0</v>
      </c>
      <c r="H500" s="162"/>
      <c r="I500" s="110" t="s">
        <v>495</v>
      </c>
      <c r="J500" s="110" t="str">
        <f>VLOOKUP(I500,Presupuesto!$B$11:$C$565,2,0)</f>
        <v>SUELDOS Y SALARIOS PERMANENTES</v>
      </c>
      <c r="K500" s="94" t="str">
        <f t="shared" si="16"/>
        <v>Posgrado</v>
      </c>
      <c r="L500" s="94" t="s">
        <v>394</v>
      </c>
    </row>
    <row r="501" spans="3:12" x14ac:dyDescent="0.25">
      <c r="C501" s="167" t="s">
        <v>58</v>
      </c>
      <c r="D501" s="159"/>
      <c r="E501" s="150">
        <v>0</v>
      </c>
      <c r="F501" s="96">
        <f>IF(E500=0,"",(G500/E500)/12*E500)</f>
        <v>0</v>
      </c>
      <c r="G501" s="93">
        <f>F501</f>
        <v>0</v>
      </c>
      <c r="H501" s="160"/>
      <c r="I501" s="112" t="s">
        <v>515</v>
      </c>
      <c r="J501" s="112" t="str">
        <f>VLOOKUP(I501,Presupuesto!$B$11:$C$565,2,0)</f>
        <v>AGUINALDO Y DECIMO CUARTO MES</v>
      </c>
      <c r="K501" s="94" t="str">
        <f t="shared" si="16"/>
        <v>Posgrado</v>
      </c>
      <c r="L501" s="94" t="s">
        <v>394</v>
      </c>
    </row>
    <row r="502" spans="3:12" ht="15.75" thickBot="1" x14ac:dyDescent="0.3">
      <c r="C502" s="168" t="s">
        <v>59</v>
      </c>
      <c r="D502" s="159"/>
      <c r="E502" s="150">
        <v>0</v>
      </c>
      <c r="F502" s="113">
        <f>IF(E500&lt;6,"",((E500-6)/12)*(G500/E500))</f>
        <v>0</v>
      </c>
      <c r="G502" s="93">
        <f>F502</f>
        <v>0</v>
      </c>
      <c r="H502" s="160"/>
      <c r="I502" s="97" t="s">
        <v>518</v>
      </c>
      <c r="J502" s="97" t="str">
        <f>VLOOKUP(I502,Presupuesto!$B$11:$C$565,2,0)</f>
        <v>DECIMOCUARTO MES</v>
      </c>
      <c r="K502" s="94" t="str">
        <f t="shared" si="16"/>
        <v>Posgrado</v>
      </c>
      <c r="L502" s="94" t="s">
        <v>394</v>
      </c>
    </row>
    <row r="503" spans="3:12" ht="15.75" thickBot="1" x14ac:dyDescent="0.3">
      <c r="C503" s="133" t="s">
        <v>483</v>
      </c>
      <c r="D503" s="195"/>
      <c r="E503" s="148">
        <v>12</v>
      </c>
      <c r="F503" s="270">
        <f>HLOOKUP($C503,$BZ$2:$CM$3,2,0)</f>
        <v>35733.589999999997</v>
      </c>
      <c r="G503" s="109">
        <f>D503*E503*F503</f>
        <v>0</v>
      </c>
      <c r="H503" s="162"/>
      <c r="I503" s="110" t="s">
        <v>495</v>
      </c>
      <c r="J503" s="110" t="str">
        <f>VLOOKUP(I503,Presupuesto!$B$11:$C$565,2,0)</f>
        <v>SUELDOS Y SALARIOS PERMANENTES</v>
      </c>
      <c r="K503" s="94" t="str">
        <f t="shared" si="16"/>
        <v>Posgrado</v>
      </c>
      <c r="L503" s="94" t="s">
        <v>394</v>
      </c>
    </row>
    <row r="504" spans="3:12" x14ac:dyDescent="0.25">
      <c r="C504" s="167" t="s">
        <v>58</v>
      </c>
      <c r="D504" s="159"/>
      <c r="E504" s="150">
        <v>0</v>
      </c>
      <c r="F504" s="96">
        <f>IF(E503=0,"",(G503/E503)/12*E503)</f>
        <v>0</v>
      </c>
      <c r="G504" s="93">
        <f>F504</f>
        <v>0</v>
      </c>
      <c r="H504" s="160"/>
      <c r="I504" s="112" t="s">
        <v>515</v>
      </c>
      <c r="J504" s="112" t="str">
        <f>VLOOKUP(I504,Presupuesto!$B$11:$C$565,2,0)</f>
        <v>AGUINALDO Y DECIMO CUARTO MES</v>
      </c>
      <c r="K504" s="94" t="str">
        <f t="shared" si="16"/>
        <v>Posgrado</v>
      </c>
      <c r="L504" s="94" t="s">
        <v>394</v>
      </c>
    </row>
    <row r="505" spans="3:12" ht="15.75" thickBot="1" x14ac:dyDescent="0.3">
      <c r="C505" s="168" t="s">
        <v>59</v>
      </c>
      <c r="D505" s="159"/>
      <c r="E505" s="150">
        <v>0</v>
      </c>
      <c r="F505" s="113">
        <f>IF(E503&lt;6,"",((E503-6)/12)*(G503/E503))</f>
        <v>0</v>
      </c>
      <c r="G505" s="93">
        <f>F505</f>
        <v>0</v>
      </c>
      <c r="H505" s="160"/>
      <c r="I505" s="97" t="s">
        <v>518</v>
      </c>
      <c r="J505" s="97" t="str">
        <f>VLOOKUP(I505,Presupuesto!$B$11:$C$565,2,0)</f>
        <v>DECIMOCUARTO MES</v>
      </c>
      <c r="K505" s="94" t="str">
        <f t="shared" si="16"/>
        <v>Posgrado</v>
      </c>
      <c r="L505" s="94" t="s">
        <v>394</v>
      </c>
    </row>
    <row r="506" spans="3:12" ht="15.75" thickBot="1" x14ac:dyDescent="0.3">
      <c r="C506" s="133" t="s">
        <v>484</v>
      </c>
      <c r="D506" s="195"/>
      <c r="E506" s="148">
        <v>12</v>
      </c>
      <c r="F506" s="270">
        <f>HLOOKUP($C506,$BZ$2:$CM$3,2,0)</f>
        <v>31763.19</v>
      </c>
      <c r="G506" s="109">
        <f>D506*E506*F506</f>
        <v>0</v>
      </c>
      <c r="H506" s="162"/>
      <c r="I506" s="110" t="s">
        <v>495</v>
      </c>
      <c r="J506" s="110" t="str">
        <f>VLOOKUP(I506,Presupuesto!$B$11:$C$565,2,0)</f>
        <v>SUELDOS Y SALARIOS PERMANENTES</v>
      </c>
      <c r="K506" s="94" t="str">
        <f t="shared" si="16"/>
        <v>Posgrado</v>
      </c>
      <c r="L506" s="94" t="s">
        <v>394</v>
      </c>
    </row>
    <row r="507" spans="3:12" x14ac:dyDescent="0.25">
      <c r="C507" s="167" t="s">
        <v>58</v>
      </c>
      <c r="D507" s="159"/>
      <c r="E507" s="150">
        <v>0</v>
      </c>
      <c r="F507" s="96">
        <f>IF(E506=0,"",(G506/E506)/12*E506)</f>
        <v>0</v>
      </c>
      <c r="G507" s="93">
        <f>F507</f>
        <v>0</v>
      </c>
      <c r="H507" s="160"/>
      <c r="I507" s="112" t="s">
        <v>515</v>
      </c>
      <c r="J507" s="112" t="str">
        <f>VLOOKUP(I507,Presupuesto!$B$11:$C$565,2,0)</f>
        <v>AGUINALDO Y DECIMO CUARTO MES</v>
      </c>
      <c r="K507" s="94" t="str">
        <f t="shared" si="16"/>
        <v>Posgrado</v>
      </c>
      <c r="L507" s="94" t="s">
        <v>394</v>
      </c>
    </row>
    <row r="508" spans="3:12" ht="15.75" thickBot="1" x14ac:dyDescent="0.3">
      <c r="C508" s="168" t="s">
        <v>59</v>
      </c>
      <c r="D508" s="159"/>
      <c r="E508" s="150">
        <v>0</v>
      </c>
      <c r="F508" s="113">
        <f>IF(E506&lt;6,"",((E506-6)/12)*(G506/E506))</f>
        <v>0</v>
      </c>
      <c r="G508" s="93">
        <f>F508</f>
        <v>0</v>
      </c>
      <c r="H508" s="160"/>
      <c r="I508" s="97" t="s">
        <v>518</v>
      </c>
      <c r="J508" s="97" t="str">
        <f>VLOOKUP(I508,Presupuesto!$B$11:$C$565,2,0)</f>
        <v>DECIMOCUARTO MES</v>
      </c>
      <c r="K508" s="94" t="str">
        <f t="shared" si="16"/>
        <v>Posgrado</v>
      </c>
      <c r="L508" s="94" t="s">
        <v>394</v>
      </c>
    </row>
    <row r="509" spans="3:12" ht="15.75" thickBot="1" x14ac:dyDescent="0.3">
      <c r="C509" s="133" t="s">
        <v>485</v>
      </c>
      <c r="D509" s="195"/>
      <c r="E509" s="148">
        <v>12</v>
      </c>
      <c r="F509" s="270">
        <f>HLOOKUP($C509,$BZ$2:$CM$3,2,0)</f>
        <v>29777.99</v>
      </c>
      <c r="G509" s="109">
        <f>D509*E509*F509</f>
        <v>0</v>
      </c>
      <c r="H509" s="162"/>
      <c r="I509" s="110" t="s">
        <v>495</v>
      </c>
      <c r="J509" s="110" t="str">
        <f>VLOOKUP(I509,Presupuesto!$B$11:$C$565,2,0)</f>
        <v>SUELDOS Y SALARIOS PERMANENTES</v>
      </c>
      <c r="K509" s="94" t="str">
        <f t="shared" si="16"/>
        <v>Posgrado</v>
      </c>
      <c r="L509" s="94" t="s">
        <v>394</v>
      </c>
    </row>
    <row r="510" spans="3:12" x14ac:dyDescent="0.25">
      <c r="C510" s="167" t="s">
        <v>58</v>
      </c>
      <c r="D510" s="159"/>
      <c r="E510" s="150">
        <v>0</v>
      </c>
      <c r="F510" s="96">
        <f>IF(E509=0,"",(G509/E509)/12*E509)</f>
        <v>0</v>
      </c>
      <c r="G510" s="93">
        <f>F510</f>
        <v>0</v>
      </c>
      <c r="H510" s="160"/>
      <c r="I510" s="112" t="s">
        <v>515</v>
      </c>
      <c r="J510" s="112" t="str">
        <f>VLOOKUP(I510,Presupuesto!$B$11:$C$565,2,0)</f>
        <v>AGUINALDO Y DECIMO CUARTO MES</v>
      </c>
      <c r="K510" s="94" t="str">
        <f t="shared" si="16"/>
        <v>Posgrado</v>
      </c>
      <c r="L510" s="94" t="s">
        <v>394</v>
      </c>
    </row>
    <row r="511" spans="3:12" ht="15.75" thickBot="1" x14ac:dyDescent="0.3">
      <c r="C511" s="168" t="s">
        <v>59</v>
      </c>
      <c r="D511" s="159"/>
      <c r="E511" s="150">
        <v>0</v>
      </c>
      <c r="F511" s="113">
        <f>IF(E509&lt;6,"",((E509-6)/12)*(G509/E509))</f>
        <v>0</v>
      </c>
      <c r="G511" s="93">
        <f>F511</f>
        <v>0</v>
      </c>
      <c r="H511" s="160"/>
      <c r="I511" s="97" t="s">
        <v>518</v>
      </c>
      <c r="J511" s="97" t="str">
        <f>VLOOKUP(I511,Presupuesto!$B$11:$C$565,2,0)</f>
        <v>DECIMOCUARTO MES</v>
      </c>
      <c r="K511" s="94" t="str">
        <f t="shared" si="16"/>
        <v>Posgrado</v>
      </c>
      <c r="L511" s="94" t="s">
        <v>394</v>
      </c>
    </row>
    <row r="512" spans="3:12" ht="15.75" thickBot="1" x14ac:dyDescent="0.3">
      <c r="C512" s="133" t="s">
        <v>486</v>
      </c>
      <c r="D512" s="195"/>
      <c r="E512" s="148">
        <v>12</v>
      </c>
      <c r="F512" s="270">
        <f>HLOOKUP($C512,$BZ$2:$CM$3,2,0)</f>
        <v>27792.79</v>
      </c>
      <c r="G512" s="109">
        <f>D512*E512*F512</f>
        <v>0</v>
      </c>
      <c r="H512" s="162"/>
      <c r="I512" s="110" t="s">
        <v>495</v>
      </c>
      <c r="J512" s="110" t="str">
        <f>VLOOKUP(I512,Presupuesto!$B$11:$C$565,2,0)</f>
        <v>SUELDOS Y SALARIOS PERMANENTES</v>
      </c>
      <c r="K512" s="94" t="str">
        <f t="shared" si="16"/>
        <v>Posgrado</v>
      </c>
      <c r="L512" s="94" t="s">
        <v>394</v>
      </c>
    </row>
    <row r="513" spans="3:12" x14ac:dyDescent="0.25">
      <c r="C513" s="167" t="s">
        <v>58</v>
      </c>
      <c r="D513" s="159"/>
      <c r="E513" s="150">
        <v>0</v>
      </c>
      <c r="F513" s="96">
        <f>IF(E512=0,"",(G512/E512)/12*E512)</f>
        <v>0</v>
      </c>
      <c r="G513" s="93">
        <f>F513</f>
        <v>0</v>
      </c>
      <c r="H513" s="160"/>
      <c r="I513" s="112" t="s">
        <v>515</v>
      </c>
      <c r="J513" s="112" t="str">
        <f>VLOOKUP(I513,Presupuesto!$B$11:$C$565,2,0)</f>
        <v>AGUINALDO Y DECIMO CUARTO MES</v>
      </c>
      <c r="K513" s="94" t="str">
        <f t="shared" si="16"/>
        <v>Posgrado</v>
      </c>
      <c r="L513" s="94" t="s">
        <v>394</v>
      </c>
    </row>
    <row r="514" spans="3:12" ht="15.75" thickBot="1" x14ac:dyDescent="0.3">
      <c r="C514" s="168" t="s">
        <v>59</v>
      </c>
      <c r="D514" s="159"/>
      <c r="E514" s="150">
        <v>0</v>
      </c>
      <c r="F514" s="113">
        <f>IF(E512&lt;6,"",((E512-6)/12)*(G512/E512))</f>
        <v>0</v>
      </c>
      <c r="G514" s="93">
        <f>F514</f>
        <v>0</v>
      </c>
      <c r="H514" s="160"/>
      <c r="I514" s="97" t="s">
        <v>518</v>
      </c>
      <c r="J514" s="97" t="str">
        <f>VLOOKUP(I514,Presupuesto!$B$11:$C$565,2,0)</f>
        <v>DECIMOCUARTO MES</v>
      </c>
      <c r="K514" s="94" t="str">
        <f t="shared" si="16"/>
        <v>Posgrado</v>
      </c>
      <c r="L514" s="94" t="s">
        <v>394</v>
      </c>
    </row>
    <row r="515" spans="3:12" ht="15.75" thickBot="1" x14ac:dyDescent="0.3">
      <c r="C515" s="133" t="s">
        <v>487</v>
      </c>
      <c r="D515" s="195"/>
      <c r="E515" s="148">
        <v>12</v>
      </c>
      <c r="F515" s="270">
        <f>HLOOKUP($C515,$BZ$2:$CM$3,2,0)</f>
        <v>18859.39</v>
      </c>
      <c r="G515" s="109">
        <f>D515*E515*F515</f>
        <v>0</v>
      </c>
      <c r="H515" s="162"/>
      <c r="I515" s="110" t="s">
        <v>495</v>
      </c>
      <c r="J515" s="110" t="str">
        <f>VLOOKUP(I515,Presupuesto!$B$11:$C$565,2,0)</f>
        <v>SUELDOS Y SALARIOS PERMANENTES</v>
      </c>
      <c r="K515" s="94" t="str">
        <f t="shared" si="16"/>
        <v>Posgrado</v>
      </c>
      <c r="L515" s="94" t="s">
        <v>394</v>
      </c>
    </row>
    <row r="516" spans="3:12" x14ac:dyDescent="0.25">
      <c r="C516" s="167" t="s">
        <v>58</v>
      </c>
      <c r="D516" s="159"/>
      <c r="E516" s="150">
        <v>0</v>
      </c>
      <c r="F516" s="96">
        <f>IF(E515=0,"",(G515/E515)/12*E515)</f>
        <v>0</v>
      </c>
      <c r="G516" s="93">
        <f>F516</f>
        <v>0</v>
      </c>
      <c r="H516" s="160"/>
      <c r="I516" s="112" t="s">
        <v>515</v>
      </c>
      <c r="J516" s="112" t="str">
        <f>VLOOKUP(I516,Presupuesto!$B$11:$C$565,2,0)</f>
        <v>AGUINALDO Y DECIMO CUARTO MES</v>
      </c>
      <c r="K516" s="94" t="str">
        <f t="shared" si="16"/>
        <v>Posgrado</v>
      </c>
      <c r="L516" s="94" t="s">
        <v>394</v>
      </c>
    </row>
    <row r="517" spans="3:12" ht="15.75" thickBot="1" x14ac:dyDescent="0.3">
      <c r="C517" s="168" t="s">
        <v>59</v>
      </c>
      <c r="D517" s="159"/>
      <c r="E517" s="150">
        <v>0</v>
      </c>
      <c r="F517" s="113">
        <f>IF(E515&lt;6,"",((E515-6)/12)*(G515/E515))</f>
        <v>0</v>
      </c>
      <c r="G517" s="93">
        <f>F517</f>
        <v>0</v>
      </c>
      <c r="H517" s="160"/>
      <c r="I517" s="97" t="s">
        <v>518</v>
      </c>
      <c r="J517" s="97" t="str">
        <f>VLOOKUP(I517,Presupuesto!$B$11:$C$565,2,0)</f>
        <v>DECIMOCUARTO MES</v>
      </c>
      <c r="K517" s="94" t="str">
        <f t="shared" si="16"/>
        <v>Posgrado</v>
      </c>
      <c r="L517" s="94" t="s">
        <v>394</v>
      </c>
    </row>
    <row r="518" spans="3:12" ht="15.75" thickBot="1" x14ac:dyDescent="0.3">
      <c r="C518" s="133" t="s">
        <v>488</v>
      </c>
      <c r="D518" s="195"/>
      <c r="E518" s="148">
        <v>12</v>
      </c>
      <c r="F518" s="270">
        <f>HLOOKUP($C518,$BZ$2:$CM$3,2,0)</f>
        <v>17866.8</v>
      </c>
      <c r="G518" s="109">
        <f>D518*E518*F518</f>
        <v>0</v>
      </c>
      <c r="H518" s="162"/>
      <c r="I518" s="110" t="s">
        <v>495</v>
      </c>
      <c r="J518" s="110" t="str">
        <f>VLOOKUP(I518,Presupuesto!$B$11:$C$565,2,0)</f>
        <v>SUELDOS Y SALARIOS PERMANENTES</v>
      </c>
      <c r="K518" s="94" t="str">
        <f t="shared" si="16"/>
        <v>Posgrado</v>
      </c>
      <c r="L518" s="94" t="s">
        <v>394</v>
      </c>
    </row>
    <row r="519" spans="3:12" x14ac:dyDescent="0.25">
      <c r="C519" s="167" t="s">
        <v>58</v>
      </c>
      <c r="D519" s="159"/>
      <c r="E519" s="150">
        <v>0</v>
      </c>
      <c r="F519" s="96">
        <f>IF(E518=0,"",(G518/E518)/12*E518)</f>
        <v>0</v>
      </c>
      <c r="G519" s="93">
        <f>F519</f>
        <v>0</v>
      </c>
      <c r="H519" s="160"/>
      <c r="I519" s="112" t="s">
        <v>515</v>
      </c>
      <c r="J519" s="112" t="str">
        <f>VLOOKUP(I519,Presupuesto!$B$11:$C$565,2,0)</f>
        <v>AGUINALDO Y DECIMO CUARTO MES</v>
      </c>
      <c r="K519" s="94" t="str">
        <f t="shared" si="16"/>
        <v>Posgrado</v>
      </c>
      <c r="L519" s="94" t="s">
        <v>394</v>
      </c>
    </row>
    <row r="520" spans="3:12" ht="15.75" thickBot="1" x14ac:dyDescent="0.3">
      <c r="C520" s="168" t="s">
        <v>59</v>
      </c>
      <c r="D520" s="159"/>
      <c r="E520" s="150">
        <v>0</v>
      </c>
      <c r="F520" s="113">
        <f>IF(E518&lt;6,"",((E518-6)/12)*(G518/E518))</f>
        <v>0</v>
      </c>
      <c r="G520" s="93">
        <f>F520</f>
        <v>0</v>
      </c>
      <c r="H520" s="160"/>
      <c r="I520" s="97" t="s">
        <v>518</v>
      </c>
      <c r="J520" s="97" t="str">
        <f>VLOOKUP(I520,Presupuesto!$B$11:$C$565,2,0)</f>
        <v>DECIMOCUARTO MES</v>
      </c>
      <c r="K520" s="94" t="str">
        <f t="shared" si="16"/>
        <v>Posgrado</v>
      </c>
      <c r="L520" s="94" t="s">
        <v>394</v>
      </c>
    </row>
    <row r="521" spans="3:12" ht="15.75" thickBot="1" x14ac:dyDescent="0.3">
      <c r="C521" s="133" t="s">
        <v>489</v>
      </c>
      <c r="D521" s="195"/>
      <c r="E521" s="148">
        <v>12</v>
      </c>
      <c r="F521" s="270">
        <f>HLOOKUP($C521,$BZ$2:$CM$3,2,0)</f>
        <v>13896.4</v>
      </c>
      <c r="G521" s="109">
        <f>D521*E521*F521</f>
        <v>0</v>
      </c>
      <c r="H521" s="162"/>
      <c r="I521" s="110" t="s">
        <v>495</v>
      </c>
      <c r="J521" s="110" t="str">
        <f>VLOOKUP(I521,Presupuesto!$B$11:$C$565,2,0)</f>
        <v>SUELDOS Y SALARIOS PERMANENTES</v>
      </c>
      <c r="K521" s="94" t="str">
        <f t="shared" si="16"/>
        <v>Posgrado</v>
      </c>
      <c r="L521" s="94" t="s">
        <v>394</v>
      </c>
    </row>
    <row r="522" spans="3:12" x14ac:dyDescent="0.25">
      <c r="C522" s="167" t="s">
        <v>58</v>
      </c>
      <c r="D522" s="159"/>
      <c r="E522" s="150">
        <v>0</v>
      </c>
      <c r="F522" s="96">
        <f>IF(E521=0,"",(G521/E521)/12*E521)</f>
        <v>0</v>
      </c>
      <c r="G522" s="93">
        <f>F522</f>
        <v>0</v>
      </c>
      <c r="H522" s="160"/>
      <c r="I522" s="112" t="s">
        <v>515</v>
      </c>
      <c r="J522" s="112" t="str">
        <f>VLOOKUP(I522,Presupuesto!$B$11:$C$565,2,0)</f>
        <v>AGUINALDO Y DECIMO CUARTO MES</v>
      </c>
      <c r="K522" s="94" t="str">
        <f t="shared" si="16"/>
        <v>Posgrado</v>
      </c>
      <c r="L522" s="94" t="s">
        <v>394</v>
      </c>
    </row>
    <row r="523" spans="3:12" ht="15.75" thickBot="1" x14ac:dyDescent="0.3">
      <c r="C523" s="168" t="s">
        <v>59</v>
      </c>
      <c r="D523" s="159"/>
      <c r="E523" s="150">
        <v>0</v>
      </c>
      <c r="F523" s="113">
        <f>IF(E521&lt;6,"",((E521-6)/12)*(G521/E521))</f>
        <v>0</v>
      </c>
      <c r="G523" s="93">
        <f>F523</f>
        <v>0</v>
      </c>
      <c r="H523" s="160"/>
      <c r="I523" s="97" t="s">
        <v>518</v>
      </c>
      <c r="J523" s="97" t="str">
        <f>VLOOKUP(I523,Presupuesto!$B$11:$C$565,2,0)</f>
        <v>DECIMOCUARTO MES</v>
      </c>
      <c r="K523" s="94" t="str">
        <f t="shared" si="16"/>
        <v>Posgrado</v>
      </c>
      <c r="L523" s="94" t="s">
        <v>394</v>
      </c>
    </row>
    <row r="524" spans="3:12" ht="15.75" thickBot="1" x14ac:dyDescent="0.3">
      <c r="C524" s="133" t="s">
        <v>490</v>
      </c>
      <c r="D524" s="195"/>
      <c r="E524" s="148">
        <v>12</v>
      </c>
      <c r="F524" s="270">
        <f>HLOOKUP($C524,$BZ$2:$CM$3,2,0)</f>
        <v>15004.09</v>
      </c>
      <c r="G524" s="109">
        <f>D524*E524*F524</f>
        <v>0</v>
      </c>
      <c r="H524" s="162"/>
      <c r="I524" s="110" t="s">
        <v>495</v>
      </c>
      <c r="J524" s="110" t="str">
        <f>VLOOKUP(I524,Presupuesto!$B$11:$C$565,2,0)</f>
        <v>SUELDOS Y SALARIOS PERMANENTES</v>
      </c>
      <c r="K524" s="94" t="str">
        <f t="shared" si="16"/>
        <v>Posgrado</v>
      </c>
      <c r="L524" s="94" t="s">
        <v>394</v>
      </c>
    </row>
    <row r="525" spans="3:12" x14ac:dyDescent="0.25">
      <c r="C525" s="167" t="s">
        <v>58</v>
      </c>
      <c r="D525" s="159"/>
      <c r="E525" s="150">
        <v>0</v>
      </c>
      <c r="F525" s="96">
        <f>IF(E524=0,"",(G524/E524)/12*E524)</f>
        <v>0</v>
      </c>
      <c r="G525" s="93">
        <f>F525</f>
        <v>0</v>
      </c>
      <c r="H525" s="160"/>
      <c r="I525" s="112" t="s">
        <v>515</v>
      </c>
      <c r="J525" s="112" t="str">
        <f>VLOOKUP(I525,Presupuesto!$B$11:$C$565,2,0)</f>
        <v>AGUINALDO Y DECIMO CUARTO MES</v>
      </c>
      <c r="K525" s="94" t="str">
        <f t="shared" si="16"/>
        <v>Posgrado</v>
      </c>
      <c r="L525" s="94" t="s">
        <v>394</v>
      </c>
    </row>
    <row r="526" spans="3:12" ht="15.75" thickBot="1" x14ac:dyDescent="0.3">
      <c r="C526" s="168" t="s">
        <v>59</v>
      </c>
      <c r="D526" s="159"/>
      <c r="E526" s="150">
        <v>0</v>
      </c>
      <c r="F526" s="113">
        <f>IF(E524&lt;6,"",((E524-6)/12)*(G524/E524))</f>
        <v>0</v>
      </c>
      <c r="G526" s="93">
        <f>F526</f>
        <v>0</v>
      </c>
      <c r="H526" s="160"/>
      <c r="I526" s="97" t="s">
        <v>518</v>
      </c>
      <c r="J526" s="97" t="str">
        <f>VLOOKUP(I526,Presupuesto!$B$11:$C$565,2,0)</f>
        <v>DECIMOCUARTO MES</v>
      </c>
      <c r="K526" s="94" t="str">
        <f t="shared" si="16"/>
        <v>Posgrado</v>
      </c>
      <c r="L526" s="94" t="s">
        <v>394</v>
      </c>
    </row>
    <row r="527" spans="3:12" ht="15.75" thickBot="1" x14ac:dyDescent="0.3">
      <c r="C527" s="133" t="s">
        <v>491</v>
      </c>
      <c r="D527" s="195"/>
      <c r="E527" s="148">
        <v>12</v>
      </c>
      <c r="F527" s="270">
        <f>HLOOKUP($C527,$BZ$2:$CM$3,2,0)</f>
        <v>13238.9</v>
      </c>
      <c r="G527" s="109">
        <f>D527*E527*F527</f>
        <v>0</v>
      </c>
      <c r="H527" s="162"/>
      <c r="I527" s="110" t="s">
        <v>495</v>
      </c>
      <c r="J527" s="110" t="str">
        <f>VLOOKUP(I527,Presupuesto!$B$11:$C$565,2,0)</f>
        <v>SUELDOS Y SALARIOS PERMANENTES</v>
      </c>
      <c r="K527" s="94" t="str">
        <f t="shared" si="16"/>
        <v>Posgrado</v>
      </c>
      <c r="L527" s="94" t="s">
        <v>394</v>
      </c>
    </row>
    <row r="528" spans="3:12" x14ac:dyDescent="0.25">
      <c r="C528" s="167" t="s">
        <v>58</v>
      </c>
      <c r="D528" s="159"/>
      <c r="E528" s="150">
        <v>0</v>
      </c>
      <c r="F528" s="96">
        <f>IF(E527=0,"",(G527/E527)/12*E527)</f>
        <v>0</v>
      </c>
      <c r="G528" s="93">
        <f>F528</f>
        <v>0</v>
      </c>
      <c r="H528" s="160"/>
      <c r="I528" s="112" t="s">
        <v>515</v>
      </c>
      <c r="J528" s="112" t="str">
        <f>VLOOKUP(I528,Presupuesto!$B$11:$C$565,2,0)</f>
        <v>AGUINALDO Y DECIMO CUARTO MES</v>
      </c>
      <c r="K528" s="94" t="str">
        <f t="shared" si="16"/>
        <v>Posgrado</v>
      </c>
      <c r="L528" s="94" t="s">
        <v>394</v>
      </c>
    </row>
    <row r="529" spans="3:12" ht="15.75" thickBot="1" x14ac:dyDescent="0.3">
      <c r="C529" s="168" t="s">
        <v>59</v>
      </c>
      <c r="D529" s="159"/>
      <c r="E529" s="150">
        <v>0</v>
      </c>
      <c r="F529" s="113">
        <f>IF(E527&lt;6,"",((E527-6)/12)*(G527/E527))</f>
        <v>0</v>
      </c>
      <c r="G529" s="93">
        <f>F529</f>
        <v>0</v>
      </c>
      <c r="H529" s="160"/>
      <c r="I529" s="97" t="s">
        <v>518</v>
      </c>
      <c r="J529" s="97" t="str">
        <f>VLOOKUP(I529,Presupuesto!$B$11:$C$565,2,0)</f>
        <v>DECIMOCUARTO MES</v>
      </c>
      <c r="K529" s="94" t="str">
        <f t="shared" si="16"/>
        <v>Posgrado</v>
      </c>
      <c r="L529" s="94" t="s">
        <v>394</v>
      </c>
    </row>
    <row r="530" spans="3:12" ht="15.75" thickBot="1" x14ac:dyDescent="0.3">
      <c r="C530" s="133" t="s">
        <v>492</v>
      </c>
      <c r="D530" s="195"/>
      <c r="E530" s="148">
        <v>12</v>
      </c>
      <c r="F530" s="270">
        <f>HLOOKUP($C530,$BZ$2:$CM$3,2,0)</f>
        <v>12356.31</v>
      </c>
      <c r="G530" s="109">
        <f>D530*E530*F530</f>
        <v>0</v>
      </c>
      <c r="H530" s="162"/>
      <c r="I530" s="110" t="s">
        <v>495</v>
      </c>
      <c r="J530" s="110" t="str">
        <f>VLOOKUP(I530,Presupuesto!$B$11:$C$565,2,0)</f>
        <v>SUELDOS Y SALARIOS PERMANENTES</v>
      </c>
      <c r="K530" s="94" t="str">
        <f t="shared" ref="K530:K547" si="17">$K$497</f>
        <v>Posgrado</v>
      </c>
      <c r="L530" s="94" t="s">
        <v>394</v>
      </c>
    </row>
    <row r="531" spans="3:12" x14ac:dyDescent="0.25">
      <c r="C531" s="167" t="s">
        <v>58</v>
      </c>
      <c r="D531" s="159"/>
      <c r="E531" s="150">
        <v>0</v>
      </c>
      <c r="F531" s="96">
        <f>IF(E530=0,"",(G530/E530)/12*E530)</f>
        <v>0</v>
      </c>
      <c r="G531" s="93">
        <f>F531</f>
        <v>0</v>
      </c>
      <c r="H531" s="160"/>
      <c r="I531" s="112" t="s">
        <v>515</v>
      </c>
      <c r="J531" s="112" t="str">
        <f>VLOOKUP(I531,Presupuesto!$B$11:$C$565,2,0)</f>
        <v>AGUINALDO Y DECIMO CUARTO MES</v>
      </c>
      <c r="K531" s="94" t="str">
        <f t="shared" si="17"/>
        <v>Posgrado</v>
      </c>
      <c r="L531" s="94" t="s">
        <v>394</v>
      </c>
    </row>
    <row r="532" spans="3:12" ht="15.75" thickBot="1" x14ac:dyDescent="0.3">
      <c r="C532" s="168" t="s">
        <v>59</v>
      </c>
      <c r="D532" s="159"/>
      <c r="E532" s="150">
        <v>0</v>
      </c>
      <c r="F532" s="113">
        <f>IF(E530&lt;6,"",((E530-6)/12)*(G530/E530))</f>
        <v>0</v>
      </c>
      <c r="G532" s="93">
        <f>F532</f>
        <v>0</v>
      </c>
      <c r="H532" s="160"/>
      <c r="I532" s="97" t="s">
        <v>518</v>
      </c>
      <c r="J532" s="97" t="str">
        <f>VLOOKUP(I532,Presupuesto!$B$11:$C$565,2,0)</f>
        <v>DECIMOCUARTO MES</v>
      </c>
      <c r="K532" s="94" t="str">
        <f t="shared" si="17"/>
        <v>Posgrado</v>
      </c>
      <c r="L532" s="94" t="s">
        <v>394</v>
      </c>
    </row>
    <row r="533" spans="3:12" ht="15.75" thickBot="1" x14ac:dyDescent="0.3">
      <c r="C533" s="133" t="s">
        <v>493</v>
      </c>
      <c r="D533" s="195"/>
      <c r="E533" s="148">
        <v>12</v>
      </c>
      <c r="F533" s="270">
        <f>HLOOKUP($C533,$BZ$2:$CM$3,2,0)</f>
        <v>463.22</v>
      </c>
      <c r="G533" s="109">
        <f>D533*E533*F533</f>
        <v>0</v>
      </c>
      <c r="H533" s="162"/>
      <c r="I533" s="110" t="s">
        <v>495</v>
      </c>
      <c r="J533" s="110" t="str">
        <f>VLOOKUP(I533,Presupuesto!$B$11:$C$565,2,0)</f>
        <v>SUELDOS Y SALARIOS PERMANENTES</v>
      </c>
      <c r="K533" s="94" t="str">
        <f t="shared" si="17"/>
        <v>Posgrado</v>
      </c>
      <c r="L533" s="94" t="s">
        <v>394</v>
      </c>
    </row>
    <row r="534" spans="3:12" x14ac:dyDescent="0.25">
      <c r="C534" s="167" t="s">
        <v>58</v>
      </c>
      <c r="D534" s="159"/>
      <c r="E534" s="150">
        <v>0</v>
      </c>
      <c r="F534" s="96">
        <f>IF(E533=0,"",(G533/E533)/12*E533)</f>
        <v>0</v>
      </c>
      <c r="G534" s="93">
        <f>F534</f>
        <v>0</v>
      </c>
      <c r="H534" s="160"/>
      <c r="I534" s="112" t="s">
        <v>515</v>
      </c>
      <c r="J534" s="112" t="str">
        <f>VLOOKUP(I534,Presupuesto!$B$11:$C$565,2,0)</f>
        <v>AGUINALDO Y DECIMO CUARTO MES</v>
      </c>
      <c r="K534" s="94" t="str">
        <f t="shared" si="17"/>
        <v>Posgrado</v>
      </c>
      <c r="L534" s="94" t="s">
        <v>394</v>
      </c>
    </row>
    <row r="535" spans="3:12" ht="15.75" thickBot="1" x14ac:dyDescent="0.3">
      <c r="C535" s="168" t="s">
        <v>59</v>
      </c>
      <c r="D535" s="159"/>
      <c r="E535" s="150">
        <v>0</v>
      </c>
      <c r="F535" s="113">
        <f>IF(E533&lt;6,"",((E533-6)/12)*(G533/E533))</f>
        <v>0</v>
      </c>
      <c r="G535" s="93">
        <f>F535</f>
        <v>0</v>
      </c>
      <c r="H535" s="160"/>
      <c r="I535" s="97" t="s">
        <v>518</v>
      </c>
      <c r="J535" s="97" t="str">
        <f>VLOOKUP(I535,Presupuesto!$B$11:$C$565,2,0)</f>
        <v>DECIMOCUARTO MES</v>
      </c>
      <c r="K535" s="94" t="str">
        <f t="shared" si="17"/>
        <v>Posgrado</v>
      </c>
      <c r="L535" s="94" t="s">
        <v>394</v>
      </c>
    </row>
    <row r="536" spans="3:12" ht="15.75" thickBot="1" x14ac:dyDescent="0.3">
      <c r="C536" s="133" t="s">
        <v>494</v>
      </c>
      <c r="D536" s="195"/>
      <c r="E536" s="148">
        <v>12</v>
      </c>
      <c r="F536" s="270">
        <f>HLOOKUP($C536,$BZ$2:$CM$3,2,0)</f>
        <v>2007.3</v>
      </c>
      <c r="G536" s="109">
        <f>D536*E536*F536</f>
        <v>0</v>
      </c>
      <c r="H536" s="162"/>
      <c r="I536" s="110" t="s">
        <v>495</v>
      </c>
      <c r="J536" s="110" t="str">
        <f>VLOOKUP(I536,Presupuesto!$B$11:$C$565,2,0)</f>
        <v>SUELDOS Y SALARIOS PERMANENTES</v>
      </c>
      <c r="K536" s="94" t="str">
        <f t="shared" si="17"/>
        <v>Posgrado</v>
      </c>
      <c r="L536" s="94" t="s">
        <v>394</v>
      </c>
    </row>
    <row r="537" spans="3:12" x14ac:dyDescent="0.25">
      <c r="C537" s="167" t="s">
        <v>58</v>
      </c>
      <c r="D537" s="159"/>
      <c r="E537" s="150">
        <v>0</v>
      </c>
      <c r="F537" s="96">
        <f>IF(E536=0,"",(G536/E536)/12*E536)</f>
        <v>0</v>
      </c>
      <c r="G537" s="93">
        <f>F537</f>
        <v>0</v>
      </c>
      <c r="H537" s="160"/>
      <c r="I537" s="112" t="s">
        <v>515</v>
      </c>
      <c r="J537" s="112" t="str">
        <f>VLOOKUP(I537,Presupuesto!$B$11:$C$565,2,0)</f>
        <v>AGUINALDO Y DECIMO CUARTO MES</v>
      </c>
      <c r="K537" s="94" t="str">
        <f t="shared" si="17"/>
        <v>Posgrado</v>
      </c>
      <c r="L537" s="94" t="s">
        <v>394</v>
      </c>
    </row>
    <row r="538" spans="3:12" ht="15.75" thickBot="1" x14ac:dyDescent="0.3">
      <c r="C538" s="168" t="s">
        <v>59</v>
      </c>
      <c r="D538" s="159"/>
      <c r="E538" s="150">
        <v>0</v>
      </c>
      <c r="F538" s="113">
        <f>IF(E536&lt;6,"",((E536-6)/12)*(G536/E536))</f>
        <v>0</v>
      </c>
      <c r="G538" s="93">
        <f>F538</f>
        <v>0</v>
      </c>
      <c r="H538" s="160"/>
      <c r="I538" s="97" t="s">
        <v>518</v>
      </c>
      <c r="J538" s="97" t="str">
        <f>VLOOKUP(I538,Presupuesto!$B$11:$C$565,2,0)</f>
        <v>DECIMOCUARTO MES</v>
      </c>
      <c r="K538" s="94" t="str">
        <f t="shared" si="17"/>
        <v>Posgrado</v>
      </c>
      <c r="L538" s="94" t="s">
        <v>394</v>
      </c>
    </row>
    <row r="539" spans="3:12" ht="15.75" thickBot="1" x14ac:dyDescent="0.3">
      <c r="C539" s="136" t="s">
        <v>83</v>
      </c>
      <c r="D539" s="195"/>
      <c r="E539" s="148">
        <v>12</v>
      </c>
      <c r="F539" s="135">
        <v>30000</v>
      </c>
      <c r="G539" s="109">
        <f>D539*E539*F539</f>
        <v>0</v>
      </c>
      <c r="H539" s="162"/>
      <c r="I539" s="110" t="s">
        <v>563</v>
      </c>
      <c r="J539" s="110" t="str">
        <f>VLOOKUP(I539,Presupuesto!$B$11:$C$565,2,0)</f>
        <v>CONTRATOS ESPECIALES</v>
      </c>
      <c r="K539" s="94" t="str">
        <f t="shared" si="17"/>
        <v>Posgrado</v>
      </c>
      <c r="L539" s="94" t="s">
        <v>394</v>
      </c>
    </row>
    <row r="540" spans="3:12" x14ac:dyDescent="0.25">
      <c r="C540" s="167" t="s">
        <v>58</v>
      </c>
      <c r="D540" s="159"/>
      <c r="E540" s="150">
        <v>0</v>
      </c>
      <c r="F540" s="113">
        <f>IF(E539=0,"",(G539/E539)/12*E539)</f>
        <v>0</v>
      </c>
      <c r="G540" s="93">
        <f>F540</f>
        <v>0</v>
      </c>
      <c r="H540" s="160"/>
      <c r="I540" s="97" t="s">
        <v>563</v>
      </c>
      <c r="J540" s="97" t="str">
        <f>VLOOKUP(I540,Presupuesto!$B$11:$C$565,2,0)</f>
        <v>CONTRATOS ESPECIALES</v>
      </c>
      <c r="K540" s="94" t="str">
        <f t="shared" si="17"/>
        <v>Posgrado</v>
      </c>
      <c r="L540" s="94" t="s">
        <v>393</v>
      </c>
    </row>
    <row r="541" spans="3:12" ht="15.75" thickBot="1" x14ac:dyDescent="0.3">
      <c r="C541" s="168" t="s">
        <v>59</v>
      </c>
      <c r="D541" s="159"/>
      <c r="E541" s="150">
        <v>0</v>
      </c>
      <c r="F541" s="96">
        <f>IF(E539&lt;6,"",((E539-6)/12)*(G539/E539))</f>
        <v>0</v>
      </c>
      <c r="G541" s="93">
        <f>F541</f>
        <v>0</v>
      </c>
      <c r="H541" s="160"/>
      <c r="I541" s="97" t="s">
        <v>563</v>
      </c>
      <c r="J541" s="97" t="str">
        <f>VLOOKUP(I541,Presupuesto!$B$11:$C$565,2,0)</f>
        <v>CONTRATOS ESPECIALES</v>
      </c>
      <c r="K541" s="94" t="str">
        <f t="shared" si="17"/>
        <v>Posgrado</v>
      </c>
      <c r="L541" s="94" t="s">
        <v>398</v>
      </c>
    </row>
    <row r="542" spans="3:12" ht="15.75" thickBot="1" x14ac:dyDescent="0.3">
      <c r="C542" s="136" t="s">
        <v>60</v>
      </c>
      <c r="D542" s="195"/>
      <c r="E542" s="148">
        <v>12</v>
      </c>
      <c r="F542" s="114">
        <v>30000</v>
      </c>
      <c r="G542" s="109">
        <f>D542*E542*F542</f>
        <v>0</v>
      </c>
      <c r="H542" s="162"/>
      <c r="I542" s="110" t="s">
        <v>704</v>
      </c>
      <c r="J542" s="110" t="str">
        <f>VLOOKUP(I542,Presupuesto!$B$11:$C$565,2,0)</f>
        <v>OTROS SERVICIOS TECNICOS Y PROFESIONALES</v>
      </c>
      <c r="K542" s="94" t="str">
        <f t="shared" si="17"/>
        <v>Posgrado</v>
      </c>
      <c r="L542" s="94" t="s">
        <v>393</v>
      </c>
    </row>
    <row r="543" spans="3:12" x14ac:dyDescent="0.25">
      <c r="C543" s="167" t="s">
        <v>58</v>
      </c>
      <c r="D543" s="159"/>
      <c r="E543" s="150">
        <v>0</v>
      </c>
      <c r="F543" s="96">
        <v>0</v>
      </c>
      <c r="G543" s="93">
        <f>F543</f>
        <v>0</v>
      </c>
      <c r="H543" s="160"/>
      <c r="I543" s="97" t="s">
        <v>704</v>
      </c>
      <c r="J543" s="97" t="str">
        <f>VLOOKUP(I543,Presupuesto!$B$11:$C$565,2,0)</f>
        <v>OTROS SERVICIOS TECNICOS Y PROFESIONALES</v>
      </c>
      <c r="K543" s="94" t="str">
        <f t="shared" si="17"/>
        <v>Posgrado</v>
      </c>
      <c r="L543" s="94" t="s">
        <v>393</v>
      </c>
    </row>
    <row r="544" spans="3:12" ht="15.75" thickBot="1" x14ac:dyDescent="0.3">
      <c r="C544" s="168" t="s">
        <v>59</v>
      </c>
      <c r="D544" s="159"/>
      <c r="E544" s="150">
        <v>0</v>
      </c>
      <c r="F544" s="96">
        <v>0</v>
      </c>
      <c r="G544" s="93">
        <f>F544</f>
        <v>0</v>
      </c>
      <c r="H544" s="160"/>
      <c r="I544" s="97" t="s">
        <v>704</v>
      </c>
      <c r="J544" s="97" t="str">
        <f>VLOOKUP(I544,Presupuesto!$B$11:$C$565,2,0)</f>
        <v>OTROS SERVICIOS TECNICOS Y PROFESIONALES</v>
      </c>
      <c r="K544" s="94" t="str">
        <f t="shared" si="17"/>
        <v>Posgrado</v>
      </c>
      <c r="L544" s="94" t="s">
        <v>393</v>
      </c>
    </row>
    <row r="545" spans="3:12" ht="15.75" thickBot="1" x14ac:dyDescent="0.3">
      <c r="C545" s="136" t="s">
        <v>61</v>
      </c>
      <c r="D545" s="195"/>
      <c r="E545" s="148">
        <v>12</v>
      </c>
      <c r="F545" s="114">
        <v>30000</v>
      </c>
      <c r="G545" s="109">
        <f>D545*E545*F545</f>
        <v>0</v>
      </c>
      <c r="H545" s="162"/>
      <c r="I545" s="110" t="s">
        <v>495</v>
      </c>
      <c r="J545" s="110" t="str">
        <f>VLOOKUP(I545,Presupuesto!$B$11:$C$565,2,0)</f>
        <v>SUELDOS Y SALARIOS PERMANENTES</v>
      </c>
      <c r="K545" s="94" t="str">
        <f t="shared" si="17"/>
        <v>Posgrado</v>
      </c>
      <c r="L545" s="94" t="s">
        <v>393</v>
      </c>
    </row>
    <row r="546" spans="3:12" x14ac:dyDescent="0.25">
      <c r="C546" s="167" t="s">
        <v>58</v>
      </c>
      <c r="D546" s="165"/>
      <c r="E546" s="127">
        <v>0</v>
      </c>
      <c r="F546" s="115">
        <f>IF(E545=0,"",(G545/E545)/12*E545)</f>
        <v>0</v>
      </c>
      <c r="G546" s="116">
        <f>F546</f>
        <v>0</v>
      </c>
      <c r="H546" s="160"/>
      <c r="I546" s="97" t="s">
        <v>515</v>
      </c>
      <c r="J546" s="97" t="str">
        <f>VLOOKUP(I546,Presupuesto!$B$11:$C$565,2,0)</f>
        <v>AGUINALDO Y DECIMO CUARTO MES</v>
      </c>
      <c r="K546" s="94" t="str">
        <f t="shared" si="17"/>
        <v>Posgrado</v>
      </c>
      <c r="L546" s="94" t="s">
        <v>393</v>
      </c>
    </row>
    <row r="547" spans="3:12" ht="15.75" thickBot="1" x14ac:dyDescent="0.3">
      <c r="C547" s="169" t="s">
        <v>59</v>
      </c>
      <c r="D547" s="158"/>
      <c r="E547" s="128">
        <v>0</v>
      </c>
      <c r="F547" s="101">
        <f>IF(E545&lt;6,"",((E545-6)/12)*(G545/E545))</f>
        <v>0</v>
      </c>
      <c r="G547" s="101">
        <f>F547</f>
        <v>0</v>
      </c>
      <c r="H547" s="158"/>
      <c r="I547" s="102" t="s">
        <v>518</v>
      </c>
      <c r="J547" s="120" t="str">
        <f>VLOOKUP(I547,Presupuesto!$B$11:$C$565,2,0)</f>
        <v>DECIMOCUARTO MES</v>
      </c>
      <c r="K547" s="102" t="str">
        <f t="shared" si="17"/>
        <v>Posgrado</v>
      </c>
      <c r="L547" s="120" t="s">
        <v>393</v>
      </c>
    </row>
    <row r="549" spans="3:12" ht="15.75" thickBot="1" x14ac:dyDescent="0.3">
      <c r="K549" s="149"/>
    </row>
    <row r="550" spans="3:12" ht="15.75" thickBot="1" x14ac:dyDescent="0.3">
      <c r="C550" s="69" t="s">
        <v>43</v>
      </c>
      <c r="D550" s="30">
        <f>SUM(G557:G607)</f>
        <v>0</v>
      </c>
      <c r="E550" s="89"/>
      <c r="F550" s="89"/>
      <c r="G550" s="89"/>
      <c r="H550" s="73"/>
      <c r="I550" s="73"/>
      <c r="J550" s="73"/>
      <c r="K550" s="149"/>
    </row>
    <row r="551" spans="3:12" x14ac:dyDescent="0.25">
      <c r="D551" s="31"/>
      <c r="E551" s="89"/>
      <c r="F551" s="89"/>
      <c r="G551" s="89"/>
      <c r="H551" s="73"/>
      <c r="I551" s="73"/>
      <c r="J551" s="73"/>
      <c r="K551" s="149"/>
    </row>
    <row r="552" spans="3:12" x14ac:dyDescent="0.25">
      <c r="D552" s="31"/>
      <c r="E552" s="89"/>
      <c r="F552" s="89"/>
      <c r="G552" s="89"/>
      <c r="H552" s="73"/>
      <c r="I552" s="73"/>
      <c r="J552" s="73"/>
      <c r="K552" s="149"/>
    </row>
    <row r="553" spans="3:12" ht="15.75" x14ac:dyDescent="0.25">
      <c r="C553" s="198" t="s">
        <v>391</v>
      </c>
      <c r="D553" s="306"/>
      <c r="E553" s="89"/>
      <c r="F553" s="89"/>
      <c r="G553" s="89"/>
      <c r="H553" s="73"/>
      <c r="I553" s="73"/>
      <c r="J553" s="73"/>
      <c r="K553" s="149"/>
    </row>
    <row r="554" spans="3:12" ht="18.75" x14ac:dyDescent="0.25">
      <c r="C554" s="200" t="e">
        <f>IFERROR(VLOOKUP(D553,'1. Desarrollo e Innov. Curricu.'!$F:$G,2,FALSE),IFERROR(VLOOKUP(D553,'2. Investigación Científica'!$F:$G,2,FALSE),IFERROR(VLOOKUP(D553,'3. Vinculación Univ. Sociedad'!$E:$G,2,FALSE),IFERROR(VLOOKUP(D553,'4.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89"/>
      <c r="F554" s="89"/>
      <c r="G554" s="89"/>
      <c r="H554" s="73"/>
      <c r="I554" s="73"/>
      <c r="J554" s="73"/>
      <c r="K554" s="149"/>
    </row>
    <row r="555" spans="3:12" ht="15.75" thickBot="1" x14ac:dyDescent="0.3">
      <c r="C555" s="173"/>
      <c r="D555" s="31"/>
      <c r="E555" s="89"/>
      <c r="F555" s="89"/>
      <c r="G555" s="89"/>
      <c r="H555" s="73"/>
      <c r="I555" s="73"/>
      <c r="J555" s="73"/>
      <c r="K555" s="149"/>
    </row>
    <row r="556" spans="3:12" ht="30.75" thickBot="1" x14ac:dyDescent="0.3">
      <c r="C556" s="130" t="s">
        <v>44</v>
      </c>
      <c r="D556" s="134" t="s">
        <v>55</v>
      </c>
      <c r="E556" s="166" t="s">
        <v>56</v>
      </c>
      <c r="F556" s="134" t="s">
        <v>57</v>
      </c>
      <c r="G556" s="131" t="s">
        <v>27</v>
      </c>
      <c r="H556" s="129" t="s">
        <v>130</v>
      </c>
      <c r="I556" s="132" t="s">
        <v>46</v>
      </c>
      <c r="J556" s="132" t="s">
        <v>131</v>
      </c>
      <c r="K556" s="132" t="s">
        <v>409</v>
      </c>
      <c r="L556" s="132" t="s">
        <v>410</v>
      </c>
    </row>
    <row r="557" spans="3:12" ht="15.75" thickBot="1" x14ac:dyDescent="0.3">
      <c r="C557" s="133" t="s">
        <v>481</v>
      </c>
      <c r="D557" s="195"/>
      <c r="E557" s="148">
        <v>12</v>
      </c>
      <c r="F557" s="270">
        <f>HLOOKUP($C557,$BZ$2:$CM$3,2,0)</f>
        <v>43674.39</v>
      </c>
      <c r="G557" s="109">
        <f>D557*E557*F557</f>
        <v>0</v>
      </c>
      <c r="H557" s="162"/>
      <c r="I557" s="110" t="s">
        <v>495</v>
      </c>
      <c r="J557" s="110" t="str">
        <f>VLOOKUP(I557,Presupuesto!$B$11:$C$565,2,0)</f>
        <v>SUELDOS Y SALARIOS PERMANENTES</v>
      </c>
      <c r="K557" s="208" t="s">
        <v>1451</v>
      </c>
      <c r="L557" s="94" t="s">
        <v>393</v>
      </c>
    </row>
    <row r="558" spans="3:12" x14ac:dyDescent="0.25">
      <c r="C558" s="167" t="s">
        <v>58</v>
      </c>
      <c r="D558" s="159"/>
      <c r="E558" s="150">
        <v>0</v>
      </c>
      <c r="F558" s="96">
        <f>IF(E557=0,"",(G557/E557)/12*E557)</f>
        <v>0</v>
      </c>
      <c r="G558" s="93">
        <f>F558</f>
        <v>0</v>
      </c>
      <c r="H558" s="160"/>
      <c r="I558" s="112" t="s">
        <v>515</v>
      </c>
      <c r="J558" s="112" t="str">
        <f>VLOOKUP(I558,Presupuesto!$B$11:$C$565,2,0)</f>
        <v>AGUINALDO Y DECIMO CUARTO MES</v>
      </c>
      <c r="K558" s="94" t="str">
        <f t="shared" ref="K558:K589" si="18">$K$557</f>
        <v>Posgrado</v>
      </c>
      <c r="L558" s="94" t="s">
        <v>411</v>
      </c>
    </row>
    <row r="559" spans="3:12" ht="15.75" thickBot="1" x14ac:dyDescent="0.3">
      <c r="C559" s="168" t="s">
        <v>59</v>
      </c>
      <c r="D559" s="159"/>
      <c r="E559" s="150">
        <v>0</v>
      </c>
      <c r="F559" s="113">
        <f>IF(E557&lt;6,"",((E557-6)/12)*(G557/E557))</f>
        <v>0</v>
      </c>
      <c r="G559" s="93">
        <f>F559</f>
        <v>0</v>
      </c>
      <c r="H559" s="160"/>
      <c r="I559" s="97" t="s">
        <v>518</v>
      </c>
      <c r="J559" s="97" t="str">
        <f>VLOOKUP(I559,Presupuesto!$B$11:$C$565,2,0)</f>
        <v>DECIMOCUARTO MES</v>
      </c>
      <c r="K559" s="94" t="str">
        <f t="shared" si="18"/>
        <v>Posgrado</v>
      </c>
      <c r="L559" s="94" t="s">
        <v>394</v>
      </c>
    </row>
    <row r="560" spans="3:12" ht="15.75" thickBot="1" x14ac:dyDescent="0.3">
      <c r="C560" s="133" t="s">
        <v>482</v>
      </c>
      <c r="D560" s="195"/>
      <c r="E560" s="148">
        <v>12</v>
      </c>
      <c r="F560" s="270">
        <f>HLOOKUP($C560,$BZ$2:$CM$3,2,0)</f>
        <v>39703.99</v>
      </c>
      <c r="G560" s="109">
        <f>D560*E560*F560</f>
        <v>0</v>
      </c>
      <c r="H560" s="162"/>
      <c r="I560" s="110" t="s">
        <v>495</v>
      </c>
      <c r="J560" s="110" t="str">
        <f>VLOOKUP(I560,Presupuesto!$B$11:$C$565,2,0)</f>
        <v>SUELDOS Y SALARIOS PERMANENTES</v>
      </c>
      <c r="K560" s="94" t="str">
        <f t="shared" si="18"/>
        <v>Posgrado</v>
      </c>
      <c r="L560" s="94" t="s">
        <v>394</v>
      </c>
    </row>
    <row r="561" spans="3:12" x14ac:dyDescent="0.25">
      <c r="C561" s="167" t="s">
        <v>58</v>
      </c>
      <c r="D561" s="159"/>
      <c r="E561" s="150">
        <v>0</v>
      </c>
      <c r="F561" s="96">
        <f>IF(E560=0,"",(G560/E560)/12*E560)</f>
        <v>0</v>
      </c>
      <c r="G561" s="93">
        <f>F561</f>
        <v>0</v>
      </c>
      <c r="H561" s="160"/>
      <c r="I561" s="112" t="s">
        <v>515</v>
      </c>
      <c r="J561" s="112" t="str">
        <f>VLOOKUP(I561,Presupuesto!$B$11:$C$565,2,0)</f>
        <v>AGUINALDO Y DECIMO CUARTO MES</v>
      </c>
      <c r="K561" s="94" t="str">
        <f t="shared" si="18"/>
        <v>Posgrado</v>
      </c>
      <c r="L561" s="94" t="s">
        <v>394</v>
      </c>
    </row>
    <row r="562" spans="3:12" ht="15.75" thickBot="1" x14ac:dyDescent="0.3">
      <c r="C562" s="168" t="s">
        <v>59</v>
      </c>
      <c r="D562" s="159"/>
      <c r="E562" s="150">
        <v>0</v>
      </c>
      <c r="F562" s="113">
        <f>IF(E560&lt;6,"",((E560-6)/12)*(G560/E560))</f>
        <v>0</v>
      </c>
      <c r="G562" s="93">
        <f>F562</f>
        <v>0</v>
      </c>
      <c r="H562" s="160"/>
      <c r="I562" s="97" t="s">
        <v>518</v>
      </c>
      <c r="J562" s="97" t="str">
        <f>VLOOKUP(I562,Presupuesto!$B$11:$C$565,2,0)</f>
        <v>DECIMOCUARTO MES</v>
      </c>
      <c r="K562" s="94" t="str">
        <f t="shared" si="18"/>
        <v>Posgrado</v>
      </c>
      <c r="L562" s="94" t="s">
        <v>394</v>
      </c>
    </row>
    <row r="563" spans="3:12" ht="15.75" thickBot="1" x14ac:dyDescent="0.3">
      <c r="C563" s="133" t="s">
        <v>483</v>
      </c>
      <c r="D563" s="195"/>
      <c r="E563" s="148">
        <v>12</v>
      </c>
      <c r="F563" s="270">
        <f>HLOOKUP($C563,$BZ$2:$CM$3,2,0)</f>
        <v>35733.589999999997</v>
      </c>
      <c r="G563" s="109">
        <f>D563*E563*F563</f>
        <v>0</v>
      </c>
      <c r="H563" s="162"/>
      <c r="I563" s="110" t="s">
        <v>495</v>
      </c>
      <c r="J563" s="110" t="str">
        <f>VLOOKUP(I563,Presupuesto!$B$11:$C$565,2,0)</f>
        <v>SUELDOS Y SALARIOS PERMANENTES</v>
      </c>
      <c r="K563" s="94" t="str">
        <f t="shared" si="18"/>
        <v>Posgrado</v>
      </c>
      <c r="L563" s="94" t="s">
        <v>394</v>
      </c>
    </row>
    <row r="564" spans="3:12" x14ac:dyDescent="0.25">
      <c r="C564" s="167" t="s">
        <v>58</v>
      </c>
      <c r="D564" s="159"/>
      <c r="E564" s="150">
        <v>0</v>
      </c>
      <c r="F564" s="96">
        <f>IF(E563=0,"",(G563/E563)/12*E563)</f>
        <v>0</v>
      </c>
      <c r="G564" s="93">
        <f>F564</f>
        <v>0</v>
      </c>
      <c r="H564" s="160"/>
      <c r="I564" s="112" t="s">
        <v>515</v>
      </c>
      <c r="J564" s="112" t="str">
        <f>VLOOKUP(I564,Presupuesto!$B$11:$C$565,2,0)</f>
        <v>AGUINALDO Y DECIMO CUARTO MES</v>
      </c>
      <c r="K564" s="94" t="str">
        <f t="shared" si="18"/>
        <v>Posgrado</v>
      </c>
      <c r="L564" s="94" t="s">
        <v>394</v>
      </c>
    </row>
    <row r="565" spans="3:12" ht="15.75" thickBot="1" x14ac:dyDescent="0.3">
      <c r="C565" s="168" t="s">
        <v>59</v>
      </c>
      <c r="D565" s="159"/>
      <c r="E565" s="150">
        <v>0</v>
      </c>
      <c r="F565" s="113">
        <f>IF(E563&lt;6,"",((E563-6)/12)*(G563/E563))</f>
        <v>0</v>
      </c>
      <c r="G565" s="93">
        <f>F565</f>
        <v>0</v>
      </c>
      <c r="H565" s="160"/>
      <c r="I565" s="97" t="s">
        <v>518</v>
      </c>
      <c r="J565" s="97" t="str">
        <f>VLOOKUP(I565,Presupuesto!$B$11:$C$565,2,0)</f>
        <v>DECIMOCUARTO MES</v>
      </c>
      <c r="K565" s="94" t="str">
        <f t="shared" si="18"/>
        <v>Posgrado</v>
      </c>
      <c r="L565" s="94" t="s">
        <v>394</v>
      </c>
    </row>
    <row r="566" spans="3:12" ht="15.75" thickBot="1" x14ac:dyDescent="0.3">
      <c r="C566" s="133" t="s">
        <v>484</v>
      </c>
      <c r="D566" s="195"/>
      <c r="E566" s="148">
        <v>12</v>
      </c>
      <c r="F566" s="270">
        <f>HLOOKUP($C566,$BZ$2:$CM$3,2,0)</f>
        <v>31763.19</v>
      </c>
      <c r="G566" s="109">
        <f>D566*E566*F566</f>
        <v>0</v>
      </c>
      <c r="H566" s="162"/>
      <c r="I566" s="110" t="s">
        <v>495</v>
      </c>
      <c r="J566" s="110" t="str">
        <f>VLOOKUP(I566,Presupuesto!$B$11:$C$565,2,0)</f>
        <v>SUELDOS Y SALARIOS PERMANENTES</v>
      </c>
      <c r="K566" s="94" t="str">
        <f t="shared" si="18"/>
        <v>Posgrado</v>
      </c>
      <c r="L566" s="94" t="s">
        <v>394</v>
      </c>
    </row>
    <row r="567" spans="3:12" x14ac:dyDescent="0.25">
      <c r="C567" s="167" t="s">
        <v>58</v>
      </c>
      <c r="D567" s="159"/>
      <c r="E567" s="150">
        <v>0</v>
      </c>
      <c r="F567" s="96">
        <f>IF(E566=0,"",(G566/E566)/12*E566)</f>
        <v>0</v>
      </c>
      <c r="G567" s="93">
        <f>F567</f>
        <v>0</v>
      </c>
      <c r="H567" s="160"/>
      <c r="I567" s="112" t="s">
        <v>515</v>
      </c>
      <c r="J567" s="112" t="str">
        <f>VLOOKUP(I567,Presupuesto!$B$11:$C$565,2,0)</f>
        <v>AGUINALDO Y DECIMO CUARTO MES</v>
      </c>
      <c r="K567" s="94" t="str">
        <f t="shared" si="18"/>
        <v>Posgrado</v>
      </c>
      <c r="L567" s="94" t="s">
        <v>394</v>
      </c>
    </row>
    <row r="568" spans="3:12" ht="15.75" thickBot="1" x14ac:dyDescent="0.3">
      <c r="C568" s="168" t="s">
        <v>59</v>
      </c>
      <c r="D568" s="159"/>
      <c r="E568" s="150">
        <v>0</v>
      </c>
      <c r="F568" s="113">
        <f>IF(E566&lt;6,"",((E566-6)/12)*(G566/E566))</f>
        <v>0</v>
      </c>
      <c r="G568" s="93">
        <f>F568</f>
        <v>0</v>
      </c>
      <c r="H568" s="160"/>
      <c r="I568" s="97" t="s">
        <v>518</v>
      </c>
      <c r="J568" s="97" t="str">
        <f>VLOOKUP(I568,Presupuesto!$B$11:$C$565,2,0)</f>
        <v>DECIMOCUARTO MES</v>
      </c>
      <c r="K568" s="94" t="str">
        <f t="shared" si="18"/>
        <v>Posgrado</v>
      </c>
      <c r="L568" s="94" t="s">
        <v>394</v>
      </c>
    </row>
    <row r="569" spans="3:12" ht="15.75" thickBot="1" x14ac:dyDescent="0.3">
      <c r="C569" s="133" t="s">
        <v>485</v>
      </c>
      <c r="D569" s="195"/>
      <c r="E569" s="148">
        <v>12</v>
      </c>
      <c r="F569" s="270">
        <f>HLOOKUP($C569,$BZ$2:$CM$3,2,0)</f>
        <v>29777.99</v>
      </c>
      <c r="G569" s="109">
        <f>D569*E569*F569</f>
        <v>0</v>
      </c>
      <c r="H569" s="162"/>
      <c r="I569" s="110" t="s">
        <v>495</v>
      </c>
      <c r="J569" s="110" t="str">
        <f>VLOOKUP(I569,Presupuesto!$B$11:$C$565,2,0)</f>
        <v>SUELDOS Y SALARIOS PERMANENTES</v>
      </c>
      <c r="K569" s="94" t="str">
        <f t="shared" si="18"/>
        <v>Posgrado</v>
      </c>
      <c r="L569" s="94" t="s">
        <v>394</v>
      </c>
    </row>
    <row r="570" spans="3:12" x14ac:dyDescent="0.25">
      <c r="C570" s="167" t="s">
        <v>58</v>
      </c>
      <c r="D570" s="159"/>
      <c r="E570" s="150">
        <v>0</v>
      </c>
      <c r="F570" s="96">
        <f>IF(E569=0,"",(G569/E569)/12*E569)</f>
        <v>0</v>
      </c>
      <c r="G570" s="93">
        <f>F570</f>
        <v>0</v>
      </c>
      <c r="H570" s="160"/>
      <c r="I570" s="112" t="s">
        <v>515</v>
      </c>
      <c r="J570" s="112" t="str">
        <f>VLOOKUP(I570,Presupuesto!$B$11:$C$565,2,0)</f>
        <v>AGUINALDO Y DECIMO CUARTO MES</v>
      </c>
      <c r="K570" s="94" t="str">
        <f t="shared" si="18"/>
        <v>Posgrado</v>
      </c>
      <c r="L570" s="94" t="s">
        <v>394</v>
      </c>
    </row>
    <row r="571" spans="3:12" ht="15.75" thickBot="1" x14ac:dyDescent="0.3">
      <c r="C571" s="168" t="s">
        <v>59</v>
      </c>
      <c r="D571" s="159"/>
      <c r="E571" s="150">
        <v>0</v>
      </c>
      <c r="F571" s="113">
        <f>IF(E569&lt;6,"",((E569-6)/12)*(G569/E569))</f>
        <v>0</v>
      </c>
      <c r="G571" s="93">
        <f>F571</f>
        <v>0</v>
      </c>
      <c r="H571" s="160"/>
      <c r="I571" s="97" t="s">
        <v>518</v>
      </c>
      <c r="J571" s="97" t="str">
        <f>VLOOKUP(I571,Presupuesto!$B$11:$C$565,2,0)</f>
        <v>DECIMOCUARTO MES</v>
      </c>
      <c r="K571" s="94" t="str">
        <f t="shared" si="18"/>
        <v>Posgrado</v>
      </c>
      <c r="L571" s="94" t="s">
        <v>394</v>
      </c>
    </row>
    <row r="572" spans="3:12" ht="15.75" thickBot="1" x14ac:dyDescent="0.3">
      <c r="C572" s="133" t="s">
        <v>486</v>
      </c>
      <c r="D572" s="195"/>
      <c r="E572" s="148">
        <v>12</v>
      </c>
      <c r="F572" s="270">
        <f>HLOOKUP($C572,$BZ$2:$CM$3,2,0)</f>
        <v>27792.79</v>
      </c>
      <c r="G572" s="109">
        <f>D572*E572*F572</f>
        <v>0</v>
      </c>
      <c r="H572" s="162"/>
      <c r="I572" s="110" t="s">
        <v>495</v>
      </c>
      <c r="J572" s="110" t="str">
        <f>VLOOKUP(I572,Presupuesto!$B$11:$C$565,2,0)</f>
        <v>SUELDOS Y SALARIOS PERMANENTES</v>
      </c>
      <c r="K572" s="94" t="str">
        <f t="shared" si="18"/>
        <v>Posgrado</v>
      </c>
      <c r="L572" s="94" t="s">
        <v>394</v>
      </c>
    </row>
    <row r="573" spans="3:12" x14ac:dyDescent="0.25">
      <c r="C573" s="167" t="s">
        <v>58</v>
      </c>
      <c r="D573" s="159"/>
      <c r="E573" s="150">
        <v>0</v>
      </c>
      <c r="F573" s="96">
        <f>IF(E572=0,"",(G572/E572)/12*E572)</f>
        <v>0</v>
      </c>
      <c r="G573" s="93">
        <f>F573</f>
        <v>0</v>
      </c>
      <c r="H573" s="160"/>
      <c r="I573" s="112" t="s">
        <v>515</v>
      </c>
      <c r="J573" s="112" t="str">
        <f>VLOOKUP(I573,Presupuesto!$B$11:$C$565,2,0)</f>
        <v>AGUINALDO Y DECIMO CUARTO MES</v>
      </c>
      <c r="K573" s="94" t="str">
        <f t="shared" si="18"/>
        <v>Posgrado</v>
      </c>
      <c r="L573" s="94" t="s">
        <v>394</v>
      </c>
    </row>
    <row r="574" spans="3:12" ht="15.75" thickBot="1" x14ac:dyDescent="0.3">
      <c r="C574" s="168" t="s">
        <v>59</v>
      </c>
      <c r="D574" s="159"/>
      <c r="E574" s="150">
        <v>0</v>
      </c>
      <c r="F574" s="113">
        <f>IF(E572&lt;6,"",((E572-6)/12)*(G572/E572))</f>
        <v>0</v>
      </c>
      <c r="G574" s="93">
        <f>F574</f>
        <v>0</v>
      </c>
      <c r="H574" s="160"/>
      <c r="I574" s="97" t="s">
        <v>518</v>
      </c>
      <c r="J574" s="97" t="str">
        <f>VLOOKUP(I574,Presupuesto!$B$11:$C$565,2,0)</f>
        <v>DECIMOCUARTO MES</v>
      </c>
      <c r="K574" s="94" t="str">
        <f t="shared" si="18"/>
        <v>Posgrado</v>
      </c>
      <c r="L574" s="94" t="s">
        <v>394</v>
      </c>
    </row>
    <row r="575" spans="3:12" ht="15.75" thickBot="1" x14ac:dyDescent="0.3">
      <c r="C575" s="133" t="s">
        <v>487</v>
      </c>
      <c r="D575" s="195"/>
      <c r="E575" s="148">
        <v>12</v>
      </c>
      <c r="F575" s="270">
        <f>HLOOKUP($C575,$BZ$2:$CM$3,2,0)</f>
        <v>18859.39</v>
      </c>
      <c r="G575" s="109">
        <f>D575*E575*F575</f>
        <v>0</v>
      </c>
      <c r="H575" s="162"/>
      <c r="I575" s="110" t="s">
        <v>495</v>
      </c>
      <c r="J575" s="110" t="str">
        <f>VLOOKUP(I575,Presupuesto!$B$11:$C$565,2,0)</f>
        <v>SUELDOS Y SALARIOS PERMANENTES</v>
      </c>
      <c r="K575" s="94" t="str">
        <f t="shared" si="18"/>
        <v>Posgrado</v>
      </c>
      <c r="L575" s="94" t="s">
        <v>394</v>
      </c>
    </row>
    <row r="576" spans="3:12" x14ac:dyDescent="0.25">
      <c r="C576" s="167" t="s">
        <v>58</v>
      </c>
      <c r="D576" s="159"/>
      <c r="E576" s="150">
        <v>0</v>
      </c>
      <c r="F576" s="96">
        <f>IF(E575=0,"",(G575/E575)/12*E575)</f>
        <v>0</v>
      </c>
      <c r="G576" s="93">
        <f>F576</f>
        <v>0</v>
      </c>
      <c r="H576" s="160"/>
      <c r="I576" s="112" t="s">
        <v>515</v>
      </c>
      <c r="J576" s="112" t="str">
        <f>VLOOKUP(I576,Presupuesto!$B$11:$C$565,2,0)</f>
        <v>AGUINALDO Y DECIMO CUARTO MES</v>
      </c>
      <c r="K576" s="94" t="str">
        <f t="shared" si="18"/>
        <v>Posgrado</v>
      </c>
      <c r="L576" s="94" t="s">
        <v>394</v>
      </c>
    </row>
    <row r="577" spans="3:12" ht="15.75" thickBot="1" x14ac:dyDescent="0.3">
      <c r="C577" s="168" t="s">
        <v>59</v>
      </c>
      <c r="D577" s="159"/>
      <c r="E577" s="150">
        <v>0</v>
      </c>
      <c r="F577" s="113">
        <f>IF(E575&lt;6,"",((E575-6)/12)*(G575/E575))</f>
        <v>0</v>
      </c>
      <c r="G577" s="93">
        <f>F577</f>
        <v>0</v>
      </c>
      <c r="H577" s="160"/>
      <c r="I577" s="97" t="s">
        <v>518</v>
      </c>
      <c r="J577" s="97" t="str">
        <f>VLOOKUP(I577,Presupuesto!$B$11:$C$565,2,0)</f>
        <v>DECIMOCUARTO MES</v>
      </c>
      <c r="K577" s="94" t="str">
        <f t="shared" si="18"/>
        <v>Posgrado</v>
      </c>
      <c r="L577" s="94" t="s">
        <v>394</v>
      </c>
    </row>
    <row r="578" spans="3:12" ht="15.75" thickBot="1" x14ac:dyDescent="0.3">
      <c r="C578" s="133" t="s">
        <v>488</v>
      </c>
      <c r="D578" s="195"/>
      <c r="E578" s="148">
        <v>12</v>
      </c>
      <c r="F578" s="270">
        <f>HLOOKUP($C578,$BZ$2:$CM$3,2,0)</f>
        <v>17866.8</v>
      </c>
      <c r="G578" s="109">
        <f>D578*E578*F578</f>
        <v>0</v>
      </c>
      <c r="H578" s="162"/>
      <c r="I578" s="110" t="s">
        <v>495</v>
      </c>
      <c r="J578" s="110" t="str">
        <f>VLOOKUP(I578,Presupuesto!$B$11:$C$565,2,0)</f>
        <v>SUELDOS Y SALARIOS PERMANENTES</v>
      </c>
      <c r="K578" s="94" t="str">
        <f t="shared" si="18"/>
        <v>Posgrado</v>
      </c>
      <c r="L578" s="94" t="s">
        <v>394</v>
      </c>
    </row>
    <row r="579" spans="3:12" x14ac:dyDescent="0.25">
      <c r="C579" s="167" t="s">
        <v>58</v>
      </c>
      <c r="D579" s="159"/>
      <c r="E579" s="150">
        <v>0</v>
      </c>
      <c r="F579" s="96">
        <f>IF(E578=0,"",(G578/E578)/12*E578)</f>
        <v>0</v>
      </c>
      <c r="G579" s="93">
        <f>F579</f>
        <v>0</v>
      </c>
      <c r="H579" s="160"/>
      <c r="I579" s="112" t="s">
        <v>515</v>
      </c>
      <c r="J579" s="112" t="str">
        <f>VLOOKUP(I579,Presupuesto!$B$11:$C$565,2,0)</f>
        <v>AGUINALDO Y DECIMO CUARTO MES</v>
      </c>
      <c r="K579" s="94" t="str">
        <f t="shared" si="18"/>
        <v>Posgrado</v>
      </c>
      <c r="L579" s="94" t="s">
        <v>394</v>
      </c>
    </row>
    <row r="580" spans="3:12" ht="15.75" thickBot="1" x14ac:dyDescent="0.3">
      <c r="C580" s="168" t="s">
        <v>59</v>
      </c>
      <c r="D580" s="159"/>
      <c r="E580" s="150">
        <v>0</v>
      </c>
      <c r="F580" s="113">
        <f>IF(E578&lt;6,"",((E578-6)/12)*(G578/E578))</f>
        <v>0</v>
      </c>
      <c r="G580" s="93">
        <f>F580</f>
        <v>0</v>
      </c>
      <c r="H580" s="160"/>
      <c r="I580" s="97" t="s">
        <v>518</v>
      </c>
      <c r="J580" s="97" t="str">
        <f>VLOOKUP(I580,Presupuesto!$B$11:$C$565,2,0)</f>
        <v>DECIMOCUARTO MES</v>
      </c>
      <c r="K580" s="94" t="str">
        <f t="shared" si="18"/>
        <v>Posgrado</v>
      </c>
      <c r="L580" s="94" t="s">
        <v>394</v>
      </c>
    </row>
    <row r="581" spans="3:12" ht="15.75" thickBot="1" x14ac:dyDescent="0.3">
      <c r="C581" s="133" t="s">
        <v>489</v>
      </c>
      <c r="D581" s="195"/>
      <c r="E581" s="148">
        <v>12</v>
      </c>
      <c r="F581" s="270">
        <f>HLOOKUP($C581,$BZ$2:$CM$3,2,0)</f>
        <v>13896.4</v>
      </c>
      <c r="G581" s="109">
        <f>D581*E581*F581</f>
        <v>0</v>
      </c>
      <c r="H581" s="162"/>
      <c r="I581" s="110" t="s">
        <v>495</v>
      </c>
      <c r="J581" s="110" t="str">
        <f>VLOOKUP(I581,Presupuesto!$B$11:$C$565,2,0)</f>
        <v>SUELDOS Y SALARIOS PERMANENTES</v>
      </c>
      <c r="K581" s="94" t="str">
        <f t="shared" si="18"/>
        <v>Posgrado</v>
      </c>
      <c r="L581" s="94" t="s">
        <v>394</v>
      </c>
    </row>
    <row r="582" spans="3:12" x14ac:dyDescent="0.25">
      <c r="C582" s="167" t="s">
        <v>58</v>
      </c>
      <c r="D582" s="159"/>
      <c r="E582" s="150">
        <v>0</v>
      </c>
      <c r="F582" s="96">
        <f>IF(E581=0,"",(G581/E581)/12*E581)</f>
        <v>0</v>
      </c>
      <c r="G582" s="93">
        <f>F582</f>
        <v>0</v>
      </c>
      <c r="H582" s="160"/>
      <c r="I582" s="112" t="s">
        <v>515</v>
      </c>
      <c r="J582" s="112" t="str">
        <f>VLOOKUP(I582,Presupuesto!$B$11:$C$565,2,0)</f>
        <v>AGUINALDO Y DECIMO CUARTO MES</v>
      </c>
      <c r="K582" s="94" t="str">
        <f t="shared" si="18"/>
        <v>Posgrado</v>
      </c>
      <c r="L582" s="94" t="s">
        <v>394</v>
      </c>
    </row>
    <row r="583" spans="3:12" ht="15.75" thickBot="1" x14ac:dyDescent="0.3">
      <c r="C583" s="168" t="s">
        <v>59</v>
      </c>
      <c r="D583" s="159"/>
      <c r="E583" s="150">
        <v>0</v>
      </c>
      <c r="F583" s="113">
        <f>IF(E581&lt;6,"",((E581-6)/12)*(G581/E581))</f>
        <v>0</v>
      </c>
      <c r="G583" s="93">
        <f>F583</f>
        <v>0</v>
      </c>
      <c r="H583" s="160"/>
      <c r="I583" s="97" t="s">
        <v>518</v>
      </c>
      <c r="J583" s="97" t="str">
        <f>VLOOKUP(I583,Presupuesto!$B$11:$C$565,2,0)</f>
        <v>DECIMOCUARTO MES</v>
      </c>
      <c r="K583" s="94" t="str">
        <f t="shared" si="18"/>
        <v>Posgrado</v>
      </c>
      <c r="L583" s="94" t="s">
        <v>394</v>
      </c>
    </row>
    <row r="584" spans="3:12" ht="15.75" thickBot="1" x14ac:dyDescent="0.3">
      <c r="C584" s="133" t="s">
        <v>490</v>
      </c>
      <c r="D584" s="195"/>
      <c r="E584" s="148">
        <v>12</v>
      </c>
      <c r="F584" s="270">
        <f>HLOOKUP($C584,$BZ$2:$CM$3,2,0)</f>
        <v>15004.09</v>
      </c>
      <c r="G584" s="109">
        <f>D584*E584*F584</f>
        <v>0</v>
      </c>
      <c r="H584" s="162"/>
      <c r="I584" s="110" t="s">
        <v>495</v>
      </c>
      <c r="J584" s="110" t="str">
        <f>VLOOKUP(I584,Presupuesto!$B$11:$C$565,2,0)</f>
        <v>SUELDOS Y SALARIOS PERMANENTES</v>
      </c>
      <c r="K584" s="94" t="str">
        <f t="shared" si="18"/>
        <v>Posgrado</v>
      </c>
      <c r="L584" s="94" t="s">
        <v>394</v>
      </c>
    </row>
    <row r="585" spans="3:12" x14ac:dyDescent="0.25">
      <c r="C585" s="167" t="s">
        <v>58</v>
      </c>
      <c r="D585" s="159"/>
      <c r="E585" s="150">
        <v>0</v>
      </c>
      <c r="F585" s="96">
        <f>IF(E584=0,"",(G584/E584)/12*E584)</f>
        <v>0</v>
      </c>
      <c r="G585" s="93">
        <f>F585</f>
        <v>0</v>
      </c>
      <c r="H585" s="160"/>
      <c r="I585" s="112" t="s">
        <v>515</v>
      </c>
      <c r="J585" s="112" t="str">
        <f>VLOOKUP(I585,Presupuesto!$B$11:$C$565,2,0)</f>
        <v>AGUINALDO Y DECIMO CUARTO MES</v>
      </c>
      <c r="K585" s="94" t="str">
        <f t="shared" si="18"/>
        <v>Posgrado</v>
      </c>
      <c r="L585" s="94" t="s">
        <v>394</v>
      </c>
    </row>
    <row r="586" spans="3:12" ht="15.75" thickBot="1" x14ac:dyDescent="0.3">
      <c r="C586" s="168" t="s">
        <v>59</v>
      </c>
      <c r="D586" s="159"/>
      <c r="E586" s="150">
        <v>0</v>
      </c>
      <c r="F586" s="113">
        <f>IF(E584&lt;6,"",((E584-6)/12)*(G584/E584))</f>
        <v>0</v>
      </c>
      <c r="G586" s="93">
        <f>F586</f>
        <v>0</v>
      </c>
      <c r="H586" s="160"/>
      <c r="I586" s="97" t="s">
        <v>518</v>
      </c>
      <c r="J586" s="97" t="str">
        <f>VLOOKUP(I586,Presupuesto!$B$11:$C$565,2,0)</f>
        <v>DECIMOCUARTO MES</v>
      </c>
      <c r="K586" s="94" t="str">
        <f t="shared" si="18"/>
        <v>Posgrado</v>
      </c>
      <c r="L586" s="94" t="s">
        <v>394</v>
      </c>
    </row>
    <row r="587" spans="3:12" ht="15.75" thickBot="1" x14ac:dyDescent="0.3">
      <c r="C587" s="133" t="s">
        <v>491</v>
      </c>
      <c r="D587" s="195"/>
      <c r="E587" s="148">
        <v>12</v>
      </c>
      <c r="F587" s="270">
        <f>HLOOKUP($C587,$BZ$2:$CM$3,2,0)</f>
        <v>13238.9</v>
      </c>
      <c r="G587" s="109">
        <f>D587*E587*F587</f>
        <v>0</v>
      </c>
      <c r="H587" s="162"/>
      <c r="I587" s="110" t="s">
        <v>495</v>
      </c>
      <c r="J587" s="110" t="str">
        <f>VLOOKUP(I587,Presupuesto!$B$11:$C$565,2,0)</f>
        <v>SUELDOS Y SALARIOS PERMANENTES</v>
      </c>
      <c r="K587" s="94" t="str">
        <f t="shared" si="18"/>
        <v>Posgrado</v>
      </c>
      <c r="L587" s="94" t="s">
        <v>394</v>
      </c>
    </row>
    <row r="588" spans="3:12" x14ac:dyDescent="0.25">
      <c r="C588" s="167" t="s">
        <v>58</v>
      </c>
      <c r="D588" s="159"/>
      <c r="E588" s="150">
        <v>0</v>
      </c>
      <c r="F588" s="96">
        <f>IF(E587=0,"",(G587/E587)/12*E587)</f>
        <v>0</v>
      </c>
      <c r="G588" s="93">
        <f>F588</f>
        <v>0</v>
      </c>
      <c r="H588" s="160"/>
      <c r="I588" s="112" t="s">
        <v>515</v>
      </c>
      <c r="J588" s="112" t="str">
        <f>VLOOKUP(I588,Presupuesto!$B$11:$C$565,2,0)</f>
        <v>AGUINALDO Y DECIMO CUARTO MES</v>
      </c>
      <c r="K588" s="94" t="str">
        <f t="shared" si="18"/>
        <v>Posgrado</v>
      </c>
      <c r="L588" s="94" t="s">
        <v>394</v>
      </c>
    </row>
    <row r="589" spans="3:12" ht="15.75" thickBot="1" x14ac:dyDescent="0.3">
      <c r="C589" s="168" t="s">
        <v>59</v>
      </c>
      <c r="D589" s="159"/>
      <c r="E589" s="150">
        <v>0</v>
      </c>
      <c r="F589" s="113">
        <f>IF(E587&lt;6,"",((E587-6)/12)*(G587/E587))</f>
        <v>0</v>
      </c>
      <c r="G589" s="93">
        <f>F589</f>
        <v>0</v>
      </c>
      <c r="H589" s="160"/>
      <c r="I589" s="97" t="s">
        <v>518</v>
      </c>
      <c r="J589" s="97" t="str">
        <f>VLOOKUP(I589,Presupuesto!$B$11:$C$565,2,0)</f>
        <v>DECIMOCUARTO MES</v>
      </c>
      <c r="K589" s="94" t="str">
        <f t="shared" si="18"/>
        <v>Posgrado</v>
      </c>
      <c r="L589" s="94" t="s">
        <v>394</v>
      </c>
    </row>
    <row r="590" spans="3:12" ht="15.75" thickBot="1" x14ac:dyDescent="0.3">
      <c r="C590" s="133" t="s">
        <v>492</v>
      </c>
      <c r="D590" s="195"/>
      <c r="E590" s="148">
        <v>12</v>
      </c>
      <c r="F590" s="270">
        <f>HLOOKUP($C590,$BZ$2:$CM$3,2,0)</f>
        <v>12356.31</v>
      </c>
      <c r="G590" s="109">
        <f>D590*E590*F590</f>
        <v>0</v>
      </c>
      <c r="H590" s="162"/>
      <c r="I590" s="110" t="s">
        <v>495</v>
      </c>
      <c r="J590" s="110" t="str">
        <f>VLOOKUP(I590,Presupuesto!$B$11:$C$565,2,0)</f>
        <v>SUELDOS Y SALARIOS PERMANENTES</v>
      </c>
      <c r="K590" s="94" t="str">
        <f t="shared" ref="K590:K607" si="19">$K$557</f>
        <v>Posgrado</v>
      </c>
      <c r="L590" s="94" t="s">
        <v>394</v>
      </c>
    </row>
    <row r="591" spans="3:12" x14ac:dyDescent="0.25">
      <c r="C591" s="167" t="s">
        <v>58</v>
      </c>
      <c r="D591" s="159"/>
      <c r="E591" s="150">
        <v>0</v>
      </c>
      <c r="F591" s="96">
        <f>IF(E590=0,"",(G590/E590)/12*E590)</f>
        <v>0</v>
      </c>
      <c r="G591" s="93">
        <f>F591</f>
        <v>0</v>
      </c>
      <c r="H591" s="160"/>
      <c r="I591" s="112" t="s">
        <v>515</v>
      </c>
      <c r="J591" s="112" t="str">
        <f>VLOOKUP(I591,Presupuesto!$B$11:$C$565,2,0)</f>
        <v>AGUINALDO Y DECIMO CUARTO MES</v>
      </c>
      <c r="K591" s="94" t="str">
        <f t="shared" si="19"/>
        <v>Posgrado</v>
      </c>
      <c r="L591" s="94" t="s">
        <v>394</v>
      </c>
    </row>
    <row r="592" spans="3:12" ht="15.75" thickBot="1" x14ac:dyDescent="0.3">
      <c r="C592" s="168" t="s">
        <v>59</v>
      </c>
      <c r="D592" s="159"/>
      <c r="E592" s="150">
        <v>0</v>
      </c>
      <c r="F592" s="113">
        <f>IF(E590&lt;6,"",((E590-6)/12)*(G590/E590))</f>
        <v>0</v>
      </c>
      <c r="G592" s="93">
        <f>F592</f>
        <v>0</v>
      </c>
      <c r="H592" s="160"/>
      <c r="I592" s="97" t="s">
        <v>518</v>
      </c>
      <c r="J592" s="97" t="str">
        <f>VLOOKUP(I592,Presupuesto!$B$11:$C$565,2,0)</f>
        <v>DECIMOCUARTO MES</v>
      </c>
      <c r="K592" s="94" t="str">
        <f t="shared" si="19"/>
        <v>Posgrado</v>
      </c>
      <c r="L592" s="94" t="s">
        <v>394</v>
      </c>
    </row>
    <row r="593" spans="3:12" ht="15.75" thickBot="1" x14ac:dyDescent="0.3">
      <c r="C593" s="133" t="s">
        <v>493</v>
      </c>
      <c r="D593" s="195"/>
      <c r="E593" s="148">
        <v>12</v>
      </c>
      <c r="F593" s="270">
        <f>HLOOKUP($C593,$BZ$2:$CM$3,2,0)</f>
        <v>463.22</v>
      </c>
      <c r="G593" s="109">
        <f>D593*E593*F593</f>
        <v>0</v>
      </c>
      <c r="H593" s="162"/>
      <c r="I593" s="110" t="s">
        <v>495</v>
      </c>
      <c r="J593" s="110" t="str">
        <f>VLOOKUP(I593,Presupuesto!$B$11:$C$565,2,0)</f>
        <v>SUELDOS Y SALARIOS PERMANENTES</v>
      </c>
      <c r="K593" s="94" t="str">
        <f t="shared" si="19"/>
        <v>Posgrado</v>
      </c>
      <c r="L593" s="94" t="s">
        <v>394</v>
      </c>
    </row>
    <row r="594" spans="3:12" x14ac:dyDescent="0.25">
      <c r="C594" s="167" t="s">
        <v>58</v>
      </c>
      <c r="D594" s="159"/>
      <c r="E594" s="150">
        <v>0</v>
      </c>
      <c r="F594" s="96">
        <f>IF(E593=0,"",(G593/E593)/12*E593)</f>
        <v>0</v>
      </c>
      <c r="G594" s="93">
        <f>F594</f>
        <v>0</v>
      </c>
      <c r="H594" s="160"/>
      <c r="I594" s="112" t="s">
        <v>515</v>
      </c>
      <c r="J594" s="112" t="str">
        <f>VLOOKUP(I594,Presupuesto!$B$11:$C$565,2,0)</f>
        <v>AGUINALDO Y DECIMO CUARTO MES</v>
      </c>
      <c r="K594" s="94" t="str">
        <f t="shared" si="19"/>
        <v>Posgrado</v>
      </c>
      <c r="L594" s="94" t="s">
        <v>394</v>
      </c>
    </row>
    <row r="595" spans="3:12" ht="15.75" thickBot="1" x14ac:dyDescent="0.3">
      <c r="C595" s="168" t="s">
        <v>59</v>
      </c>
      <c r="D595" s="159"/>
      <c r="E595" s="150">
        <v>0</v>
      </c>
      <c r="F595" s="113">
        <f>IF(E593&lt;6,"",((E593-6)/12)*(G593/E593))</f>
        <v>0</v>
      </c>
      <c r="G595" s="93">
        <f>F595</f>
        <v>0</v>
      </c>
      <c r="H595" s="160"/>
      <c r="I595" s="97" t="s">
        <v>518</v>
      </c>
      <c r="J595" s="97" t="str">
        <f>VLOOKUP(I595,Presupuesto!$B$11:$C$565,2,0)</f>
        <v>DECIMOCUARTO MES</v>
      </c>
      <c r="K595" s="94" t="str">
        <f t="shared" si="19"/>
        <v>Posgrado</v>
      </c>
      <c r="L595" s="94" t="s">
        <v>394</v>
      </c>
    </row>
    <row r="596" spans="3:12" ht="15.75" thickBot="1" x14ac:dyDescent="0.3">
      <c r="C596" s="133" t="s">
        <v>494</v>
      </c>
      <c r="D596" s="195"/>
      <c r="E596" s="148">
        <v>12</v>
      </c>
      <c r="F596" s="270">
        <f>HLOOKUP($C596,$BZ$2:$CM$3,2,0)</f>
        <v>2007.3</v>
      </c>
      <c r="G596" s="109">
        <f>D596*E596*F596</f>
        <v>0</v>
      </c>
      <c r="H596" s="162"/>
      <c r="I596" s="110" t="s">
        <v>495</v>
      </c>
      <c r="J596" s="110" t="str">
        <f>VLOOKUP(I596,Presupuesto!$B$11:$C$565,2,0)</f>
        <v>SUELDOS Y SALARIOS PERMANENTES</v>
      </c>
      <c r="K596" s="94" t="str">
        <f t="shared" si="19"/>
        <v>Posgrado</v>
      </c>
      <c r="L596" s="94" t="s">
        <v>394</v>
      </c>
    </row>
    <row r="597" spans="3:12" x14ac:dyDescent="0.25">
      <c r="C597" s="167" t="s">
        <v>58</v>
      </c>
      <c r="D597" s="159"/>
      <c r="E597" s="150">
        <v>0</v>
      </c>
      <c r="F597" s="96">
        <f>IF(E596=0,"",(G596/E596)/12*E596)</f>
        <v>0</v>
      </c>
      <c r="G597" s="93">
        <f>F597</f>
        <v>0</v>
      </c>
      <c r="H597" s="160"/>
      <c r="I597" s="112" t="s">
        <v>515</v>
      </c>
      <c r="J597" s="112" t="str">
        <f>VLOOKUP(I597,Presupuesto!$B$11:$C$565,2,0)</f>
        <v>AGUINALDO Y DECIMO CUARTO MES</v>
      </c>
      <c r="K597" s="94" t="str">
        <f t="shared" si="19"/>
        <v>Posgrado</v>
      </c>
      <c r="L597" s="94" t="s">
        <v>394</v>
      </c>
    </row>
    <row r="598" spans="3:12" ht="15.75" thickBot="1" x14ac:dyDescent="0.3">
      <c r="C598" s="168" t="s">
        <v>59</v>
      </c>
      <c r="D598" s="159"/>
      <c r="E598" s="150">
        <v>0</v>
      </c>
      <c r="F598" s="113">
        <f>IF(E596&lt;6,"",((E596-6)/12)*(G596/E596))</f>
        <v>0</v>
      </c>
      <c r="G598" s="93">
        <f>F598</f>
        <v>0</v>
      </c>
      <c r="H598" s="160"/>
      <c r="I598" s="97" t="s">
        <v>518</v>
      </c>
      <c r="J598" s="97" t="str">
        <f>VLOOKUP(I598,Presupuesto!$B$11:$C$565,2,0)</f>
        <v>DECIMOCUARTO MES</v>
      </c>
      <c r="K598" s="94" t="str">
        <f t="shared" si="19"/>
        <v>Posgrado</v>
      </c>
      <c r="L598" s="94" t="s">
        <v>394</v>
      </c>
    </row>
    <row r="599" spans="3:12" ht="15.75" thickBot="1" x14ac:dyDescent="0.3">
      <c r="C599" s="136" t="s">
        <v>83</v>
      </c>
      <c r="D599" s="195"/>
      <c r="E599" s="148">
        <v>12</v>
      </c>
      <c r="F599" s="135">
        <v>30000</v>
      </c>
      <c r="G599" s="109">
        <f>D599*E599*F599</f>
        <v>0</v>
      </c>
      <c r="H599" s="162"/>
      <c r="I599" s="110" t="s">
        <v>563</v>
      </c>
      <c r="J599" s="110" t="str">
        <f>VLOOKUP(I599,Presupuesto!$B$11:$C$565,2,0)</f>
        <v>CONTRATOS ESPECIALES</v>
      </c>
      <c r="K599" s="94" t="str">
        <f t="shared" si="19"/>
        <v>Posgrado</v>
      </c>
      <c r="L599" s="94" t="s">
        <v>394</v>
      </c>
    </row>
    <row r="600" spans="3:12" x14ac:dyDescent="0.25">
      <c r="C600" s="167" t="s">
        <v>58</v>
      </c>
      <c r="D600" s="159"/>
      <c r="E600" s="150">
        <v>0</v>
      </c>
      <c r="F600" s="113">
        <f>IF(E599=0,"",(G599/E599)/12*E599)</f>
        <v>0</v>
      </c>
      <c r="G600" s="93">
        <f>F600</f>
        <v>0</v>
      </c>
      <c r="H600" s="160"/>
      <c r="I600" s="97" t="s">
        <v>563</v>
      </c>
      <c r="J600" s="97" t="str">
        <f>VLOOKUP(I600,Presupuesto!$B$11:$C$565,2,0)</f>
        <v>CONTRATOS ESPECIALES</v>
      </c>
      <c r="K600" s="94" t="str">
        <f t="shared" si="19"/>
        <v>Posgrado</v>
      </c>
      <c r="L600" s="94" t="s">
        <v>393</v>
      </c>
    </row>
    <row r="601" spans="3:12" ht="15.75" thickBot="1" x14ac:dyDescent="0.3">
      <c r="C601" s="168" t="s">
        <v>59</v>
      </c>
      <c r="D601" s="159"/>
      <c r="E601" s="150">
        <v>0</v>
      </c>
      <c r="F601" s="96">
        <f>IF(E599&lt;6,"",((E599-6)/12)*(G599/E599))</f>
        <v>0</v>
      </c>
      <c r="G601" s="93">
        <f>F601</f>
        <v>0</v>
      </c>
      <c r="H601" s="160"/>
      <c r="I601" s="97" t="s">
        <v>563</v>
      </c>
      <c r="J601" s="97" t="str">
        <f>VLOOKUP(I601,Presupuesto!$B$11:$C$565,2,0)</f>
        <v>CONTRATOS ESPECIALES</v>
      </c>
      <c r="K601" s="94" t="str">
        <f t="shared" si="19"/>
        <v>Posgrado</v>
      </c>
      <c r="L601" s="94" t="s">
        <v>398</v>
      </c>
    </row>
    <row r="602" spans="3:12" ht="15.75" thickBot="1" x14ac:dyDescent="0.3">
      <c r="C602" s="136" t="s">
        <v>60</v>
      </c>
      <c r="D602" s="195"/>
      <c r="E602" s="148">
        <v>12</v>
      </c>
      <c r="F602" s="114">
        <v>30000</v>
      </c>
      <c r="G602" s="109">
        <f>D602*E602*F602</f>
        <v>0</v>
      </c>
      <c r="H602" s="162"/>
      <c r="I602" s="110" t="s">
        <v>704</v>
      </c>
      <c r="J602" s="110" t="str">
        <f>VLOOKUP(I602,Presupuesto!$B$11:$C$565,2,0)</f>
        <v>OTROS SERVICIOS TECNICOS Y PROFESIONALES</v>
      </c>
      <c r="K602" s="94" t="str">
        <f t="shared" si="19"/>
        <v>Posgrado</v>
      </c>
      <c r="L602" s="94" t="s">
        <v>393</v>
      </c>
    </row>
    <row r="603" spans="3:12" x14ac:dyDescent="0.25">
      <c r="C603" s="167" t="s">
        <v>58</v>
      </c>
      <c r="D603" s="159"/>
      <c r="E603" s="150">
        <v>0</v>
      </c>
      <c r="F603" s="96">
        <v>0</v>
      </c>
      <c r="G603" s="93">
        <f>F603</f>
        <v>0</v>
      </c>
      <c r="H603" s="160"/>
      <c r="I603" s="97" t="s">
        <v>704</v>
      </c>
      <c r="J603" s="97" t="str">
        <f>VLOOKUP(I603,Presupuesto!$B$11:$C$565,2,0)</f>
        <v>OTROS SERVICIOS TECNICOS Y PROFESIONALES</v>
      </c>
      <c r="K603" s="94" t="str">
        <f t="shared" si="19"/>
        <v>Posgrado</v>
      </c>
      <c r="L603" s="94" t="s">
        <v>393</v>
      </c>
    </row>
    <row r="604" spans="3:12" ht="15.75" thickBot="1" x14ac:dyDescent="0.3">
      <c r="C604" s="168" t="s">
        <v>59</v>
      </c>
      <c r="D604" s="159"/>
      <c r="E604" s="150">
        <v>0</v>
      </c>
      <c r="F604" s="96">
        <v>0</v>
      </c>
      <c r="G604" s="93">
        <f>F604</f>
        <v>0</v>
      </c>
      <c r="H604" s="160"/>
      <c r="I604" s="97" t="s">
        <v>704</v>
      </c>
      <c r="J604" s="97" t="str">
        <f>VLOOKUP(I604,Presupuesto!$B$11:$C$565,2,0)</f>
        <v>OTROS SERVICIOS TECNICOS Y PROFESIONALES</v>
      </c>
      <c r="K604" s="94" t="str">
        <f t="shared" si="19"/>
        <v>Posgrado</v>
      </c>
      <c r="L604" s="94" t="s">
        <v>393</v>
      </c>
    </row>
    <row r="605" spans="3:12" ht="15.75" thickBot="1" x14ac:dyDescent="0.3">
      <c r="C605" s="136" t="s">
        <v>61</v>
      </c>
      <c r="D605" s="195"/>
      <c r="E605" s="148">
        <v>12</v>
      </c>
      <c r="F605" s="114">
        <v>30000</v>
      </c>
      <c r="G605" s="109">
        <f>D605*E605*F605</f>
        <v>0</v>
      </c>
      <c r="H605" s="162"/>
      <c r="I605" s="110" t="s">
        <v>495</v>
      </c>
      <c r="J605" s="110" t="str">
        <f>VLOOKUP(I605,Presupuesto!$B$11:$C$565,2,0)</f>
        <v>SUELDOS Y SALARIOS PERMANENTES</v>
      </c>
      <c r="K605" s="94" t="str">
        <f t="shared" si="19"/>
        <v>Posgrado</v>
      </c>
      <c r="L605" s="94" t="s">
        <v>393</v>
      </c>
    </row>
    <row r="606" spans="3:12" x14ac:dyDescent="0.25">
      <c r="C606" s="167" t="s">
        <v>58</v>
      </c>
      <c r="D606" s="165"/>
      <c r="E606" s="127">
        <v>0</v>
      </c>
      <c r="F606" s="115">
        <f>IF(E605=0,"",(G605/E605)/12*E605)</f>
        <v>0</v>
      </c>
      <c r="G606" s="116">
        <f>F606</f>
        <v>0</v>
      </c>
      <c r="H606" s="160"/>
      <c r="I606" s="97" t="s">
        <v>515</v>
      </c>
      <c r="J606" s="97" t="str">
        <f>VLOOKUP(I606,Presupuesto!$B$11:$C$565,2,0)</f>
        <v>AGUINALDO Y DECIMO CUARTO MES</v>
      </c>
      <c r="K606" s="94" t="str">
        <f t="shared" si="19"/>
        <v>Posgrado</v>
      </c>
      <c r="L606" s="94" t="s">
        <v>393</v>
      </c>
    </row>
    <row r="607" spans="3:12" ht="15.75" thickBot="1" x14ac:dyDescent="0.3">
      <c r="C607" s="169" t="s">
        <v>59</v>
      </c>
      <c r="D607" s="158"/>
      <c r="E607" s="128">
        <v>0</v>
      </c>
      <c r="F607" s="101">
        <f>IF(E605&lt;6,"",((E605-6)/12)*(G605/E605))</f>
        <v>0</v>
      </c>
      <c r="G607" s="101">
        <f>F607</f>
        <v>0</v>
      </c>
      <c r="H607" s="158"/>
      <c r="I607" s="102" t="s">
        <v>518</v>
      </c>
      <c r="J607" s="120" t="str">
        <f>VLOOKUP(I607,Presupuesto!$B$11:$C$565,2,0)</f>
        <v>DECIMOCUARTO MES</v>
      </c>
      <c r="K607" s="102" t="str">
        <f t="shared" si="19"/>
        <v>Posgrado</v>
      </c>
      <c r="L607" s="120" t="s">
        <v>393</v>
      </c>
    </row>
    <row r="609" spans="3:12" ht="15.75" thickBot="1" x14ac:dyDescent="0.3"/>
    <row r="610" spans="3:12" ht="15.75" thickBot="1" x14ac:dyDescent="0.3">
      <c r="C610" s="69" t="s">
        <v>43</v>
      </c>
      <c r="D610" s="30">
        <f>SUM(G617:G667)</f>
        <v>0</v>
      </c>
      <c r="E610" s="89"/>
      <c r="F610" s="89"/>
      <c r="G610" s="89"/>
      <c r="H610" s="73"/>
      <c r="I610" s="73"/>
      <c r="J610" s="73"/>
      <c r="K610" s="149"/>
    </row>
    <row r="611" spans="3:12" x14ac:dyDescent="0.25">
      <c r="D611" s="31"/>
      <c r="E611" s="89"/>
      <c r="F611" s="89"/>
      <c r="G611" s="89"/>
      <c r="H611" s="73"/>
      <c r="I611" s="73"/>
      <c r="J611" s="73"/>
      <c r="K611" s="149"/>
    </row>
    <row r="612" spans="3:12" x14ac:dyDescent="0.25">
      <c r="D612" s="31"/>
      <c r="E612" s="89"/>
      <c r="F612" s="89"/>
      <c r="G612" s="89"/>
      <c r="H612" s="73"/>
      <c r="I612" s="73"/>
      <c r="J612" s="73"/>
      <c r="K612" s="149"/>
    </row>
    <row r="613" spans="3:12" ht="15.75" x14ac:dyDescent="0.25">
      <c r="C613" s="198" t="s">
        <v>391</v>
      </c>
      <c r="D613" s="306"/>
      <c r="E613" s="89"/>
      <c r="F613" s="89"/>
      <c r="G613" s="89"/>
      <c r="H613" s="73"/>
      <c r="I613" s="73"/>
      <c r="J613" s="73"/>
      <c r="K613" s="149"/>
    </row>
    <row r="614" spans="3:12" ht="18.75" x14ac:dyDescent="0.25">
      <c r="C614" s="200" t="e">
        <f>IFERROR(VLOOKUP(D613,'1. Desarrollo e Innov. Curricu.'!$F:$G,2,FALSE),IFERROR(VLOOKUP(D613,'2. Investigación Científica'!$F:$G,2,FALSE),IFERROR(VLOOKUP(D613,'3. Vinculación Univ. Sociedad'!$E:$G,2,FALSE),IFERROR(VLOOKUP(D613,'4.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89"/>
      <c r="F614" s="89"/>
      <c r="G614" s="89"/>
      <c r="H614" s="73"/>
      <c r="I614" s="73"/>
      <c r="J614" s="73"/>
      <c r="K614" s="149"/>
    </row>
    <row r="615" spans="3:12" ht="15.75" thickBot="1" x14ac:dyDescent="0.3">
      <c r="C615" s="173"/>
      <c r="D615" s="31"/>
      <c r="E615" s="89"/>
      <c r="F615" s="89"/>
      <c r="G615" s="89"/>
      <c r="H615" s="73"/>
      <c r="I615" s="73"/>
      <c r="J615" s="73"/>
      <c r="K615" s="149"/>
    </row>
    <row r="616" spans="3:12" ht="30.75" thickBot="1" x14ac:dyDescent="0.3">
      <c r="C616" s="130" t="s">
        <v>44</v>
      </c>
      <c r="D616" s="134" t="s">
        <v>55</v>
      </c>
      <c r="E616" s="166" t="s">
        <v>56</v>
      </c>
      <c r="F616" s="134" t="s">
        <v>57</v>
      </c>
      <c r="G616" s="131" t="s">
        <v>27</v>
      </c>
      <c r="H616" s="129" t="s">
        <v>130</v>
      </c>
      <c r="I616" s="132" t="s">
        <v>46</v>
      </c>
      <c r="J616" s="132" t="s">
        <v>131</v>
      </c>
      <c r="K616" s="132" t="s">
        <v>409</v>
      </c>
      <c r="L616" s="132" t="s">
        <v>410</v>
      </c>
    </row>
    <row r="617" spans="3:12" ht="15.75" thickBot="1" x14ac:dyDescent="0.3">
      <c r="C617" s="133" t="s">
        <v>481</v>
      </c>
      <c r="D617" s="195"/>
      <c r="E617" s="148">
        <v>12</v>
      </c>
      <c r="F617" s="270">
        <f>HLOOKUP($C617,$BZ$2:$CM$3,2,0)</f>
        <v>43674.39</v>
      </c>
      <c r="G617" s="109">
        <f>D617*E617*F617</f>
        <v>0</v>
      </c>
      <c r="H617" s="162"/>
      <c r="I617" s="110" t="s">
        <v>495</v>
      </c>
      <c r="J617" s="110" t="str">
        <f>VLOOKUP(I617,Presupuesto!$B$11:$C$565,2,0)</f>
        <v>SUELDOS Y SALARIOS PERMANENTES</v>
      </c>
      <c r="K617" s="208" t="s">
        <v>1451</v>
      </c>
      <c r="L617" s="94" t="s">
        <v>393</v>
      </c>
    </row>
    <row r="618" spans="3:12" x14ac:dyDescent="0.25">
      <c r="C618" s="167" t="s">
        <v>58</v>
      </c>
      <c r="D618" s="159"/>
      <c r="E618" s="150">
        <v>0</v>
      </c>
      <c r="F618" s="96">
        <f>IF(E617=0,"",(G617/E617)/12*E617)</f>
        <v>0</v>
      </c>
      <c r="G618" s="93">
        <f>F618</f>
        <v>0</v>
      </c>
      <c r="H618" s="160"/>
      <c r="I618" s="112" t="s">
        <v>515</v>
      </c>
      <c r="J618" s="112" t="str">
        <f>VLOOKUP(I618,Presupuesto!$B$11:$C$565,2,0)</f>
        <v>AGUINALDO Y DECIMO CUARTO MES</v>
      </c>
      <c r="K618" s="94" t="str">
        <f t="shared" ref="K618:K649" si="20">$K$617</f>
        <v>Posgrado</v>
      </c>
      <c r="L618" s="94" t="s">
        <v>411</v>
      </c>
    </row>
    <row r="619" spans="3:12" ht="15.75" thickBot="1" x14ac:dyDescent="0.3">
      <c r="C619" s="168" t="s">
        <v>59</v>
      </c>
      <c r="D619" s="159"/>
      <c r="E619" s="150">
        <v>0</v>
      </c>
      <c r="F619" s="113">
        <f>IF(E617&lt;6,"",((E617-6)/12)*(G617/E617))</f>
        <v>0</v>
      </c>
      <c r="G619" s="93">
        <f>F619</f>
        <v>0</v>
      </c>
      <c r="H619" s="160"/>
      <c r="I619" s="97" t="s">
        <v>518</v>
      </c>
      <c r="J619" s="97" t="str">
        <f>VLOOKUP(I619,Presupuesto!$B$11:$C$565,2,0)</f>
        <v>DECIMOCUARTO MES</v>
      </c>
      <c r="K619" s="94" t="str">
        <f t="shared" si="20"/>
        <v>Posgrado</v>
      </c>
      <c r="L619" s="94" t="s">
        <v>394</v>
      </c>
    </row>
    <row r="620" spans="3:12" ht="15.75" thickBot="1" x14ac:dyDescent="0.3">
      <c r="C620" s="133" t="s">
        <v>482</v>
      </c>
      <c r="D620" s="195"/>
      <c r="E620" s="148">
        <v>12</v>
      </c>
      <c r="F620" s="270">
        <f>HLOOKUP($C620,$BZ$2:$CM$3,2,0)</f>
        <v>39703.99</v>
      </c>
      <c r="G620" s="109">
        <f>D620*E620*F620</f>
        <v>0</v>
      </c>
      <c r="H620" s="162"/>
      <c r="I620" s="110" t="s">
        <v>495</v>
      </c>
      <c r="J620" s="110" t="str">
        <f>VLOOKUP(I620,Presupuesto!$B$11:$C$565,2,0)</f>
        <v>SUELDOS Y SALARIOS PERMANENTES</v>
      </c>
      <c r="K620" s="94" t="str">
        <f t="shared" si="20"/>
        <v>Posgrado</v>
      </c>
      <c r="L620" s="94" t="s">
        <v>394</v>
      </c>
    </row>
    <row r="621" spans="3:12" x14ac:dyDescent="0.25">
      <c r="C621" s="167" t="s">
        <v>58</v>
      </c>
      <c r="D621" s="159"/>
      <c r="E621" s="150">
        <v>0</v>
      </c>
      <c r="F621" s="96">
        <f>IF(E620=0,"",(G620/E620)/12*E620)</f>
        <v>0</v>
      </c>
      <c r="G621" s="93">
        <f>F621</f>
        <v>0</v>
      </c>
      <c r="H621" s="160"/>
      <c r="I621" s="112" t="s">
        <v>515</v>
      </c>
      <c r="J621" s="112" t="str">
        <f>VLOOKUP(I621,Presupuesto!$B$11:$C$565,2,0)</f>
        <v>AGUINALDO Y DECIMO CUARTO MES</v>
      </c>
      <c r="K621" s="94" t="str">
        <f t="shared" si="20"/>
        <v>Posgrado</v>
      </c>
      <c r="L621" s="94" t="s">
        <v>394</v>
      </c>
    </row>
    <row r="622" spans="3:12" ht="15.75" thickBot="1" x14ac:dyDescent="0.3">
      <c r="C622" s="168" t="s">
        <v>59</v>
      </c>
      <c r="D622" s="159"/>
      <c r="E622" s="150">
        <v>0</v>
      </c>
      <c r="F622" s="113">
        <f>IF(E620&lt;6,"",((E620-6)/12)*(G620/E620))</f>
        <v>0</v>
      </c>
      <c r="G622" s="93">
        <f>F622</f>
        <v>0</v>
      </c>
      <c r="H622" s="160"/>
      <c r="I622" s="97" t="s">
        <v>518</v>
      </c>
      <c r="J622" s="97" t="str">
        <f>VLOOKUP(I622,Presupuesto!$B$11:$C$565,2,0)</f>
        <v>DECIMOCUARTO MES</v>
      </c>
      <c r="K622" s="94" t="str">
        <f t="shared" si="20"/>
        <v>Posgrado</v>
      </c>
      <c r="L622" s="94" t="s">
        <v>394</v>
      </c>
    </row>
    <row r="623" spans="3:12" ht="15.75" thickBot="1" x14ac:dyDescent="0.3">
      <c r="C623" s="133" t="s">
        <v>483</v>
      </c>
      <c r="D623" s="195"/>
      <c r="E623" s="148">
        <v>12</v>
      </c>
      <c r="F623" s="270">
        <f>HLOOKUP($C623,$BZ$2:$CM$3,2,0)</f>
        <v>35733.589999999997</v>
      </c>
      <c r="G623" s="109">
        <f>D623*E623*F623</f>
        <v>0</v>
      </c>
      <c r="H623" s="162"/>
      <c r="I623" s="110" t="s">
        <v>495</v>
      </c>
      <c r="J623" s="110" t="str">
        <f>VLOOKUP(I623,Presupuesto!$B$11:$C$565,2,0)</f>
        <v>SUELDOS Y SALARIOS PERMANENTES</v>
      </c>
      <c r="K623" s="94" t="str">
        <f t="shared" si="20"/>
        <v>Posgrado</v>
      </c>
      <c r="L623" s="94" t="s">
        <v>394</v>
      </c>
    </row>
    <row r="624" spans="3:12" x14ac:dyDescent="0.25">
      <c r="C624" s="167" t="s">
        <v>58</v>
      </c>
      <c r="D624" s="159"/>
      <c r="E624" s="150">
        <v>0</v>
      </c>
      <c r="F624" s="96">
        <f>IF(E623=0,"",(G623/E623)/12*E623)</f>
        <v>0</v>
      </c>
      <c r="G624" s="93">
        <f>F624</f>
        <v>0</v>
      </c>
      <c r="H624" s="160"/>
      <c r="I624" s="112" t="s">
        <v>515</v>
      </c>
      <c r="J624" s="112" t="str">
        <f>VLOOKUP(I624,Presupuesto!$B$11:$C$565,2,0)</f>
        <v>AGUINALDO Y DECIMO CUARTO MES</v>
      </c>
      <c r="K624" s="94" t="str">
        <f t="shared" si="20"/>
        <v>Posgrado</v>
      </c>
      <c r="L624" s="94" t="s">
        <v>394</v>
      </c>
    </row>
    <row r="625" spans="3:12" ht="15.75" thickBot="1" x14ac:dyDescent="0.3">
      <c r="C625" s="168" t="s">
        <v>59</v>
      </c>
      <c r="D625" s="159"/>
      <c r="E625" s="150">
        <v>0</v>
      </c>
      <c r="F625" s="113">
        <f>IF(E623&lt;6,"",((E623-6)/12)*(G623/E623))</f>
        <v>0</v>
      </c>
      <c r="G625" s="93">
        <f>F625</f>
        <v>0</v>
      </c>
      <c r="H625" s="160"/>
      <c r="I625" s="97" t="s">
        <v>518</v>
      </c>
      <c r="J625" s="97" t="str">
        <f>VLOOKUP(I625,Presupuesto!$B$11:$C$565,2,0)</f>
        <v>DECIMOCUARTO MES</v>
      </c>
      <c r="K625" s="94" t="str">
        <f t="shared" si="20"/>
        <v>Posgrado</v>
      </c>
      <c r="L625" s="94" t="s">
        <v>394</v>
      </c>
    </row>
    <row r="626" spans="3:12" ht="15.75" thickBot="1" x14ac:dyDescent="0.3">
      <c r="C626" s="133" t="s">
        <v>484</v>
      </c>
      <c r="D626" s="195"/>
      <c r="E626" s="148">
        <v>12</v>
      </c>
      <c r="F626" s="270">
        <f>HLOOKUP($C626,$BZ$2:$CM$3,2,0)</f>
        <v>31763.19</v>
      </c>
      <c r="G626" s="109">
        <f>D626*E626*F626</f>
        <v>0</v>
      </c>
      <c r="H626" s="162"/>
      <c r="I626" s="110" t="s">
        <v>495</v>
      </c>
      <c r="J626" s="110" t="str">
        <f>VLOOKUP(I626,Presupuesto!$B$11:$C$565,2,0)</f>
        <v>SUELDOS Y SALARIOS PERMANENTES</v>
      </c>
      <c r="K626" s="94" t="str">
        <f t="shared" si="20"/>
        <v>Posgrado</v>
      </c>
      <c r="L626" s="94" t="s">
        <v>394</v>
      </c>
    </row>
    <row r="627" spans="3:12" x14ac:dyDescent="0.25">
      <c r="C627" s="167" t="s">
        <v>58</v>
      </c>
      <c r="D627" s="159"/>
      <c r="E627" s="150">
        <v>0</v>
      </c>
      <c r="F627" s="96">
        <f>IF(E626=0,"",(G626/E626)/12*E626)</f>
        <v>0</v>
      </c>
      <c r="G627" s="93">
        <f>F627</f>
        <v>0</v>
      </c>
      <c r="H627" s="160"/>
      <c r="I627" s="112" t="s">
        <v>515</v>
      </c>
      <c r="J627" s="112" t="str">
        <f>VLOOKUP(I627,Presupuesto!$B$11:$C$565,2,0)</f>
        <v>AGUINALDO Y DECIMO CUARTO MES</v>
      </c>
      <c r="K627" s="94" t="str">
        <f t="shared" si="20"/>
        <v>Posgrado</v>
      </c>
      <c r="L627" s="94" t="s">
        <v>394</v>
      </c>
    </row>
    <row r="628" spans="3:12" ht="15.75" thickBot="1" x14ac:dyDescent="0.3">
      <c r="C628" s="168" t="s">
        <v>59</v>
      </c>
      <c r="D628" s="159"/>
      <c r="E628" s="150">
        <v>0</v>
      </c>
      <c r="F628" s="113">
        <f>IF(E626&lt;6,"",((E626-6)/12)*(G626/E626))</f>
        <v>0</v>
      </c>
      <c r="G628" s="93">
        <f>F628</f>
        <v>0</v>
      </c>
      <c r="H628" s="160"/>
      <c r="I628" s="97" t="s">
        <v>518</v>
      </c>
      <c r="J628" s="97" t="str">
        <f>VLOOKUP(I628,Presupuesto!$B$11:$C$565,2,0)</f>
        <v>DECIMOCUARTO MES</v>
      </c>
      <c r="K628" s="94" t="str">
        <f t="shared" si="20"/>
        <v>Posgrado</v>
      </c>
      <c r="L628" s="94" t="s">
        <v>394</v>
      </c>
    </row>
    <row r="629" spans="3:12" ht="15.75" thickBot="1" x14ac:dyDescent="0.3">
      <c r="C629" s="133" t="s">
        <v>485</v>
      </c>
      <c r="D629" s="195"/>
      <c r="E629" s="148">
        <v>12</v>
      </c>
      <c r="F629" s="270">
        <f>HLOOKUP($C629,$BZ$2:$CM$3,2,0)</f>
        <v>29777.99</v>
      </c>
      <c r="G629" s="109">
        <f>D629*E629*F629</f>
        <v>0</v>
      </c>
      <c r="H629" s="162"/>
      <c r="I629" s="110" t="s">
        <v>495</v>
      </c>
      <c r="J629" s="110" t="str">
        <f>VLOOKUP(I629,Presupuesto!$B$11:$C$565,2,0)</f>
        <v>SUELDOS Y SALARIOS PERMANENTES</v>
      </c>
      <c r="K629" s="94" t="str">
        <f t="shared" si="20"/>
        <v>Posgrado</v>
      </c>
      <c r="L629" s="94" t="s">
        <v>394</v>
      </c>
    </row>
    <row r="630" spans="3:12" x14ac:dyDescent="0.25">
      <c r="C630" s="167" t="s">
        <v>58</v>
      </c>
      <c r="D630" s="159"/>
      <c r="E630" s="150">
        <v>0</v>
      </c>
      <c r="F630" s="96">
        <f>IF(E629=0,"",(G629/E629)/12*E629)</f>
        <v>0</v>
      </c>
      <c r="G630" s="93">
        <f>F630</f>
        <v>0</v>
      </c>
      <c r="H630" s="160"/>
      <c r="I630" s="112" t="s">
        <v>515</v>
      </c>
      <c r="J630" s="112" t="str">
        <f>VLOOKUP(I630,Presupuesto!$B$11:$C$565,2,0)</f>
        <v>AGUINALDO Y DECIMO CUARTO MES</v>
      </c>
      <c r="K630" s="94" t="str">
        <f t="shared" si="20"/>
        <v>Posgrado</v>
      </c>
      <c r="L630" s="94" t="s">
        <v>394</v>
      </c>
    </row>
    <row r="631" spans="3:12" ht="15.75" thickBot="1" x14ac:dyDescent="0.3">
      <c r="C631" s="168" t="s">
        <v>59</v>
      </c>
      <c r="D631" s="159"/>
      <c r="E631" s="150">
        <v>0</v>
      </c>
      <c r="F631" s="113">
        <f>IF(E629&lt;6,"",((E629-6)/12)*(G629/E629))</f>
        <v>0</v>
      </c>
      <c r="G631" s="93">
        <f>F631</f>
        <v>0</v>
      </c>
      <c r="H631" s="160"/>
      <c r="I631" s="97" t="s">
        <v>518</v>
      </c>
      <c r="J631" s="97" t="str">
        <f>VLOOKUP(I631,Presupuesto!$B$11:$C$565,2,0)</f>
        <v>DECIMOCUARTO MES</v>
      </c>
      <c r="K631" s="94" t="str">
        <f t="shared" si="20"/>
        <v>Posgrado</v>
      </c>
      <c r="L631" s="94" t="s">
        <v>394</v>
      </c>
    </row>
    <row r="632" spans="3:12" ht="15.75" thickBot="1" x14ac:dyDescent="0.3">
      <c r="C632" s="133" t="s">
        <v>486</v>
      </c>
      <c r="D632" s="195"/>
      <c r="E632" s="148">
        <v>12</v>
      </c>
      <c r="F632" s="270">
        <f>HLOOKUP($C632,$BZ$2:$CM$3,2,0)</f>
        <v>27792.79</v>
      </c>
      <c r="G632" s="109">
        <f>D632*E632*F632</f>
        <v>0</v>
      </c>
      <c r="H632" s="162"/>
      <c r="I632" s="110" t="s">
        <v>495</v>
      </c>
      <c r="J632" s="110" t="str">
        <f>VLOOKUP(I632,Presupuesto!$B$11:$C$565,2,0)</f>
        <v>SUELDOS Y SALARIOS PERMANENTES</v>
      </c>
      <c r="K632" s="94" t="str">
        <f t="shared" si="20"/>
        <v>Posgrado</v>
      </c>
      <c r="L632" s="94" t="s">
        <v>394</v>
      </c>
    </row>
    <row r="633" spans="3:12" x14ac:dyDescent="0.25">
      <c r="C633" s="167" t="s">
        <v>58</v>
      </c>
      <c r="D633" s="159"/>
      <c r="E633" s="150">
        <v>0</v>
      </c>
      <c r="F633" s="96">
        <f>IF(E632=0,"",(G632/E632)/12*E632)</f>
        <v>0</v>
      </c>
      <c r="G633" s="93">
        <f>F633</f>
        <v>0</v>
      </c>
      <c r="H633" s="160"/>
      <c r="I633" s="112" t="s">
        <v>515</v>
      </c>
      <c r="J633" s="112" t="str">
        <f>VLOOKUP(I633,Presupuesto!$B$11:$C$565,2,0)</f>
        <v>AGUINALDO Y DECIMO CUARTO MES</v>
      </c>
      <c r="K633" s="94" t="str">
        <f t="shared" si="20"/>
        <v>Posgrado</v>
      </c>
      <c r="L633" s="94" t="s">
        <v>394</v>
      </c>
    </row>
    <row r="634" spans="3:12" ht="15.75" thickBot="1" x14ac:dyDescent="0.3">
      <c r="C634" s="168" t="s">
        <v>59</v>
      </c>
      <c r="D634" s="159"/>
      <c r="E634" s="150">
        <v>0</v>
      </c>
      <c r="F634" s="113">
        <f>IF(E632&lt;6,"",((E632-6)/12)*(G632/E632))</f>
        <v>0</v>
      </c>
      <c r="G634" s="93">
        <f>F634</f>
        <v>0</v>
      </c>
      <c r="H634" s="160"/>
      <c r="I634" s="97" t="s">
        <v>518</v>
      </c>
      <c r="J634" s="97" t="str">
        <f>VLOOKUP(I634,Presupuesto!$B$11:$C$565,2,0)</f>
        <v>DECIMOCUARTO MES</v>
      </c>
      <c r="K634" s="94" t="str">
        <f t="shared" si="20"/>
        <v>Posgrado</v>
      </c>
      <c r="L634" s="94" t="s">
        <v>394</v>
      </c>
    </row>
    <row r="635" spans="3:12" ht="15.75" thickBot="1" x14ac:dyDescent="0.3">
      <c r="C635" s="133" t="s">
        <v>487</v>
      </c>
      <c r="D635" s="195"/>
      <c r="E635" s="148">
        <v>12</v>
      </c>
      <c r="F635" s="270">
        <f>HLOOKUP($C635,$BZ$2:$CM$3,2,0)</f>
        <v>18859.39</v>
      </c>
      <c r="G635" s="109">
        <f>D635*E635*F635</f>
        <v>0</v>
      </c>
      <c r="H635" s="162"/>
      <c r="I635" s="110" t="s">
        <v>495</v>
      </c>
      <c r="J635" s="110" t="str">
        <f>VLOOKUP(I635,Presupuesto!$B$11:$C$565,2,0)</f>
        <v>SUELDOS Y SALARIOS PERMANENTES</v>
      </c>
      <c r="K635" s="94" t="str">
        <f t="shared" si="20"/>
        <v>Posgrado</v>
      </c>
      <c r="L635" s="94" t="s">
        <v>394</v>
      </c>
    </row>
    <row r="636" spans="3:12" x14ac:dyDescent="0.25">
      <c r="C636" s="167" t="s">
        <v>58</v>
      </c>
      <c r="D636" s="159"/>
      <c r="E636" s="150">
        <v>0</v>
      </c>
      <c r="F636" s="96">
        <f>IF(E635=0,"",(G635/E635)/12*E635)</f>
        <v>0</v>
      </c>
      <c r="G636" s="93">
        <f>F636</f>
        <v>0</v>
      </c>
      <c r="H636" s="160"/>
      <c r="I636" s="112" t="s">
        <v>515</v>
      </c>
      <c r="J636" s="112" t="str">
        <f>VLOOKUP(I636,Presupuesto!$B$11:$C$565,2,0)</f>
        <v>AGUINALDO Y DECIMO CUARTO MES</v>
      </c>
      <c r="K636" s="94" t="str">
        <f t="shared" si="20"/>
        <v>Posgrado</v>
      </c>
      <c r="L636" s="94" t="s">
        <v>394</v>
      </c>
    </row>
    <row r="637" spans="3:12" ht="15.75" thickBot="1" x14ac:dyDescent="0.3">
      <c r="C637" s="168" t="s">
        <v>59</v>
      </c>
      <c r="D637" s="159"/>
      <c r="E637" s="150">
        <v>0</v>
      </c>
      <c r="F637" s="113">
        <f>IF(E635&lt;6,"",((E635-6)/12)*(G635/E635))</f>
        <v>0</v>
      </c>
      <c r="G637" s="93">
        <f>F637</f>
        <v>0</v>
      </c>
      <c r="H637" s="160"/>
      <c r="I637" s="97" t="s">
        <v>518</v>
      </c>
      <c r="J637" s="97" t="str">
        <f>VLOOKUP(I637,Presupuesto!$B$11:$C$565,2,0)</f>
        <v>DECIMOCUARTO MES</v>
      </c>
      <c r="K637" s="94" t="str">
        <f t="shared" si="20"/>
        <v>Posgrado</v>
      </c>
      <c r="L637" s="94" t="s">
        <v>394</v>
      </c>
    </row>
    <row r="638" spans="3:12" ht="15.75" thickBot="1" x14ac:dyDescent="0.3">
      <c r="C638" s="133" t="s">
        <v>488</v>
      </c>
      <c r="D638" s="195"/>
      <c r="E638" s="148">
        <v>12</v>
      </c>
      <c r="F638" s="270">
        <f>HLOOKUP($C638,$BZ$2:$CM$3,2,0)</f>
        <v>17866.8</v>
      </c>
      <c r="G638" s="109">
        <f>D638*E638*F638</f>
        <v>0</v>
      </c>
      <c r="H638" s="162"/>
      <c r="I638" s="110" t="s">
        <v>495</v>
      </c>
      <c r="J638" s="110" t="str">
        <f>VLOOKUP(I638,Presupuesto!$B$11:$C$565,2,0)</f>
        <v>SUELDOS Y SALARIOS PERMANENTES</v>
      </c>
      <c r="K638" s="94" t="str">
        <f t="shared" si="20"/>
        <v>Posgrado</v>
      </c>
      <c r="L638" s="94" t="s">
        <v>394</v>
      </c>
    </row>
    <row r="639" spans="3:12" x14ac:dyDescent="0.25">
      <c r="C639" s="167" t="s">
        <v>58</v>
      </c>
      <c r="D639" s="159"/>
      <c r="E639" s="150">
        <v>0</v>
      </c>
      <c r="F639" s="96">
        <f>IF(E638=0,"",(G638/E638)/12*E638)</f>
        <v>0</v>
      </c>
      <c r="G639" s="93">
        <f>F639</f>
        <v>0</v>
      </c>
      <c r="H639" s="160"/>
      <c r="I639" s="112" t="s">
        <v>515</v>
      </c>
      <c r="J639" s="112" t="str">
        <f>VLOOKUP(I639,Presupuesto!$B$11:$C$565,2,0)</f>
        <v>AGUINALDO Y DECIMO CUARTO MES</v>
      </c>
      <c r="K639" s="94" t="str">
        <f t="shared" si="20"/>
        <v>Posgrado</v>
      </c>
      <c r="L639" s="94" t="s">
        <v>394</v>
      </c>
    </row>
    <row r="640" spans="3:12" ht="15.75" thickBot="1" x14ac:dyDescent="0.3">
      <c r="C640" s="168" t="s">
        <v>59</v>
      </c>
      <c r="D640" s="159"/>
      <c r="E640" s="150">
        <v>0</v>
      </c>
      <c r="F640" s="113">
        <f>IF(E638&lt;6,"",((E638-6)/12)*(G638/E638))</f>
        <v>0</v>
      </c>
      <c r="G640" s="93">
        <f>F640</f>
        <v>0</v>
      </c>
      <c r="H640" s="160"/>
      <c r="I640" s="97" t="s">
        <v>518</v>
      </c>
      <c r="J640" s="97" t="str">
        <f>VLOOKUP(I640,Presupuesto!$B$11:$C$565,2,0)</f>
        <v>DECIMOCUARTO MES</v>
      </c>
      <c r="K640" s="94" t="str">
        <f t="shared" si="20"/>
        <v>Posgrado</v>
      </c>
      <c r="L640" s="94" t="s">
        <v>394</v>
      </c>
    </row>
    <row r="641" spans="3:12" ht="15.75" thickBot="1" x14ac:dyDescent="0.3">
      <c r="C641" s="133" t="s">
        <v>489</v>
      </c>
      <c r="D641" s="195"/>
      <c r="E641" s="148">
        <v>12</v>
      </c>
      <c r="F641" s="270">
        <f>HLOOKUP($C641,$BZ$2:$CM$3,2,0)</f>
        <v>13896.4</v>
      </c>
      <c r="G641" s="109">
        <f>D641*E641*F641</f>
        <v>0</v>
      </c>
      <c r="H641" s="162"/>
      <c r="I641" s="110" t="s">
        <v>495</v>
      </c>
      <c r="J641" s="110" t="str">
        <f>VLOOKUP(I641,Presupuesto!$B$11:$C$565,2,0)</f>
        <v>SUELDOS Y SALARIOS PERMANENTES</v>
      </c>
      <c r="K641" s="94" t="str">
        <f t="shared" si="20"/>
        <v>Posgrado</v>
      </c>
      <c r="L641" s="94" t="s">
        <v>394</v>
      </c>
    </row>
    <row r="642" spans="3:12" x14ac:dyDescent="0.25">
      <c r="C642" s="167" t="s">
        <v>58</v>
      </c>
      <c r="D642" s="159"/>
      <c r="E642" s="150">
        <v>0</v>
      </c>
      <c r="F642" s="96">
        <f>IF(E641=0,"",(G641/E641)/12*E641)</f>
        <v>0</v>
      </c>
      <c r="G642" s="93">
        <f>F642</f>
        <v>0</v>
      </c>
      <c r="H642" s="160"/>
      <c r="I642" s="112" t="s">
        <v>515</v>
      </c>
      <c r="J642" s="112" t="str">
        <f>VLOOKUP(I642,Presupuesto!$B$11:$C$565,2,0)</f>
        <v>AGUINALDO Y DECIMO CUARTO MES</v>
      </c>
      <c r="K642" s="94" t="str">
        <f t="shared" si="20"/>
        <v>Posgrado</v>
      </c>
      <c r="L642" s="94" t="s">
        <v>394</v>
      </c>
    </row>
    <row r="643" spans="3:12" ht="15.75" thickBot="1" x14ac:dyDescent="0.3">
      <c r="C643" s="168" t="s">
        <v>59</v>
      </c>
      <c r="D643" s="159"/>
      <c r="E643" s="150">
        <v>0</v>
      </c>
      <c r="F643" s="113">
        <f>IF(E641&lt;6,"",((E641-6)/12)*(G641/E641))</f>
        <v>0</v>
      </c>
      <c r="G643" s="93">
        <f>F643</f>
        <v>0</v>
      </c>
      <c r="H643" s="160"/>
      <c r="I643" s="97" t="s">
        <v>518</v>
      </c>
      <c r="J643" s="97" t="str">
        <f>VLOOKUP(I643,Presupuesto!$B$11:$C$565,2,0)</f>
        <v>DECIMOCUARTO MES</v>
      </c>
      <c r="K643" s="94" t="str">
        <f t="shared" si="20"/>
        <v>Posgrado</v>
      </c>
      <c r="L643" s="94" t="s">
        <v>394</v>
      </c>
    </row>
    <row r="644" spans="3:12" ht="15.75" thickBot="1" x14ac:dyDescent="0.3">
      <c r="C644" s="133" t="s">
        <v>490</v>
      </c>
      <c r="D644" s="195"/>
      <c r="E644" s="148">
        <v>12</v>
      </c>
      <c r="F644" s="270">
        <f>HLOOKUP($C644,$BZ$2:$CM$3,2,0)</f>
        <v>15004.09</v>
      </c>
      <c r="G644" s="109">
        <f>D644*E644*F644</f>
        <v>0</v>
      </c>
      <c r="H644" s="162"/>
      <c r="I644" s="110" t="s">
        <v>495</v>
      </c>
      <c r="J644" s="110" t="str">
        <f>VLOOKUP(I644,Presupuesto!$B$11:$C$565,2,0)</f>
        <v>SUELDOS Y SALARIOS PERMANENTES</v>
      </c>
      <c r="K644" s="94" t="str">
        <f t="shared" si="20"/>
        <v>Posgrado</v>
      </c>
      <c r="L644" s="94" t="s">
        <v>394</v>
      </c>
    </row>
    <row r="645" spans="3:12" x14ac:dyDescent="0.25">
      <c r="C645" s="167" t="s">
        <v>58</v>
      </c>
      <c r="D645" s="159"/>
      <c r="E645" s="150">
        <v>0</v>
      </c>
      <c r="F645" s="96">
        <f>IF(E644=0,"",(G644/E644)/12*E644)</f>
        <v>0</v>
      </c>
      <c r="G645" s="93">
        <f>F645</f>
        <v>0</v>
      </c>
      <c r="H645" s="160"/>
      <c r="I645" s="112" t="s">
        <v>515</v>
      </c>
      <c r="J645" s="112" t="str">
        <f>VLOOKUP(I645,Presupuesto!$B$11:$C$565,2,0)</f>
        <v>AGUINALDO Y DECIMO CUARTO MES</v>
      </c>
      <c r="K645" s="94" t="str">
        <f t="shared" si="20"/>
        <v>Posgrado</v>
      </c>
      <c r="L645" s="94" t="s">
        <v>394</v>
      </c>
    </row>
    <row r="646" spans="3:12" ht="15.75" thickBot="1" x14ac:dyDescent="0.3">
      <c r="C646" s="168" t="s">
        <v>59</v>
      </c>
      <c r="D646" s="159"/>
      <c r="E646" s="150">
        <v>0</v>
      </c>
      <c r="F646" s="113">
        <f>IF(E644&lt;6,"",((E644-6)/12)*(G644/E644))</f>
        <v>0</v>
      </c>
      <c r="G646" s="93">
        <f>F646</f>
        <v>0</v>
      </c>
      <c r="H646" s="160"/>
      <c r="I646" s="97" t="s">
        <v>518</v>
      </c>
      <c r="J646" s="97" t="str">
        <f>VLOOKUP(I646,Presupuesto!$B$11:$C$565,2,0)</f>
        <v>DECIMOCUARTO MES</v>
      </c>
      <c r="K646" s="94" t="str">
        <f t="shared" si="20"/>
        <v>Posgrado</v>
      </c>
      <c r="L646" s="94" t="s">
        <v>394</v>
      </c>
    </row>
    <row r="647" spans="3:12" ht="15.75" thickBot="1" x14ac:dyDescent="0.3">
      <c r="C647" s="133" t="s">
        <v>491</v>
      </c>
      <c r="D647" s="195"/>
      <c r="E647" s="148">
        <v>12</v>
      </c>
      <c r="F647" s="270">
        <f>HLOOKUP($C647,$BZ$2:$CM$3,2,0)</f>
        <v>13238.9</v>
      </c>
      <c r="G647" s="109">
        <f>D647*E647*F647</f>
        <v>0</v>
      </c>
      <c r="H647" s="162"/>
      <c r="I647" s="110" t="s">
        <v>495</v>
      </c>
      <c r="J647" s="110" t="str">
        <f>VLOOKUP(I647,Presupuesto!$B$11:$C$565,2,0)</f>
        <v>SUELDOS Y SALARIOS PERMANENTES</v>
      </c>
      <c r="K647" s="94" t="str">
        <f t="shared" si="20"/>
        <v>Posgrado</v>
      </c>
      <c r="L647" s="94" t="s">
        <v>394</v>
      </c>
    </row>
    <row r="648" spans="3:12" x14ac:dyDescent="0.25">
      <c r="C648" s="167" t="s">
        <v>58</v>
      </c>
      <c r="D648" s="159"/>
      <c r="E648" s="150">
        <v>0</v>
      </c>
      <c r="F648" s="96">
        <f>IF(E647=0,"",(G647/E647)/12*E647)</f>
        <v>0</v>
      </c>
      <c r="G648" s="93">
        <f>F648</f>
        <v>0</v>
      </c>
      <c r="H648" s="160"/>
      <c r="I648" s="112" t="s">
        <v>515</v>
      </c>
      <c r="J648" s="112" t="str">
        <f>VLOOKUP(I648,Presupuesto!$B$11:$C$565,2,0)</f>
        <v>AGUINALDO Y DECIMO CUARTO MES</v>
      </c>
      <c r="K648" s="94" t="str">
        <f t="shared" si="20"/>
        <v>Posgrado</v>
      </c>
      <c r="L648" s="94" t="s">
        <v>394</v>
      </c>
    </row>
    <row r="649" spans="3:12" ht="15.75" thickBot="1" x14ac:dyDescent="0.3">
      <c r="C649" s="168" t="s">
        <v>59</v>
      </c>
      <c r="D649" s="159"/>
      <c r="E649" s="150">
        <v>0</v>
      </c>
      <c r="F649" s="113">
        <f>IF(E647&lt;6,"",((E647-6)/12)*(G647/E647))</f>
        <v>0</v>
      </c>
      <c r="G649" s="93">
        <f>F649</f>
        <v>0</v>
      </c>
      <c r="H649" s="160"/>
      <c r="I649" s="97" t="s">
        <v>518</v>
      </c>
      <c r="J649" s="97" t="str">
        <f>VLOOKUP(I649,Presupuesto!$B$11:$C$565,2,0)</f>
        <v>DECIMOCUARTO MES</v>
      </c>
      <c r="K649" s="94" t="str">
        <f t="shared" si="20"/>
        <v>Posgrado</v>
      </c>
      <c r="L649" s="94" t="s">
        <v>394</v>
      </c>
    </row>
    <row r="650" spans="3:12" ht="15.75" thickBot="1" x14ac:dyDescent="0.3">
      <c r="C650" s="133" t="s">
        <v>492</v>
      </c>
      <c r="D650" s="195"/>
      <c r="E650" s="148">
        <v>12</v>
      </c>
      <c r="F650" s="270">
        <f>HLOOKUP($C650,$BZ$2:$CM$3,2,0)</f>
        <v>12356.31</v>
      </c>
      <c r="G650" s="109">
        <f>D650*E650*F650</f>
        <v>0</v>
      </c>
      <c r="H650" s="162"/>
      <c r="I650" s="110" t="s">
        <v>495</v>
      </c>
      <c r="J650" s="110" t="str">
        <f>VLOOKUP(I650,Presupuesto!$B$11:$C$565,2,0)</f>
        <v>SUELDOS Y SALARIOS PERMANENTES</v>
      </c>
      <c r="K650" s="94" t="str">
        <f t="shared" ref="K650:K667" si="21">$K$617</f>
        <v>Posgrado</v>
      </c>
      <c r="L650" s="94" t="s">
        <v>394</v>
      </c>
    </row>
    <row r="651" spans="3:12" x14ac:dyDescent="0.25">
      <c r="C651" s="167" t="s">
        <v>58</v>
      </c>
      <c r="D651" s="159"/>
      <c r="E651" s="150">
        <v>0</v>
      </c>
      <c r="F651" s="96">
        <f>IF(E650=0,"",(G650/E650)/12*E650)</f>
        <v>0</v>
      </c>
      <c r="G651" s="93">
        <f>F651</f>
        <v>0</v>
      </c>
      <c r="H651" s="160"/>
      <c r="I651" s="112" t="s">
        <v>515</v>
      </c>
      <c r="J651" s="112" t="str">
        <f>VLOOKUP(I651,Presupuesto!$B$11:$C$565,2,0)</f>
        <v>AGUINALDO Y DECIMO CUARTO MES</v>
      </c>
      <c r="K651" s="94" t="str">
        <f t="shared" si="21"/>
        <v>Posgrado</v>
      </c>
      <c r="L651" s="94" t="s">
        <v>394</v>
      </c>
    </row>
    <row r="652" spans="3:12" ht="15.75" thickBot="1" x14ac:dyDescent="0.3">
      <c r="C652" s="168" t="s">
        <v>59</v>
      </c>
      <c r="D652" s="159"/>
      <c r="E652" s="150">
        <v>0</v>
      </c>
      <c r="F652" s="113">
        <f>IF(E650&lt;6,"",((E650-6)/12)*(G650/E650))</f>
        <v>0</v>
      </c>
      <c r="G652" s="93">
        <f>F652</f>
        <v>0</v>
      </c>
      <c r="H652" s="160"/>
      <c r="I652" s="97" t="s">
        <v>518</v>
      </c>
      <c r="J652" s="97" t="str">
        <f>VLOOKUP(I652,Presupuesto!$B$11:$C$565,2,0)</f>
        <v>DECIMOCUARTO MES</v>
      </c>
      <c r="K652" s="94" t="str">
        <f t="shared" si="21"/>
        <v>Posgrado</v>
      </c>
      <c r="L652" s="94" t="s">
        <v>394</v>
      </c>
    </row>
    <row r="653" spans="3:12" ht="15.75" thickBot="1" x14ac:dyDescent="0.3">
      <c r="C653" s="133" t="s">
        <v>493</v>
      </c>
      <c r="D653" s="195"/>
      <c r="E653" s="148">
        <v>12</v>
      </c>
      <c r="F653" s="270">
        <f>HLOOKUP($C653,$BZ$2:$CM$3,2,0)</f>
        <v>463.22</v>
      </c>
      <c r="G653" s="109">
        <f>D653*E653*F653</f>
        <v>0</v>
      </c>
      <c r="H653" s="162"/>
      <c r="I653" s="110" t="s">
        <v>495</v>
      </c>
      <c r="J653" s="110" t="str">
        <f>VLOOKUP(I653,Presupuesto!$B$11:$C$565,2,0)</f>
        <v>SUELDOS Y SALARIOS PERMANENTES</v>
      </c>
      <c r="K653" s="94" t="str">
        <f t="shared" si="21"/>
        <v>Posgrado</v>
      </c>
      <c r="L653" s="94" t="s">
        <v>394</v>
      </c>
    </row>
    <row r="654" spans="3:12" x14ac:dyDescent="0.25">
      <c r="C654" s="167" t="s">
        <v>58</v>
      </c>
      <c r="D654" s="159"/>
      <c r="E654" s="150">
        <v>0</v>
      </c>
      <c r="F654" s="96">
        <f>IF(E653=0,"",(G653/E653)/12*E653)</f>
        <v>0</v>
      </c>
      <c r="G654" s="93">
        <f>F654</f>
        <v>0</v>
      </c>
      <c r="H654" s="160"/>
      <c r="I654" s="112" t="s">
        <v>515</v>
      </c>
      <c r="J654" s="112" t="str">
        <f>VLOOKUP(I654,Presupuesto!$B$11:$C$565,2,0)</f>
        <v>AGUINALDO Y DECIMO CUARTO MES</v>
      </c>
      <c r="K654" s="94" t="str">
        <f t="shared" si="21"/>
        <v>Posgrado</v>
      </c>
      <c r="L654" s="94" t="s">
        <v>394</v>
      </c>
    </row>
    <row r="655" spans="3:12" ht="15.75" thickBot="1" x14ac:dyDescent="0.3">
      <c r="C655" s="168" t="s">
        <v>59</v>
      </c>
      <c r="D655" s="159"/>
      <c r="E655" s="150">
        <v>0</v>
      </c>
      <c r="F655" s="113">
        <f>IF(E653&lt;6,"",((E653-6)/12)*(G653/E653))</f>
        <v>0</v>
      </c>
      <c r="G655" s="93">
        <f>F655</f>
        <v>0</v>
      </c>
      <c r="H655" s="160"/>
      <c r="I655" s="97" t="s">
        <v>518</v>
      </c>
      <c r="J655" s="97" t="str">
        <f>VLOOKUP(I655,Presupuesto!$B$11:$C$565,2,0)</f>
        <v>DECIMOCUARTO MES</v>
      </c>
      <c r="K655" s="94" t="str">
        <f t="shared" si="21"/>
        <v>Posgrado</v>
      </c>
      <c r="L655" s="94" t="s">
        <v>394</v>
      </c>
    </row>
    <row r="656" spans="3:12" ht="15.75" thickBot="1" x14ac:dyDescent="0.3">
      <c r="C656" s="133" t="s">
        <v>494</v>
      </c>
      <c r="D656" s="195"/>
      <c r="E656" s="148">
        <v>12</v>
      </c>
      <c r="F656" s="270">
        <f>HLOOKUP($C656,$BZ$2:$CM$3,2,0)</f>
        <v>2007.3</v>
      </c>
      <c r="G656" s="109">
        <f>D656*E656*F656</f>
        <v>0</v>
      </c>
      <c r="H656" s="162"/>
      <c r="I656" s="110" t="s">
        <v>495</v>
      </c>
      <c r="J656" s="110" t="str">
        <f>VLOOKUP(I656,Presupuesto!$B$11:$C$565,2,0)</f>
        <v>SUELDOS Y SALARIOS PERMANENTES</v>
      </c>
      <c r="K656" s="94" t="str">
        <f t="shared" si="21"/>
        <v>Posgrado</v>
      </c>
      <c r="L656" s="94" t="s">
        <v>394</v>
      </c>
    </row>
    <row r="657" spans="3:12" x14ac:dyDescent="0.25">
      <c r="C657" s="167" t="s">
        <v>58</v>
      </c>
      <c r="D657" s="159"/>
      <c r="E657" s="150">
        <v>0</v>
      </c>
      <c r="F657" s="96">
        <f>IF(E656=0,"",(G656/E656)/12*E656)</f>
        <v>0</v>
      </c>
      <c r="G657" s="93">
        <f>F657</f>
        <v>0</v>
      </c>
      <c r="H657" s="160"/>
      <c r="I657" s="112" t="s">
        <v>515</v>
      </c>
      <c r="J657" s="112" t="str">
        <f>VLOOKUP(I657,Presupuesto!$B$11:$C$565,2,0)</f>
        <v>AGUINALDO Y DECIMO CUARTO MES</v>
      </c>
      <c r="K657" s="94" t="str">
        <f t="shared" si="21"/>
        <v>Posgrado</v>
      </c>
      <c r="L657" s="94" t="s">
        <v>394</v>
      </c>
    </row>
    <row r="658" spans="3:12" ht="15.75" thickBot="1" x14ac:dyDescent="0.3">
      <c r="C658" s="168" t="s">
        <v>59</v>
      </c>
      <c r="D658" s="159"/>
      <c r="E658" s="150">
        <v>0</v>
      </c>
      <c r="F658" s="113">
        <f>IF(E656&lt;6,"",((E656-6)/12)*(G656/E656))</f>
        <v>0</v>
      </c>
      <c r="G658" s="93">
        <f>F658</f>
        <v>0</v>
      </c>
      <c r="H658" s="160"/>
      <c r="I658" s="97" t="s">
        <v>518</v>
      </c>
      <c r="J658" s="97" t="str">
        <f>VLOOKUP(I658,Presupuesto!$B$11:$C$565,2,0)</f>
        <v>DECIMOCUARTO MES</v>
      </c>
      <c r="K658" s="94" t="str">
        <f t="shared" si="21"/>
        <v>Posgrado</v>
      </c>
      <c r="L658" s="94" t="s">
        <v>394</v>
      </c>
    </row>
    <row r="659" spans="3:12" ht="15.75" thickBot="1" x14ac:dyDescent="0.3">
      <c r="C659" s="136" t="s">
        <v>83</v>
      </c>
      <c r="D659" s="195"/>
      <c r="E659" s="148">
        <v>12</v>
      </c>
      <c r="F659" s="135">
        <v>30000</v>
      </c>
      <c r="G659" s="109">
        <f>D659*E659*F659</f>
        <v>0</v>
      </c>
      <c r="H659" s="162"/>
      <c r="I659" s="110" t="s">
        <v>563</v>
      </c>
      <c r="J659" s="110" t="str">
        <f>VLOOKUP(I659,Presupuesto!$B$11:$C$565,2,0)</f>
        <v>CONTRATOS ESPECIALES</v>
      </c>
      <c r="K659" s="94" t="str">
        <f t="shared" si="21"/>
        <v>Posgrado</v>
      </c>
      <c r="L659" s="94" t="s">
        <v>394</v>
      </c>
    </row>
    <row r="660" spans="3:12" x14ac:dyDescent="0.25">
      <c r="C660" s="167" t="s">
        <v>58</v>
      </c>
      <c r="D660" s="159"/>
      <c r="E660" s="150">
        <v>0</v>
      </c>
      <c r="F660" s="113">
        <f>IF(E659=0,"",(G659/E659)/12*E659)</f>
        <v>0</v>
      </c>
      <c r="G660" s="93">
        <f>F660</f>
        <v>0</v>
      </c>
      <c r="H660" s="160"/>
      <c r="I660" s="97" t="s">
        <v>563</v>
      </c>
      <c r="J660" s="97" t="str">
        <f>VLOOKUP(I660,Presupuesto!$B$11:$C$565,2,0)</f>
        <v>CONTRATOS ESPECIALES</v>
      </c>
      <c r="K660" s="94" t="str">
        <f t="shared" si="21"/>
        <v>Posgrado</v>
      </c>
      <c r="L660" s="94" t="s">
        <v>393</v>
      </c>
    </row>
    <row r="661" spans="3:12" ht="15.75" thickBot="1" x14ac:dyDescent="0.3">
      <c r="C661" s="168" t="s">
        <v>59</v>
      </c>
      <c r="D661" s="159"/>
      <c r="E661" s="150">
        <v>0</v>
      </c>
      <c r="F661" s="96">
        <f>IF(E659&lt;6,"",((E659-6)/12)*(G659/E659))</f>
        <v>0</v>
      </c>
      <c r="G661" s="93">
        <f>F661</f>
        <v>0</v>
      </c>
      <c r="H661" s="160"/>
      <c r="I661" s="97" t="s">
        <v>563</v>
      </c>
      <c r="J661" s="97" t="str">
        <f>VLOOKUP(I661,Presupuesto!$B$11:$C$565,2,0)</f>
        <v>CONTRATOS ESPECIALES</v>
      </c>
      <c r="K661" s="94" t="str">
        <f t="shared" si="21"/>
        <v>Posgrado</v>
      </c>
      <c r="L661" s="94" t="s">
        <v>398</v>
      </c>
    </row>
    <row r="662" spans="3:12" ht="15.75" thickBot="1" x14ac:dyDescent="0.3">
      <c r="C662" s="136" t="s">
        <v>60</v>
      </c>
      <c r="D662" s="195"/>
      <c r="E662" s="148">
        <v>12</v>
      </c>
      <c r="F662" s="114">
        <v>30000</v>
      </c>
      <c r="G662" s="109">
        <f>D662*E662*F662</f>
        <v>0</v>
      </c>
      <c r="H662" s="162"/>
      <c r="I662" s="110" t="s">
        <v>704</v>
      </c>
      <c r="J662" s="110" t="str">
        <f>VLOOKUP(I662,Presupuesto!$B$11:$C$565,2,0)</f>
        <v>OTROS SERVICIOS TECNICOS Y PROFESIONALES</v>
      </c>
      <c r="K662" s="94" t="str">
        <f t="shared" si="21"/>
        <v>Posgrado</v>
      </c>
      <c r="L662" s="94" t="s">
        <v>393</v>
      </c>
    </row>
    <row r="663" spans="3:12" x14ac:dyDescent="0.25">
      <c r="C663" s="167" t="s">
        <v>58</v>
      </c>
      <c r="D663" s="159"/>
      <c r="E663" s="150">
        <v>0</v>
      </c>
      <c r="F663" s="96">
        <v>0</v>
      </c>
      <c r="G663" s="93">
        <f>F663</f>
        <v>0</v>
      </c>
      <c r="H663" s="160"/>
      <c r="I663" s="97" t="s">
        <v>704</v>
      </c>
      <c r="J663" s="97" t="str">
        <f>VLOOKUP(I663,Presupuesto!$B$11:$C$565,2,0)</f>
        <v>OTROS SERVICIOS TECNICOS Y PROFESIONALES</v>
      </c>
      <c r="K663" s="94" t="str">
        <f t="shared" si="21"/>
        <v>Posgrado</v>
      </c>
      <c r="L663" s="94" t="s">
        <v>393</v>
      </c>
    </row>
    <row r="664" spans="3:12" ht="15.75" thickBot="1" x14ac:dyDescent="0.3">
      <c r="C664" s="168" t="s">
        <v>59</v>
      </c>
      <c r="D664" s="159"/>
      <c r="E664" s="150">
        <v>0</v>
      </c>
      <c r="F664" s="96">
        <v>0</v>
      </c>
      <c r="G664" s="93">
        <f>F664</f>
        <v>0</v>
      </c>
      <c r="H664" s="160"/>
      <c r="I664" s="97" t="s">
        <v>704</v>
      </c>
      <c r="J664" s="97" t="str">
        <f>VLOOKUP(I664,Presupuesto!$B$11:$C$565,2,0)</f>
        <v>OTROS SERVICIOS TECNICOS Y PROFESIONALES</v>
      </c>
      <c r="K664" s="94" t="str">
        <f t="shared" si="21"/>
        <v>Posgrado</v>
      </c>
      <c r="L664" s="94" t="s">
        <v>393</v>
      </c>
    </row>
    <row r="665" spans="3:12" ht="15.75" thickBot="1" x14ac:dyDescent="0.3">
      <c r="C665" s="136" t="s">
        <v>61</v>
      </c>
      <c r="D665" s="195"/>
      <c r="E665" s="148">
        <v>12</v>
      </c>
      <c r="F665" s="114">
        <v>30000</v>
      </c>
      <c r="G665" s="109">
        <f>D665*E665*F665</f>
        <v>0</v>
      </c>
      <c r="H665" s="162"/>
      <c r="I665" s="110" t="s">
        <v>495</v>
      </c>
      <c r="J665" s="110" t="str">
        <f>VLOOKUP(I665,Presupuesto!$B$11:$C$565,2,0)</f>
        <v>SUELDOS Y SALARIOS PERMANENTES</v>
      </c>
      <c r="K665" s="94" t="str">
        <f t="shared" si="21"/>
        <v>Posgrado</v>
      </c>
      <c r="L665" s="94" t="s">
        <v>393</v>
      </c>
    </row>
    <row r="666" spans="3:12" x14ac:dyDescent="0.25">
      <c r="C666" s="167" t="s">
        <v>58</v>
      </c>
      <c r="D666" s="165"/>
      <c r="E666" s="127">
        <v>0</v>
      </c>
      <c r="F666" s="115">
        <f>IF(E665=0,"",(G665/E665)/12*E665)</f>
        <v>0</v>
      </c>
      <c r="G666" s="116">
        <f>F666</f>
        <v>0</v>
      </c>
      <c r="H666" s="160"/>
      <c r="I666" s="97" t="s">
        <v>515</v>
      </c>
      <c r="J666" s="97" t="str">
        <f>VLOOKUP(I666,Presupuesto!$B$11:$C$565,2,0)</f>
        <v>AGUINALDO Y DECIMO CUARTO MES</v>
      </c>
      <c r="K666" s="94" t="str">
        <f t="shared" si="21"/>
        <v>Posgrado</v>
      </c>
      <c r="L666" s="94" t="s">
        <v>393</v>
      </c>
    </row>
    <row r="667" spans="3:12" ht="15.75" thickBot="1" x14ac:dyDescent="0.3">
      <c r="C667" s="169" t="s">
        <v>59</v>
      </c>
      <c r="D667" s="158"/>
      <c r="E667" s="128">
        <v>0</v>
      </c>
      <c r="F667" s="101">
        <f>IF(E665&lt;6,"",((E665-6)/12)*(G665/E665))</f>
        <v>0</v>
      </c>
      <c r="G667" s="101">
        <f>F667</f>
        <v>0</v>
      </c>
      <c r="H667" s="158"/>
      <c r="I667" s="102" t="s">
        <v>518</v>
      </c>
      <c r="J667" s="120" t="str">
        <f>VLOOKUP(I667,Presupuesto!$B$11:$C$565,2,0)</f>
        <v>DECIMOCUARTO MES</v>
      </c>
      <c r="K667" s="102" t="str">
        <f t="shared" si="21"/>
        <v>Posgrado</v>
      </c>
      <c r="L667" s="120" t="s">
        <v>393</v>
      </c>
    </row>
    <row r="669" spans="3:12" ht="15.75" thickBot="1" x14ac:dyDescent="0.3"/>
    <row r="670" spans="3:12" ht="15.75" thickBot="1" x14ac:dyDescent="0.3">
      <c r="C670" s="69" t="s">
        <v>43</v>
      </c>
      <c r="D670" s="30">
        <f>SUM(G677:G727)</f>
        <v>0</v>
      </c>
      <c r="E670" s="89"/>
      <c r="F670" s="89"/>
      <c r="G670" s="89"/>
      <c r="H670" s="73"/>
      <c r="I670" s="73"/>
      <c r="J670" s="73"/>
    </row>
    <row r="671" spans="3:12" x14ac:dyDescent="0.25">
      <c r="D671" s="31"/>
      <c r="E671" s="89"/>
      <c r="F671" s="89"/>
      <c r="G671" s="89"/>
      <c r="H671" s="73"/>
      <c r="I671" s="73"/>
      <c r="J671" s="73"/>
      <c r="K671" s="149"/>
    </row>
    <row r="672" spans="3:12" x14ac:dyDescent="0.25">
      <c r="D672" s="31"/>
      <c r="E672" s="89"/>
      <c r="F672" s="89"/>
      <c r="G672" s="89"/>
      <c r="H672" s="73"/>
      <c r="I672" s="73"/>
      <c r="J672" s="73"/>
      <c r="K672" s="149"/>
    </row>
    <row r="673" spans="3:12" ht="15.75" x14ac:dyDescent="0.25">
      <c r="C673" s="198" t="s">
        <v>391</v>
      </c>
      <c r="D673" s="306"/>
      <c r="E673" s="89"/>
      <c r="F673" s="89"/>
      <c r="G673" s="89"/>
      <c r="H673" s="73"/>
      <c r="I673" s="73"/>
      <c r="J673" s="73"/>
      <c r="K673" s="149"/>
    </row>
    <row r="674" spans="3:12" ht="18.75" x14ac:dyDescent="0.25">
      <c r="C674" s="200" t="e">
        <f>IFERROR(VLOOKUP(D673,'1. Desarrollo e Innov. Curricu.'!$F:$G,2,FALSE),IFERROR(VLOOKUP(D673,'2. Investigación Científica'!$F:$G,2,FALSE),IFERROR(VLOOKUP(D673,'3. Vinculación Univ. Sociedad'!$E:$G,2,FALSE),IFERROR(VLOOKUP(D673,'4.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89"/>
      <c r="F674" s="89"/>
      <c r="G674" s="89"/>
      <c r="H674" s="73"/>
      <c r="I674" s="73"/>
      <c r="J674" s="73"/>
      <c r="K674" s="149"/>
    </row>
    <row r="675" spans="3:12" ht="15.75" thickBot="1" x14ac:dyDescent="0.3">
      <c r="C675" s="173"/>
      <c r="D675" s="31"/>
      <c r="E675" s="89"/>
      <c r="F675" s="89"/>
      <c r="G675" s="89"/>
      <c r="H675" s="73"/>
      <c r="I675" s="73"/>
      <c r="J675" s="73"/>
      <c r="K675" s="149"/>
    </row>
    <row r="676" spans="3:12" ht="30.75" thickBot="1" x14ac:dyDescent="0.3">
      <c r="C676" s="130" t="s">
        <v>44</v>
      </c>
      <c r="D676" s="134" t="s">
        <v>55</v>
      </c>
      <c r="E676" s="166" t="s">
        <v>56</v>
      </c>
      <c r="F676" s="134" t="s">
        <v>57</v>
      </c>
      <c r="G676" s="131" t="s">
        <v>27</v>
      </c>
      <c r="H676" s="129" t="s">
        <v>130</v>
      </c>
      <c r="I676" s="132" t="s">
        <v>46</v>
      </c>
      <c r="J676" s="132" t="s">
        <v>131</v>
      </c>
      <c r="K676" s="132" t="s">
        <v>409</v>
      </c>
      <c r="L676" s="132" t="s">
        <v>410</v>
      </c>
    </row>
    <row r="677" spans="3:12" ht="15.75" thickBot="1" x14ac:dyDescent="0.3">
      <c r="C677" s="133" t="s">
        <v>481</v>
      </c>
      <c r="D677" s="195"/>
      <c r="E677" s="148">
        <v>12</v>
      </c>
      <c r="F677" s="270">
        <f>HLOOKUP($C677,$BZ$2:$CM$3,2,0)</f>
        <v>43674.39</v>
      </c>
      <c r="G677" s="109">
        <f>D677*E677*F677</f>
        <v>0</v>
      </c>
      <c r="H677" s="162"/>
      <c r="I677" s="110" t="s">
        <v>495</v>
      </c>
      <c r="J677" s="110" t="str">
        <f>VLOOKUP(I677,Presupuesto!$B$11:$C$565,2,0)</f>
        <v>SUELDOS Y SALARIOS PERMANENTES</v>
      </c>
      <c r="K677" s="208" t="s">
        <v>1451</v>
      </c>
      <c r="L677" s="94" t="s">
        <v>393</v>
      </c>
    </row>
    <row r="678" spans="3:12" x14ac:dyDescent="0.25">
      <c r="C678" s="167" t="s">
        <v>58</v>
      </c>
      <c r="D678" s="159"/>
      <c r="E678" s="150">
        <v>0</v>
      </c>
      <c r="F678" s="96">
        <f>IF(E677=0,"",(G677/E677)/12*E677)</f>
        <v>0</v>
      </c>
      <c r="G678" s="93">
        <f>F678</f>
        <v>0</v>
      </c>
      <c r="H678" s="160"/>
      <c r="I678" s="112" t="s">
        <v>515</v>
      </c>
      <c r="J678" s="112" t="str">
        <f>VLOOKUP(I678,Presupuesto!$B$11:$C$565,2,0)</f>
        <v>AGUINALDO Y DECIMO CUARTO MES</v>
      </c>
      <c r="K678" s="94" t="str">
        <f t="shared" ref="K678:K709" si="22">$K$677</f>
        <v>Posgrado</v>
      </c>
      <c r="L678" s="94" t="s">
        <v>411</v>
      </c>
    </row>
    <row r="679" spans="3:12" ht="15.75" thickBot="1" x14ac:dyDescent="0.3">
      <c r="C679" s="168" t="s">
        <v>59</v>
      </c>
      <c r="D679" s="159"/>
      <c r="E679" s="150">
        <v>0</v>
      </c>
      <c r="F679" s="113">
        <f>IF(E677&lt;6,"",((E677-6)/12)*(G677/E677))</f>
        <v>0</v>
      </c>
      <c r="G679" s="93">
        <f>F679</f>
        <v>0</v>
      </c>
      <c r="H679" s="160"/>
      <c r="I679" s="97" t="s">
        <v>518</v>
      </c>
      <c r="J679" s="97" t="str">
        <f>VLOOKUP(I679,Presupuesto!$B$11:$C$565,2,0)</f>
        <v>DECIMOCUARTO MES</v>
      </c>
      <c r="K679" s="94" t="str">
        <f t="shared" si="22"/>
        <v>Posgrado</v>
      </c>
      <c r="L679" s="94" t="s">
        <v>394</v>
      </c>
    </row>
    <row r="680" spans="3:12" ht="15.75" thickBot="1" x14ac:dyDescent="0.3">
      <c r="C680" s="133" t="s">
        <v>482</v>
      </c>
      <c r="D680" s="195"/>
      <c r="E680" s="148">
        <v>12</v>
      </c>
      <c r="F680" s="270">
        <f>HLOOKUP($C680,$BZ$2:$CM$3,2,0)</f>
        <v>39703.99</v>
      </c>
      <c r="G680" s="109">
        <f>D680*E680*F680</f>
        <v>0</v>
      </c>
      <c r="H680" s="162"/>
      <c r="I680" s="110" t="s">
        <v>495</v>
      </c>
      <c r="J680" s="110" t="str">
        <f>VLOOKUP(I680,Presupuesto!$B$11:$C$565,2,0)</f>
        <v>SUELDOS Y SALARIOS PERMANENTES</v>
      </c>
      <c r="K680" s="94" t="str">
        <f t="shared" si="22"/>
        <v>Posgrado</v>
      </c>
      <c r="L680" s="94" t="s">
        <v>394</v>
      </c>
    </row>
    <row r="681" spans="3:12" x14ac:dyDescent="0.25">
      <c r="C681" s="167" t="s">
        <v>58</v>
      </c>
      <c r="D681" s="159"/>
      <c r="E681" s="150">
        <v>0</v>
      </c>
      <c r="F681" s="96">
        <f>IF(E680=0,"",(G680/E680)/12*E680)</f>
        <v>0</v>
      </c>
      <c r="G681" s="93">
        <f>F681</f>
        <v>0</v>
      </c>
      <c r="H681" s="160"/>
      <c r="I681" s="112" t="s">
        <v>515</v>
      </c>
      <c r="J681" s="112" t="str">
        <f>VLOOKUP(I681,Presupuesto!$B$11:$C$565,2,0)</f>
        <v>AGUINALDO Y DECIMO CUARTO MES</v>
      </c>
      <c r="K681" s="94" t="str">
        <f t="shared" si="22"/>
        <v>Posgrado</v>
      </c>
      <c r="L681" s="94" t="s">
        <v>394</v>
      </c>
    </row>
    <row r="682" spans="3:12" ht="15.75" thickBot="1" x14ac:dyDescent="0.3">
      <c r="C682" s="168" t="s">
        <v>59</v>
      </c>
      <c r="D682" s="159"/>
      <c r="E682" s="150">
        <v>0</v>
      </c>
      <c r="F682" s="113">
        <f>IF(E680&lt;6,"",((E680-6)/12)*(G680/E680))</f>
        <v>0</v>
      </c>
      <c r="G682" s="93">
        <f>F682</f>
        <v>0</v>
      </c>
      <c r="H682" s="160"/>
      <c r="I682" s="97" t="s">
        <v>518</v>
      </c>
      <c r="J682" s="97" t="str">
        <f>VLOOKUP(I682,Presupuesto!$B$11:$C$565,2,0)</f>
        <v>DECIMOCUARTO MES</v>
      </c>
      <c r="K682" s="94" t="str">
        <f t="shared" si="22"/>
        <v>Posgrado</v>
      </c>
      <c r="L682" s="94" t="s">
        <v>394</v>
      </c>
    </row>
    <row r="683" spans="3:12" ht="15.75" thickBot="1" x14ac:dyDescent="0.3">
      <c r="C683" s="133" t="s">
        <v>483</v>
      </c>
      <c r="D683" s="195"/>
      <c r="E683" s="148">
        <v>12</v>
      </c>
      <c r="F683" s="270">
        <f>HLOOKUP($C683,$BZ$2:$CM$3,2,0)</f>
        <v>35733.589999999997</v>
      </c>
      <c r="G683" s="109">
        <f>D683*E683*F683</f>
        <v>0</v>
      </c>
      <c r="H683" s="162"/>
      <c r="I683" s="110" t="s">
        <v>495</v>
      </c>
      <c r="J683" s="110" t="str">
        <f>VLOOKUP(I683,Presupuesto!$B$11:$C$565,2,0)</f>
        <v>SUELDOS Y SALARIOS PERMANENTES</v>
      </c>
      <c r="K683" s="94" t="str">
        <f t="shared" si="22"/>
        <v>Posgrado</v>
      </c>
      <c r="L683" s="94" t="s">
        <v>394</v>
      </c>
    </row>
    <row r="684" spans="3:12" x14ac:dyDescent="0.25">
      <c r="C684" s="167" t="s">
        <v>58</v>
      </c>
      <c r="D684" s="159"/>
      <c r="E684" s="150">
        <v>0</v>
      </c>
      <c r="F684" s="96">
        <f>IF(E683=0,"",(G683/E683)/12*E683)</f>
        <v>0</v>
      </c>
      <c r="G684" s="93">
        <f>F684</f>
        <v>0</v>
      </c>
      <c r="H684" s="160"/>
      <c r="I684" s="112" t="s">
        <v>515</v>
      </c>
      <c r="J684" s="112" t="str">
        <f>VLOOKUP(I684,Presupuesto!$B$11:$C$565,2,0)</f>
        <v>AGUINALDO Y DECIMO CUARTO MES</v>
      </c>
      <c r="K684" s="94" t="str">
        <f t="shared" si="22"/>
        <v>Posgrado</v>
      </c>
      <c r="L684" s="94" t="s">
        <v>394</v>
      </c>
    </row>
    <row r="685" spans="3:12" ht="15.75" thickBot="1" x14ac:dyDescent="0.3">
      <c r="C685" s="168" t="s">
        <v>59</v>
      </c>
      <c r="D685" s="159"/>
      <c r="E685" s="150">
        <v>0</v>
      </c>
      <c r="F685" s="113">
        <f>IF(E683&lt;6,"",((E683-6)/12)*(G683/E683))</f>
        <v>0</v>
      </c>
      <c r="G685" s="93">
        <f>F685</f>
        <v>0</v>
      </c>
      <c r="H685" s="160"/>
      <c r="I685" s="97" t="s">
        <v>518</v>
      </c>
      <c r="J685" s="97" t="str">
        <f>VLOOKUP(I685,Presupuesto!$B$11:$C$565,2,0)</f>
        <v>DECIMOCUARTO MES</v>
      </c>
      <c r="K685" s="94" t="str">
        <f t="shared" si="22"/>
        <v>Posgrado</v>
      </c>
      <c r="L685" s="94" t="s">
        <v>394</v>
      </c>
    </row>
    <row r="686" spans="3:12" ht="15.75" thickBot="1" x14ac:dyDescent="0.3">
      <c r="C686" s="133" t="s">
        <v>484</v>
      </c>
      <c r="D686" s="195"/>
      <c r="E686" s="148">
        <v>12</v>
      </c>
      <c r="F686" s="270">
        <f>HLOOKUP($C686,$BZ$2:$CM$3,2,0)</f>
        <v>31763.19</v>
      </c>
      <c r="G686" s="109">
        <f>D686*E686*F686</f>
        <v>0</v>
      </c>
      <c r="H686" s="162"/>
      <c r="I686" s="110" t="s">
        <v>495</v>
      </c>
      <c r="J686" s="110" t="str">
        <f>VLOOKUP(I686,Presupuesto!$B$11:$C$565,2,0)</f>
        <v>SUELDOS Y SALARIOS PERMANENTES</v>
      </c>
      <c r="K686" s="94" t="str">
        <f t="shared" si="22"/>
        <v>Posgrado</v>
      </c>
      <c r="L686" s="94" t="s">
        <v>394</v>
      </c>
    </row>
    <row r="687" spans="3:12" x14ac:dyDescent="0.25">
      <c r="C687" s="167" t="s">
        <v>58</v>
      </c>
      <c r="D687" s="159"/>
      <c r="E687" s="150">
        <v>0</v>
      </c>
      <c r="F687" s="96">
        <f>IF(E686=0,"",(G686/E686)/12*E686)</f>
        <v>0</v>
      </c>
      <c r="G687" s="93">
        <f>F687</f>
        <v>0</v>
      </c>
      <c r="H687" s="160"/>
      <c r="I687" s="112" t="s">
        <v>515</v>
      </c>
      <c r="J687" s="112" t="str">
        <f>VLOOKUP(I687,Presupuesto!$B$11:$C$565,2,0)</f>
        <v>AGUINALDO Y DECIMO CUARTO MES</v>
      </c>
      <c r="K687" s="94" t="str">
        <f t="shared" si="22"/>
        <v>Posgrado</v>
      </c>
      <c r="L687" s="94" t="s">
        <v>394</v>
      </c>
    </row>
    <row r="688" spans="3:12" ht="15.75" thickBot="1" x14ac:dyDescent="0.3">
      <c r="C688" s="168" t="s">
        <v>59</v>
      </c>
      <c r="D688" s="159"/>
      <c r="E688" s="150">
        <v>0</v>
      </c>
      <c r="F688" s="113">
        <f>IF(E686&lt;6,"",((E686-6)/12)*(G686/E686))</f>
        <v>0</v>
      </c>
      <c r="G688" s="93">
        <f>F688</f>
        <v>0</v>
      </c>
      <c r="H688" s="160"/>
      <c r="I688" s="97" t="s">
        <v>518</v>
      </c>
      <c r="J688" s="97" t="str">
        <f>VLOOKUP(I688,Presupuesto!$B$11:$C$565,2,0)</f>
        <v>DECIMOCUARTO MES</v>
      </c>
      <c r="K688" s="94" t="str">
        <f t="shared" si="22"/>
        <v>Posgrado</v>
      </c>
      <c r="L688" s="94" t="s">
        <v>394</v>
      </c>
    </row>
    <row r="689" spans="3:12" ht="15.75" thickBot="1" x14ac:dyDescent="0.3">
      <c r="C689" s="133" t="s">
        <v>485</v>
      </c>
      <c r="D689" s="195"/>
      <c r="E689" s="148">
        <v>12</v>
      </c>
      <c r="F689" s="270">
        <f>HLOOKUP($C689,$BZ$2:$CM$3,2,0)</f>
        <v>29777.99</v>
      </c>
      <c r="G689" s="109">
        <f>D689*E689*F689</f>
        <v>0</v>
      </c>
      <c r="H689" s="162"/>
      <c r="I689" s="110" t="s">
        <v>495</v>
      </c>
      <c r="J689" s="110" t="str">
        <f>VLOOKUP(I689,Presupuesto!$B$11:$C$565,2,0)</f>
        <v>SUELDOS Y SALARIOS PERMANENTES</v>
      </c>
      <c r="K689" s="94" t="str">
        <f t="shared" si="22"/>
        <v>Posgrado</v>
      </c>
      <c r="L689" s="94" t="s">
        <v>394</v>
      </c>
    </row>
    <row r="690" spans="3:12" x14ac:dyDescent="0.25">
      <c r="C690" s="167" t="s">
        <v>58</v>
      </c>
      <c r="D690" s="159"/>
      <c r="E690" s="150">
        <v>0</v>
      </c>
      <c r="F690" s="96">
        <f>IF(E689=0,"",(G689/E689)/12*E689)</f>
        <v>0</v>
      </c>
      <c r="G690" s="93">
        <f>F690</f>
        <v>0</v>
      </c>
      <c r="H690" s="160"/>
      <c r="I690" s="112" t="s">
        <v>515</v>
      </c>
      <c r="J690" s="112" t="str">
        <f>VLOOKUP(I690,Presupuesto!$B$11:$C$565,2,0)</f>
        <v>AGUINALDO Y DECIMO CUARTO MES</v>
      </c>
      <c r="K690" s="94" t="str">
        <f t="shared" si="22"/>
        <v>Posgrado</v>
      </c>
      <c r="L690" s="94" t="s">
        <v>394</v>
      </c>
    </row>
    <row r="691" spans="3:12" ht="15.75" thickBot="1" x14ac:dyDescent="0.3">
      <c r="C691" s="168" t="s">
        <v>59</v>
      </c>
      <c r="D691" s="159"/>
      <c r="E691" s="150">
        <v>0</v>
      </c>
      <c r="F691" s="113">
        <f>IF(E689&lt;6,"",((E689-6)/12)*(G689/E689))</f>
        <v>0</v>
      </c>
      <c r="G691" s="93">
        <f>F691</f>
        <v>0</v>
      </c>
      <c r="H691" s="160"/>
      <c r="I691" s="97" t="s">
        <v>518</v>
      </c>
      <c r="J691" s="97" t="str">
        <f>VLOOKUP(I691,Presupuesto!$B$11:$C$565,2,0)</f>
        <v>DECIMOCUARTO MES</v>
      </c>
      <c r="K691" s="94" t="str">
        <f t="shared" si="22"/>
        <v>Posgrado</v>
      </c>
      <c r="L691" s="94" t="s">
        <v>394</v>
      </c>
    </row>
    <row r="692" spans="3:12" ht="15.75" thickBot="1" x14ac:dyDescent="0.3">
      <c r="C692" s="133" t="s">
        <v>486</v>
      </c>
      <c r="D692" s="195"/>
      <c r="E692" s="148">
        <v>12</v>
      </c>
      <c r="F692" s="270">
        <f>HLOOKUP($C692,$BZ$2:$CM$3,2,0)</f>
        <v>27792.79</v>
      </c>
      <c r="G692" s="109">
        <f>D692*E692*F692</f>
        <v>0</v>
      </c>
      <c r="H692" s="162"/>
      <c r="I692" s="110" t="s">
        <v>495</v>
      </c>
      <c r="J692" s="110" t="str">
        <f>VLOOKUP(I692,Presupuesto!$B$11:$C$565,2,0)</f>
        <v>SUELDOS Y SALARIOS PERMANENTES</v>
      </c>
      <c r="K692" s="94" t="str">
        <f t="shared" si="22"/>
        <v>Posgrado</v>
      </c>
      <c r="L692" s="94" t="s">
        <v>394</v>
      </c>
    </row>
    <row r="693" spans="3:12" x14ac:dyDescent="0.25">
      <c r="C693" s="167" t="s">
        <v>58</v>
      </c>
      <c r="D693" s="159"/>
      <c r="E693" s="150">
        <v>0</v>
      </c>
      <c r="F693" s="96">
        <f>IF(E692=0,"",(G692/E692)/12*E692)</f>
        <v>0</v>
      </c>
      <c r="G693" s="93">
        <f>F693</f>
        <v>0</v>
      </c>
      <c r="H693" s="160"/>
      <c r="I693" s="112" t="s">
        <v>515</v>
      </c>
      <c r="J693" s="112" t="str">
        <f>VLOOKUP(I693,Presupuesto!$B$11:$C$565,2,0)</f>
        <v>AGUINALDO Y DECIMO CUARTO MES</v>
      </c>
      <c r="K693" s="94" t="str">
        <f t="shared" si="22"/>
        <v>Posgrado</v>
      </c>
      <c r="L693" s="94" t="s">
        <v>394</v>
      </c>
    </row>
    <row r="694" spans="3:12" ht="15.75" thickBot="1" x14ac:dyDescent="0.3">
      <c r="C694" s="168" t="s">
        <v>59</v>
      </c>
      <c r="D694" s="159"/>
      <c r="E694" s="150">
        <v>0</v>
      </c>
      <c r="F694" s="113">
        <f>IF(E692&lt;6,"",((E692-6)/12)*(G692/E692))</f>
        <v>0</v>
      </c>
      <c r="G694" s="93">
        <f>F694</f>
        <v>0</v>
      </c>
      <c r="H694" s="160"/>
      <c r="I694" s="97" t="s">
        <v>518</v>
      </c>
      <c r="J694" s="97" t="str">
        <f>VLOOKUP(I694,Presupuesto!$B$11:$C$565,2,0)</f>
        <v>DECIMOCUARTO MES</v>
      </c>
      <c r="K694" s="94" t="str">
        <f t="shared" si="22"/>
        <v>Posgrado</v>
      </c>
      <c r="L694" s="94" t="s">
        <v>394</v>
      </c>
    </row>
    <row r="695" spans="3:12" ht="15.75" thickBot="1" x14ac:dyDescent="0.3">
      <c r="C695" s="133" t="s">
        <v>487</v>
      </c>
      <c r="D695" s="195"/>
      <c r="E695" s="148">
        <v>12</v>
      </c>
      <c r="F695" s="270">
        <f>HLOOKUP($C695,$BZ$2:$CM$3,2,0)</f>
        <v>18859.39</v>
      </c>
      <c r="G695" s="109">
        <f>D695*E695*F695</f>
        <v>0</v>
      </c>
      <c r="H695" s="162"/>
      <c r="I695" s="110" t="s">
        <v>495</v>
      </c>
      <c r="J695" s="110" t="str">
        <f>VLOOKUP(I695,Presupuesto!$B$11:$C$565,2,0)</f>
        <v>SUELDOS Y SALARIOS PERMANENTES</v>
      </c>
      <c r="K695" s="94" t="str">
        <f t="shared" si="22"/>
        <v>Posgrado</v>
      </c>
      <c r="L695" s="94" t="s">
        <v>394</v>
      </c>
    </row>
    <row r="696" spans="3:12" x14ac:dyDescent="0.25">
      <c r="C696" s="167" t="s">
        <v>58</v>
      </c>
      <c r="D696" s="159"/>
      <c r="E696" s="150">
        <v>0</v>
      </c>
      <c r="F696" s="96">
        <f>IF(E695=0,"",(G695/E695)/12*E695)</f>
        <v>0</v>
      </c>
      <c r="G696" s="93">
        <f>F696</f>
        <v>0</v>
      </c>
      <c r="H696" s="160"/>
      <c r="I696" s="112" t="s">
        <v>515</v>
      </c>
      <c r="J696" s="112" t="str">
        <f>VLOOKUP(I696,Presupuesto!$B$11:$C$565,2,0)</f>
        <v>AGUINALDO Y DECIMO CUARTO MES</v>
      </c>
      <c r="K696" s="94" t="str">
        <f t="shared" si="22"/>
        <v>Posgrado</v>
      </c>
      <c r="L696" s="94" t="s">
        <v>394</v>
      </c>
    </row>
    <row r="697" spans="3:12" ht="15.75" thickBot="1" x14ac:dyDescent="0.3">
      <c r="C697" s="168" t="s">
        <v>59</v>
      </c>
      <c r="D697" s="159"/>
      <c r="E697" s="150">
        <v>0</v>
      </c>
      <c r="F697" s="113">
        <f>IF(E695&lt;6,"",((E695-6)/12)*(G695/E695))</f>
        <v>0</v>
      </c>
      <c r="G697" s="93">
        <f>F697</f>
        <v>0</v>
      </c>
      <c r="H697" s="160"/>
      <c r="I697" s="97" t="s">
        <v>518</v>
      </c>
      <c r="J697" s="97" t="str">
        <f>VLOOKUP(I697,Presupuesto!$B$11:$C$565,2,0)</f>
        <v>DECIMOCUARTO MES</v>
      </c>
      <c r="K697" s="94" t="str">
        <f t="shared" si="22"/>
        <v>Posgrado</v>
      </c>
      <c r="L697" s="94" t="s">
        <v>394</v>
      </c>
    </row>
    <row r="698" spans="3:12" ht="15.75" thickBot="1" x14ac:dyDescent="0.3">
      <c r="C698" s="133" t="s">
        <v>488</v>
      </c>
      <c r="D698" s="195"/>
      <c r="E698" s="148">
        <v>12</v>
      </c>
      <c r="F698" s="270">
        <f>HLOOKUP($C698,$BZ$2:$CM$3,2,0)</f>
        <v>17866.8</v>
      </c>
      <c r="G698" s="109">
        <f>D698*E698*F698</f>
        <v>0</v>
      </c>
      <c r="H698" s="162"/>
      <c r="I698" s="110" t="s">
        <v>495</v>
      </c>
      <c r="J698" s="110" t="str">
        <f>VLOOKUP(I698,Presupuesto!$B$11:$C$565,2,0)</f>
        <v>SUELDOS Y SALARIOS PERMANENTES</v>
      </c>
      <c r="K698" s="94" t="str">
        <f t="shared" si="22"/>
        <v>Posgrado</v>
      </c>
      <c r="L698" s="94" t="s">
        <v>394</v>
      </c>
    </row>
    <row r="699" spans="3:12" x14ac:dyDescent="0.25">
      <c r="C699" s="167" t="s">
        <v>58</v>
      </c>
      <c r="D699" s="159"/>
      <c r="E699" s="150">
        <v>0</v>
      </c>
      <c r="F699" s="96">
        <f>IF(E698=0,"",(G698/E698)/12*E698)</f>
        <v>0</v>
      </c>
      <c r="G699" s="93">
        <f>F699</f>
        <v>0</v>
      </c>
      <c r="H699" s="160"/>
      <c r="I699" s="112" t="s">
        <v>515</v>
      </c>
      <c r="J699" s="112" t="str">
        <f>VLOOKUP(I699,Presupuesto!$B$11:$C$565,2,0)</f>
        <v>AGUINALDO Y DECIMO CUARTO MES</v>
      </c>
      <c r="K699" s="94" t="str">
        <f t="shared" si="22"/>
        <v>Posgrado</v>
      </c>
      <c r="L699" s="94" t="s">
        <v>394</v>
      </c>
    </row>
    <row r="700" spans="3:12" ht="15.75" thickBot="1" x14ac:dyDescent="0.3">
      <c r="C700" s="168" t="s">
        <v>59</v>
      </c>
      <c r="D700" s="159"/>
      <c r="E700" s="150">
        <v>0</v>
      </c>
      <c r="F700" s="113">
        <f>IF(E698&lt;6,"",((E698-6)/12)*(G698/E698))</f>
        <v>0</v>
      </c>
      <c r="G700" s="93">
        <f>F700</f>
        <v>0</v>
      </c>
      <c r="H700" s="160"/>
      <c r="I700" s="97" t="s">
        <v>518</v>
      </c>
      <c r="J700" s="97" t="str">
        <f>VLOOKUP(I700,Presupuesto!$B$11:$C$565,2,0)</f>
        <v>DECIMOCUARTO MES</v>
      </c>
      <c r="K700" s="94" t="str">
        <f t="shared" si="22"/>
        <v>Posgrado</v>
      </c>
      <c r="L700" s="94" t="s">
        <v>394</v>
      </c>
    </row>
    <row r="701" spans="3:12" ht="15.75" thickBot="1" x14ac:dyDescent="0.3">
      <c r="C701" s="133" t="s">
        <v>489</v>
      </c>
      <c r="D701" s="195"/>
      <c r="E701" s="148">
        <v>12</v>
      </c>
      <c r="F701" s="270">
        <f>HLOOKUP($C701,$BZ$2:$CM$3,2,0)</f>
        <v>13896.4</v>
      </c>
      <c r="G701" s="109">
        <f>D701*E701*F701</f>
        <v>0</v>
      </c>
      <c r="H701" s="162"/>
      <c r="I701" s="110" t="s">
        <v>495</v>
      </c>
      <c r="J701" s="110" t="str">
        <f>VLOOKUP(I701,Presupuesto!$B$11:$C$565,2,0)</f>
        <v>SUELDOS Y SALARIOS PERMANENTES</v>
      </c>
      <c r="K701" s="94" t="str">
        <f t="shared" si="22"/>
        <v>Posgrado</v>
      </c>
      <c r="L701" s="94" t="s">
        <v>394</v>
      </c>
    </row>
    <row r="702" spans="3:12" x14ac:dyDescent="0.25">
      <c r="C702" s="167" t="s">
        <v>58</v>
      </c>
      <c r="D702" s="159"/>
      <c r="E702" s="150">
        <v>0</v>
      </c>
      <c r="F702" s="96">
        <f>IF(E701=0,"",(G701/E701)/12*E701)</f>
        <v>0</v>
      </c>
      <c r="G702" s="93">
        <f>F702</f>
        <v>0</v>
      </c>
      <c r="H702" s="160"/>
      <c r="I702" s="112" t="s">
        <v>515</v>
      </c>
      <c r="J702" s="112" t="str">
        <f>VLOOKUP(I702,Presupuesto!$B$11:$C$565,2,0)</f>
        <v>AGUINALDO Y DECIMO CUARTO MES</v>
      </c>
      <c r="K702" s="94" t="str">
        <f t="shared" si="22"/>
        <v>Posgrado</v>
      </c>
      <c r="L702" s="94" t="s">
        <v>394</v>
      </c>
    </row>
    <row r="703" spans="3:12" ht="15.75" thickBot="1" x14ac:dyDescent="0.3">
      <c r="C703" s="168" t="s">
        <v>59</v>
      </c>
      <c r="D703" s="159"/>
      <c r="E703" s="150">
        <v>0</v>
      </c>
      <c r="F703" s="113">
        <f>IF(E701&lt;6,"",((E701-6)/12)*(G701/E701))</f>
        <v>0</v>
      </c>
      <c r="G703" s="93">
        <f>F703</f>
        <v>0</v>
      </c>
      <c r="H703" s="160"/>
      <c r="I703" s="97" t="s">
        <v>518</v>
      </c>
      <c r="J703" s="97" t="str">
        <f>VLOOKUP(I703,Presupuesto!$B$11:$C$565,2,0)</f>
        <v>DECIMOCUARTO MES</v>
      </c>
      <c r="K703" s="94" t="str">
        <f t="shared" si="22"/>
        <v>Posgrado</v>
      </c>
      <c r="L703" s="94" t="s">
        <v>394</v>
      </c>
    </row>
    <row r="704" spans="3:12" ht="15.75" thickBot="1" x14ac:dyDescent="0.3">
      <c r="C704" s="133" t="s">
        <v>490</v>
      </c>
      <c r="D704" s="195"/>
      <c r="E704" s="148">
        <v>12</v>
      </c>
      <c r="F704" s="270">
        <f>HLOOKUP($C704,$BZ$2:$CM$3,2,0)</f>
        <v>15004.09</v>
      </c>
      <c r="G704" s="109">
        <f>D704*E704*F704</f>
        <v>0</v>
      </c>
      <c r="H704" s="162"/>
      <c r="I704" s="110" t="s">
        <v>495</v>
      </c>
      <c r="J704" s="110" t="str">
        <f>VLOOKUP(I704,Presupuesto!$B$11:$C$565,2,0)</f>
        <v>SUELDOS Y SALARIOS PERMANENTES</v>
      </c>
      <c r="K704" s="94" t="str">
        <f t="shared" si="22"/>
        <v>Posgrado</v>
      </c>
      <c r="L704" s="94" t="s">
        <v>394</v>
      </c>
    </row>
    <row r="705" spans="3:12" x14ac:dyDescent="0.25">
      <c r="C705" s="167" t="s">
        <v>58</v>
      </c>
      <c r="D705" s="159"/>
      <c r="E705" s="150">
        <v>0</v>
      </c>
      <c r="F705" s="96">
        <f>IF(E704=0,"",(G704/E704)/12*E704)</f>
        <v>0</v>
      </c>
      <c r="G705" s="93">
        <f>F705</f>
        <v>0</v>
      </c>
      <c r="H705" s="160"/>
      <c r="I705" s="112" t="s">
        <v>515</v>
      </c>
      <c r="J705" s="112" t="str">
        <f>VLOOKUP(I705,Presupuesto!$B$11:$C$565,2,0)</f>
        <v>AGUINALDO Y DECIMO CUARTO MES</v>
      </c>
      <c r="K705" s="94" t="str">
        <f t="shared" si="22"/>
        <v>Posgrado</v>
      </c>
      <c r="L705" s="94" t="s">
        <v>394</v>
      </c>
    </row>
    <row r="706" spans="3:12" ht="15.75" thickBot="1" x14ac:dyDescent="0.3">
      <c r="C706" s="168" t="s">
        <v>59</v>
      </c>
      <c r="D706" s="159"/>
      <c r="E706" s="150">
        <v>0</v>
      </c>
      <c r="F706" s="113">
        <f>IF(E704&lt;6,"",((E704-6)/12)*(G704/E704))</f>
        <v>0</v>
      </c>
      <c r="G706" s="93">
        <f>F706</f>
        <v>0</v>
      </c>
      <c r="H706" s="160"/>
      <c r="I706" s="97" t="s">
        <v>518</v>
      </c>
      <c r="J706" s="97" t="str">
        <f>VLOOKUP(I706,Presupuesto!$B$11:$C$565,2,0)</f>
        <v>DECIMOCUARTO MES</v>
      </c>
      <c r="K706" s="94" t="str">
        <f t="shared" si="22"/>
        <v>Posgrado</v>
      </c>
      <c r="L706" s="94" t="s">
        <v>394</v>
      </c>
    </row>
    <row r="707" spans="3:12" ht="15.75" thickBot="1" x14ac:dyDescent="0.3">
      <c r="C707" s="133" t="s">
        <v>491</v>
      </c>
      <c r="D707" s="195"/>
      <c r="E707" s="148">
        <v>12</v>
      </c>
      <c r="F707" s="270">
        <f>HLOOKUP($C707,$BZ$2:$CM$3,2,0)</f>
        <v>13238.9</v>
      </c>
      <c r="G707" s="109">
        <f>D707*E707*F707</f>
        <v>0</v>
      </c>
      <c r="H707" s="162"/>
      <c r="I707" s="110" t="s">
        <v>495</v>
      </c>
      <c r="J707" s="110" t="str">
        <f>VLOOKUP(I707,Presupuesto!$B$11:$C$565,2,0)</f>
        <v>SUELDOS Y SALARIOS PERMANENTES</v>
      </c>
      <c r="K707" s="94" t="str">
        <f t="shared" si="22"/>
        <v>Posgrado</v>
      </c>
      <c r="L707" s="94" t="s">
        <v>394</v>
      </c>
    </row>
    <row r="708" spans="3:12" x14ac:dyDescent="0.25">
      <c r="C708" s="167" t="s">
        <v>58</v>
      </c>
      <c r="D708" s="159"/>
      <c r="E708" s="150">
        <v>0</v>
      </c>
      <c r="F708" s="96">
        <f>IF(E707=0,"",(G707/E707)/12*E707)</f>
        <v>0</v>
      </c>
      <c r="G708" s="93">
        <f>F708</f>
        <v>0</v>
      </c>
      <c r="H708" s="160"/>
      <c r="I708" s="112" t="s">
        <v>515</v>
      </c>
      <c r="J708" s="112" t="str">
        <f>VLOOKUP(I708,Presupuesto!$B$11:$C$565,2,0)</f>
        <v>AGUINALDO Y DECIMO CUARTO MES</v>
      </c>
      <c r="K708" s="94" t="str">
        <f t="shared" si="22"/>
        <v>Posgrado</v>
      </c>
      <c r="L708" s="94" t="s">
        <v>394</v>
      </c>
    </row>
    <row r="709" spans="3:12" ht="15.75" thickBot="1" x14ac:dyDescent="0.3">
      <c r="C709" s="168" t="s">
        <v>59</v>
      </c>
      <c r="D709" s="159"/>
      <c r="E709" s="150">
        <v>0</v>
      </c>
      <c r="F709" s="113">
        <f>IF(E707&lt;6,"",((E707-6)/12)*(G707/E707))</f>
        <v>0</v>
      </c>
      <c r="G709" s="93">
        <f>F709</f>
        <v>0</v>
      </c>
      <c r="H709" s="160"/>
      <c r="I709" s="97" t="s">
        <v>518</v>
      </c>
      <c r="J709" s="97" t="str">
        <f>VLOOKUP(I709,Presupuesto!$B$11:$C$565,2,0)</f>
        <v>DECIMOCUARTO MES</v>
      </c>
      <c r="K709" s="94" t="str">
        <f t="shared" si="22"/>
        <v>Posgrado</v>
      </c>
      <c r="L709" s="94" t="s">
        <v>394</v>
      </c>
    </row>
    <row r="710" spans="3:12" ht="15.75" thickBot="1" x14ac:dyDescent="0.3">
      <c r="C710" s="133" t="s">
        <v>492</v>
      </c>
      <c r="D710" s="195"/>
      <c r="E710" s="148">
        <v>12</v>
      </c>
      <c r="F710" s="270">
        <f>HLOOKUP($C710,$BZ$2:$CM$3,2,0)</f>
        <v>12356.31</v>
      </c>
      <c r="G710" s="109">
        <f>D710*E710*F710</f>
        <v>0</v>
      </c>
      <c r="H710" s="162"/>
      <c r="I710" s="110" t="s">
        <v>495</v>
      </c>
      <c r="J710" s="110" t="str">
        <f>VLOOKUP(I710,Presupuesto!$B$11:$C$565,2,0)</f>
        <v>SUELDOS Y SALARIOS PERMANENTES</v>
      </c>
      <c r="K710" s="94" t="str">
        <f t="shared" ref="K710:K727" si="23">$K$677</f>
        <v>Posgrado</v>
      </c>
      <c r="L710" s="94" t="s">
        <v>394</v>
      </c>
    </row>
    <row r="711" spans="3:12" x14ac:dyDescent="0.25">
      <c r="C711" s="167" t="s">
        <v>58</v>
      </c>
      <c r="D711" s="159"/>
      <c r="E711" s="150">
        <v>0</v>
      </c>
      <c r="F711" s="96">
        <f>IF(E710=0,"",(G710/E710)/12*E710)</f>
        <v>0</v>
      </c>
      <c r="G711" s="93">
        <f>F711</f>
        <v>0</v>
      </c>
      <c r="H711" s="160"/>
      <c r="I711" s="112" t="s">
        <v>515</v>
      </c>
      <c r="J711" s="112" t="str">
        <f>VLOOKUP(I711,Presupuesto!$B$11:$C$565,2,0)</f>
        <v>AGUINALDO Y DECIMO CUARTO MES</v>
      </c>
      <c r="K711" s="94" t="str">
        <f t="shared" si="23"/>
        <v>Posgrado</v>
      </c>
      <c r="L711" s="94" t="s">
        <v>394</v>
      </c>
    </row>
    <row r="712" spans="3:12" ht="15.75" thickBot="1" x14ac:dyDescent="0.3">
      <c r="C712" s="168" t="s">
        <v>59</v>
      </c>
      <c r="D712" s="159"/>
      <c r="E712" s="150">
        <v>0</v>
      </c>
      <c r="F712" s="113">
        <f>IF(E710&lt;6,"",((E710-6)/12)*(G710/E710))</f>
        <v>0</v>
      </c>
      <c r="G712" s="93">
        <f>F712</f>
        <v>0</v>
      </c>
      <c r="H712" s="160"/>
      <c r="I712" s="97" t="s">
        <v>518</v>
      </c>
      <c r="J712" s="97" t="str">
        <f>VLOOKUP(I712,Presupuesto!$B$11:$C$565,2,0)</f>
        <v>DECIMOCUARTO MES</v>
      </c>
      <c r="K712" s="94" t="str">
        <f t="shared" si="23"/>
        <v>Posgrado</v>
      </c>
      <c r="L712" s="94" t="s">
        <v>394</v>
      </c>
    </row>
    <row r="713" spans="3:12" ht="15.75" thickBot="1" x14ac:dyDescent="0.3">
      <c r="C713" s="133" t="s">
        <v>493</v>
      </c>
      <c r="D713" s="195"/>
      <c r="E713" s="148">
        <v>12</v>
      </c>
      <c r="F713" s="270">
        <f>HLOOKUP($C713,$BZ$2:$CM$3,2,0)</f>
        <v>463.22</v>
      </c>
      <c r="G713" s="109">
        <f>D713*E713*F713</f>
        <v>0</v>
      </c>
      <c r="H713" s="162"/>
      <c r="I713" s="110" t="s">
        <v>495</v>
      </c>
      <c r="J713" s="110" t="str">
        <f>VLOOKUP(I713,Presupuesto!$B$11:$C$565,2,0)</f>
        <v>SUELDOS Y SALARIOS PERMANENTES</v>
      </c>
      <c r="K713" s="94" t="str">
        <f t="shared" si="23"/>
        <v>Posgrado</v>
      </c>
      <c r="L713" s="94" t="s">
        <v>394</v>
      </c>
    </row>
    <row r="714" spans="3:12" x14ac:dyDescent="0.25">
      <c r="C714" s="167" t="s">
        <v>58</v>
      </c>
      <c r="D714" s="159"/>
      <c r="E714" s="150">
        <v>0</v>
      </c>
      <c r="F714" s="96">
        <f>IF(E713=0,"",(G713/E713)/12*E713)</f>
        <v>0</v>
      </c>
      <c r="G714" s="93">
        <f>F714</f>
        <v>0</v>
      </c>
      <c r="H714" s="160"/>
      <c r="I714" s="112" t="s">
        <v>515</v>
      </c>
      <c r="J714" s="112" t="str">
        <f>VLOOKUP(I714,Presupuesto!$B$11:$C$565,2,0)</f>
        <v>AGUINALDO Y DECIMO CUARTO MES</v>
      </c>
      <c r="K714" s="94" t="str">
        <f t="shared" si="23"/>
        <v>Posgrado</v>
      </c>
      <c r="L714" s="94" t="s">
        <v>394</v>
      </c>
    </row>
    <row r="715" spans="3:12" ht="15.75" thickBot="1" x14ac:dyDescent="0.3">
      <c r="C715" s="168" t="s">
        <v>59</v>
      </c>
      <c r="D715" s="159"/>
      <c r="E715" s="150">
        <v>0</v>
      </c>
      <c r="F715" s="113">
        <f>IF(E713&lt;6,"",((E713-6)/12)*(G713/E713))</f>
        <v>0</v>
      </c>
      <c r="G715" s="93">
        <f>F715</f>
        <v>0</v>
      </c>
      <c r="H715" s="160"/>
      <c r="I715" s="97" t="s">
        <v>518</v>
      </c>
      <c r="J715" s="97" t="str">
        <f>VLOOKUP(I715,Presupuesto!$B$11:$C$565,2,0)</f>
        <v>DECIMOCUARTO MES</v>
      </c>
      <c r="K715" s="94" t="str">
        <f t="shared" si="23"/>
        <v>Posgrado</v>
      </c>
      <c r="L715" s="94" t="s">
        <v>394</v>
      </c>
    </row>
    <row r="716" spans="3:12" ht="15.75" thickBot="1" x14ac:dyDescent="0.3">
      <c r="C716" s="133" t="s">
        <v>494</v>
      </c>
      <c r="D716" s="195"/>
      <c r="E716" s="148">
        <v>12</v>
      </c>
      <c r="F716" s="270">
        <f>HLOOKUP($C716,$BZ$2:$CM$3,2,0)</f>
        <v>2007.3</v>
      </c>
      <c r="G716" s="109">
        <f>D716*E716*F716</f>
        <v>0</v>
      </c>
      <c r="H716" s="162"/>
      <c r="I716" s="110" t="s">
        <v>495</v>
      </c>
      <c r="J716" s="110" t="str">
        <f>VLOOKUP(I716,Presupuesto!$B$11:$C$565,2,0)</f>
        <v>SUELDOS Y SALARIOS PERMANENTES</v>
      </c>
      <c r="K716" s="94" t="str">
        <f t="shared" si="23"/>
        <v>Posgrado</v>
      </c>
      <c r="L716" s="94" t="s">
        <v>394</v>
      </c>
    </row>
    <row r="717" spans="3:12" x14ac:dyDescent="0.25">
      <c r="C717" s="167" t="s">
        <v>58</v>
      </c>
      <c r="D717" s="159"/>
      <c r="E717" s="150">
        <v>0</v>
      </c>
      <c r="F717" s="96">
        <f>IF(E716=0,"",(G716/E716)/12*E716)</f>
        <v>0</v>
      </c>
      <c r="G717" s="93">
        <f>F717</f>
        <v>0</v>
      </c>
      <c r="H717" s="160"/>
      <c r="I717" s="112" t="s">
        <v>515</v>
      </c>
      <c r="J717" s="112" t="str">
        <f>VLOOKUP(I717,Presupuesto!$B$11:$C$565,2,0)</f>
        <v>AGUINALDO Y DECIMO CUARTO MES</v>
      </c>
      <c r="K717" s="94" t="str">
        <f t="shared" si="23"/>
        <v>Posgrado</v>
      </c>
      <c r="L717" s="94" t="s">
        <v>394</v>
      </c>
    </row>
    <row r="718" spans="3:12" ht="15.75" thickBot="1" x14ac:dyDescent="0.3">
      <c r="C718" s="168" t="s">
        <v>59</v>
      </c>
      <c r="D718" s="159"/>
      <c r="E718" s="150">
        <v>0</v>
      </c>
      <c r="F718" s="113">
        <f>IF(E716&lt;6,"",((E716-6)/12)*(G716/E716))</f>
        <v>0</v>
      </c>
      <c r="G718" s="93">
        <f>F718</f>
        <v>0</v>
      </c>
      <c r="H718" s="160"/>
      <c r="I718" s="97" t="s">
        <v>518</v>
      </c>
      <c r="J718" s="97" t="str">
        <f>VLOOKUP(I718,Presupuesto!$B$11:$C$565,2,0)</f>
        <v>DECIMOCUARTO MES</v>
      </c>
      <c r="K718" s="94" t="str">
        <f t="shared" si="23"/>
        <v>Posgrado</v>
      </c>
      <c r="L718" s="94" t="s">
        <v>394</v>
      </c>
    </row>
    <row r="719" spans="3:12" ht="15.75" thickBot="1" x14ac:dyDescent="0.3">
      <c r="C719" s="136" t="s">
        <v>83</v>
      </c>
      <c r="D719" s="195"/>
      <c r="E719" s="148">
        <v>12</v>
      </c>
      <c r="F719" s="135">
        <v>30000</v>
      </c>
      <c r="G719" s="109">
        <f>D719*E719*F719</f>
        <v>0</v>
      </c>
      <c r="H719" s="162"/>
      <c r="I719" s="110" t="s">
        <v>563</v>
      </c>
      <c r="J719" s="110" t="str">
        <f>VLOOKUP(I719,Presupuesto!$B$11:$C$565,2,0)</f>
        <v>CONTRATOS ESPECIALES</v>
      </c>
      <c r="K719" s="94" t="str">
        <f t="shared" si="23"/>
        <v>Posgrado</v>
      </c>
      <c r="L719" s="94" t="s">
        <v>394</v>
      </c>
    </row>
    <row r="720" spans="3:12" x14ac:dyDescent="0.25">
      <c r="C720" s="167" t="s">
        <v>58</v>
      </c>
      <c r="D720" s="159"/>
      <c r="E720" s="150">
        <v>0</v>
      </c>
      <c r="F720" s="113">
        <f>IF(E719=0,"",(G719/E719)/12*E719)</f>
        <v>0</v>
      </c>
      <c r="G720" s="93">
        <f>F720</f>
        <v>0</v>
      </c>
      <c r="H720" s="160"/>
      <c r="I720" s="97" t="s">
        <v>563</v>
      </c>
      <c r="J720" s="97" t="str">
        <f>VLOOKUP(I720,Presupuesto!$B$11:$C$565,2,0)</f>
        <v>CONTRATOS ESPECIALES</v>
      </c>
      <c r="K720" s="94" t="str">
        <f t="shared" si="23"/>
        <v>Posgrado</v>
      </c>
      <c r="L720" s="94" t="s">
        <v>393</v>
      </c>
    </row>
    <row r="721" spans="3:12" ht="15.75" thickBot="1" x14ac:dyDescent="0.3">
      <c r="C721" s="168" t="s">
        <v>59</v>
      </c>
      <c r="D721" s="159"/>
      <c r="E721" s="150">
        <v>0</v>
      </c>
      <c r="F721" s="96">
        <f>IF(E719&lt;6,"",((E719-6)/12)*(G719/E719))</f>
        <v>0</v>
      </c>
      <c r="G721" s="93">
        <f>F721</f>
        <v>0</v>
      </c>
      <c r="H721" s="160"/>
      <c r="I721" s="97" t="s">
        <v>563</v>
      </c>
      <c r="J721" s="97" t="str">
        <f>VLOOKUP(I721,Presupuesto!$B$11:$C$565,2,0)</f>
        <v>CONTRATOS ESPECIALES</v>
      </c>
      <c r="K721" s="94" t="str">
        <f t="shared" si="23"/>
        <v>Posgrado</v>
      </c>
      <c r="L721" s="94" t="s">
        <v>398</v>
      </c>
    </row>
    <row r="722" spans="3:12" ht="15.75" thickBot="1" x14ac:dyDescent="0.3">
      <c r="C722" s="136" t="s">
        <v>60</v>
      </c>
      <c r="D722" s="195"/>
      <c r="E722" s="148">
        <v>12</v>
      </c>
      <c r="F722" s="114">
        <v>30000</v>
      </c>
      <c r="G722" s="109">
        <f>D722*E722*F722</f>
        <v>0</v>
      </c>
      <c r="H722" s="162"/>
      <c r="I722" s="110" t="s">
        <v>704</v>
      </c>
      <c r="J722" s="110" t="str">
        <f>VLOOKUP(I722,Presupuesto!$B$11:$C$565,2,0)</f>
        <v>OTROS SERVICIOS TECNICOS Y PROFESIONALES</v>
      </c>
      <c r="K722" s="94" t="str">
        <f t="shared" si="23"/>
        <v>Posgrado</v>
      </c>
      <c r="L722" s="94" t="s">
        <v>393</v>
      </c>
    </row>
    <row r="723" spans="3:12" x14ac:dyDescent="0.25">
      <c r="C723" s="167" t="s">
        <v>58</v>
      </c>
      <c r="D723" s="159"/>
      <c r="E723" s="150">
        <v>0</v>
      </c>
      <c r="F723" s="96">
        <v>0</v>
      </c>
      <c r="G723" s="93">
        <f>F723</f>
        <v>0</v>
      </c>
      <c r="H723" s="160"/>
      <c r="I723" s="97" t="s">
        <v>704</v>
      </c>
      <c r="J723" s="97" t="str">
        <f>VLOOKUP(I723,Presupuesto!$B$11:$C$565,2,0)</f>
        <v>OTROS SERVICIOS TECNICOS Y PROFESIONALES</v>
      </c>
      <c r="K723" s="94" t="str">
        <f t="shared" si="23"/>
        <v>Posgrado</v>
      </c>
      <c r="L723" s="94" t="s">
        <v>393</v>
      </c>
    </row>
    <row r="724" spans="3:12" ht="15.75" thickBot="1" x14ac:dyDescent="0.3">
      <c r="C724" s="168" t="s">
        <v>59</v>
      </c>
      <c r="D724" s="159"/>
      <c r="E724" s="150">
        <v>0</v>
      </c>
      <c r="F724" s="96">
        <v>0</v>
      </c>
      <c r="G724" s="93">
        <f>F724</f>
        <v>0</v>
      </c>
      <c r="H724" s="160"/>
      <c r="I724" s="97" t="s">
        <v>704</v>
      </c>
      <c r="J724" s="97" t="str">
        <f>VLOOKUP(I724,Presupuesto!$B$11:$C$565,2,0)</f>
        <v>OTROS SERVICIOS TECNICOS Y PROFESIONALES</v>
      </c>
      <c r="K724" s="94" t="str">
        <f t="shared" si="23"/>
        <v>Posgrado</v>
      </c>
      <c r="L724" s="94" t="s">
        <v>393</v>
      </c>
    </row>
    <row r="725" spans="3:12" ht="15.75" thickBot="1" x14ac:dyDescent="0.3">
      <c r="C725" s="136" t="s">
        <v>61</v>
      </c>
      <c r="D725" s="195"/>
      <c r="E725" s="148">
        <v>12</v>
      </c>
      <c r="F725" s="114">
        <v>30000</v>
      </c>
      <c r="G725" s="109">
        <f>D725*E725*F725</f>
        <v>0</v>
      </c>
      <c r="H725" s="162"/>
      <c r="I725" s="110" t="s">
        <v>495</v>
      </c>
      <c r="J725" s="110" t="str">
        <f>VLOOKUP(I725,Presupuesto!$B$11:$C$565,2,0)</f>
        <v>SUELDOS Y SALARIOS PERMANENTES</v>
      </c>
      <c r="K725" s="94" t="str">
        <f t="shared" si="23"/>
        <v>Posgrado</v>
      </c>
      <c r="L725" s="94" t="s">
        <v>393</v>
      </c>
    </row>
    <row r="726" spans="3:12" x14ac:dyDescent="0.25">
      <c r="C726" s="167" t="s">
        <v>58</v>
      </c>
      <c r="D726" s="165"/>
      <c r="E726" s="127">
        <v>0</v>
      </c>
      <c r="F726" s="115">
        <f>IF(E725=0,"",(G725/E725)/12*E725)</f>
        <v>0</v>
      </c>
      <c r="G726" s="116">
        <f>F726</f>
        <v>0</v>
      </c>
      <c r="H726" s="160"/>
      <c r="I726" s="97" t="s">
        <v>515</v>
      </c>
      <c r="J726" s="97" t="str">
        <f>VLOOKUP(I726,Presupuesto!$B$11:$C$565,2,0)</f>
        <v>AGUINALDO Y DECIMO CUARTO MES</v>
      </c>
      <c r="K726" s="94" t="str">
        <f t="shared" si="23"/>
        <v>Posgrado</v>
      </c>
      <c r="L726" s="94" t="s">
        <v>393</v>
      </c>
    </row>
    <row r="727" spans="3:12" ht="15.75" thickBot="1" x14ac:dyDescent="0.3">
      <c r="C727" s="169" t="s">
        <v>59</v>
      </c>
      <c r="D727" s="158"/>
      <c r="E727" s="128">
        <v>0</v>
      </c>
      <c r="F727" s="101">
        <f>IF(E725&lt;6,"",((E725-6)/12)*(G725/E725))</f>
        <v>0</v>
      </c>
      <c r="G727" s="101">
        <f>F727</f>
        <v>0</v>
      </c>
      <c r="H727" s="158"/>
      <c r="I727" s="102" t="s">
        <v>518</v>
      </c>
      <c r="J727" s="120" t="str">
        <f>VLOOKUP(I727,Presupuesto!$B$11:$C$565,2,0)</f>
        <v>DECIMOCUARTO MES</v>
      </c>
      <c r="K727" s="102" t="str">
        <f t="shared" si="23"/>
        <v>Posgrado</v>
      </c>
      <c r="L727" s="120" t="s">
        <v>393</v>
      </c>
    </row>
    <row r="729" spans="3:12" ht="15.75" thickBot="1" x14ac:dyDescent="0.3"/>
    <row r="730" spans="3:12" ht="15.75" thickBot="1" x14ac:dyDescent="0.3">
      <c r="C730" s="69" t="s">
        <v>43</v>
      </c>
      <c r="D730" s="30">
        <f>SUM(G737:G787)</f>
        <v>0</v>
      </c>
      <c r="E730" s="89"/>
      <c r="F730" s="89"/>
      <c r="G730" s="89"/>
      <c r="H730" s="73"/>
      <c r="I730" s="73"/>
      <c r="J730" s="73"/>
    </row>
    <row r="731" spans="3:12" x14ac:dyDescent="0.25">
      <c r="D731" s="31"/>
      <c r="E731" s="89"/>
      <c r="F731" s="89"/>
      <c r="G731" s="89"/>
      <c r="H731" s="73"/>
      <c r="I731" s="73"/>
      <c r="J731" s="73"/>
    </row>
    <row r="732" spans="3:12" x14ac:dyDescent="0.25">
      <c r="D732" s="31"/>
      <c r="E732" s="89"/>
      <c r="F732" s="89"/>
      <c r="G732" s="89"/>
      <c r="H732" s="73"/>
      <c r="I732" s="73"/>
      <c r="J732" s="73"/>
      <c r="K732" s="149"/>
    </row>
    <row r="733" spans="3:12" ht="15.75" x14ac:dyDescent="0.25">
      <c r="C733" s="198" t="s">
        <v>391</v>
      </c>
      <c r="D733" s="306"/>
      <c r="E733" s="89"/>
      <c r="F733" s="89"/>
      <c r="G733" s="89"/>
      <c r="H733" s="73"/>
      <c r="I733" s="73"/>
      <c r="J733" s="73"/>
      <c r="K733" s="149"/>
    </row>
    <row r="734" spans="3:12" ht="18.75" x14ac:dyDescent="0.25">
      <c r="C734" s="200" t="e">
        <f>IFERROR(VLOOKUP(D733,'1. Desarrollo e Innov. Curricu.'!$F:$G,2,FALSE),IFERROR(VLOOKUP(D733,'2. Investigación Científica'!$F:$G,2,FALSE),IFERROR(VLOOKUP(D733,'3. Vinculación Univ. Sociedad'!$E:$G,2,FALSE),IFERROR(VLOOKUP(D733,'4.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89"/>
      <c r="F734" s="89"/>
      <c r="G734" s="89"/>
      <c r="H734" s="73"/>
      <c r="I734" s="73"/>
      <c r="J734" s="73"/>
      <c r="K734" s="149"/>
    </row>
    <row r="735" spans="3:12" ht="15.75" thickBot="1" x14ac:dyDescent="0.3">
      <c r="C735" s="173"/>
      <c r="D735" s="31"/>
      <c r="E735" s="89"/>
      <c r="F735" s="89"/>
      <c r="G735" s="89"/>
      <c r="H735" s="73"/>
      <c r="I735" s="73"/>
      <c r="J735" s="73"/>
      <c r="K735" s="149"/>
    </row>
    <row r="736" spans="3:12" ht="30.75" thickBot="1" x14ac:dyDescent="0.3">
      <c r="C736" s="130" t="s">
        <v>44</v>
      </c>
      <c r="D736" s="134" t="s">
        <v>55</v>
      </c>
      <c r="E736" s="166" t="s">
        <v>56</v>
      </c>
      <c r="F736" s="134" t="s">
        <v>57</v>
      </c>
      <c r="G736" s="131" t="s">
        <v>27</v>
      </c>
      <c r="H736" s="129" t="s">
        <v>130</v>
      </c>
      <c r="I736" s="132" t="s">
        <v>46</v>
      </c>
      <c r="J736" s="132" t="s">
        <v>131</v>
      </c>
      <c r="K736" s="132" t="s">
        <v>409</v>
      </c>
      <c r="L736" s="132" t="s">
        <v>410</v>
      </c>
    </row>
    <row r="737" spans="3:12" ht="15.75" thickBot="1" x14ac:dyDescent="0.3">
      <c r="C737" s="133" t="s">
        <v>481</v>
      </c>
      <c r="D737" s="195"/>
      <c r="E737" s="148">
        <v>12</v>
      </c>
      <c r="F737" s="270">
        <f>HLOOKUP($C737,$BZ$2:$CM$3,2,0)</f>
        <v>43674.39</v>
      </c>
      <c r="G737" s="109">
        <f>D737*E737*F737</f>
        <v>0</v>
      </c>
      <c r="H737" s="162"/>
      <c r="I737" s="110" t="s">
        <v>495</v>
      </c>
      <c r="J737" s="110" t="str">
        <f>VLOOKUP(I737,Presupuesto!$B$11:$C$565,2,0)</f>
        <v>SUELDOS Y SALARIOS PERMANENTES</v>
      </c>
      <c r="K737" s="208" t="s">
        <v>1451</v>
      </c>
      <c r="L737" s="94" t="s">
        <v>393</v>
      </c>
    </row>
    <row r="738" spans="3:12" x14ac:dyDescent="0.25">
      <c r="C738" s="167" t="s">
        <v>58</v>
      </c>
      <c r="D738" s="159"/>
      <c r="E738" s="150">
        <v>0</v>
      </c>
      <c r="F738" s="96">
        <f>IF(E737=0,"",(G737/E737)/12*E737)</f>
        <v>0</v>
      </c>
      <c r="G738" s="93">
        <f>F738</f>
        <v>0</v>
      </c>
      <c r="H738" s="160"/>
      <c r="I738" s="112" t="s">
        <v>515</v>
      </c>
      <c r="J738" s="112" t="str">
        <f>VLOOKUP(I738,Presupuesto!$B$11:$C$565,2,0)</f>
        <v>AGUINALDO Y DECIMO CUARTO MES</v>
      </c>
      <c r="K738" s="94" t="str">
        <f t="shared" ref="K738:K769" si="24">$K$737</f>
        <v>Posgrado</v>
      </c>
      <c r="L738" s="94" t="s">
        <v>411</v>
      </c>
    </row>
    <row r="739" spans="3:12" ht="15.75" thickBot="1" x14ac:dyDescent="0.3">
      <c r="C739" s="168" t="s">
        <v>59</v>
      </c>
      <c r="D739" s="159"/>
      <c r="E739" s="150">
        <v>0</v>
      </c>
      <c r="F739" s="113">
        <f>IF(E737&lt;6,"",((E737-6)/12)*(G737/E737))</f>
        <v>0</v>
      </c>
      <c r="G739" s="93">
        <f>F739</f>
        <v>0</v>
      </c>
      <c r="H739" s="160"/>
      <c r="I739" s="97" t="s">
        <v>518</v>
      </c>
      <c r="J739" s="97" t="str">
        <f>VLOOKUP(I739,Presupuesto!$B$11:$C$565,2,0)</f>
        <v>DECIMOCUARTO MES</v>
      </c>
      <c r="K739" s="94" t="str">
        <f t="shared" si="24"/>
        <v>Posgrado</v>
      </c>
      <c r="L739" s="94" t="s">
        <v>394</v>
      </c>
    </row>
    <row r="740" spans="3:12" ht="15.75" thickBot="1" x14ac:dyDescent="0.3">
      <c r="C740" s="133" t="s">
        <v>482</v>
      </c>
      <c r="D740" s="195"/>
      <c r="E740" s="148">
        <v>12</v>
      </c>
      <c r="F740" s="270">
        <f>HLOOKUP($C740,$BZ$2:$CM$3,2,0)</f>
        <v>39703.99</v>
      </c>
      <c r="G740" s="109">
        <f>D740*E740*F740</f>
        <v>0</v>
      </c>
      <c r="H740" s="162"/>
      <c r="I740" s="110" t="s">
        <v>495</v>
      </c>
      <c r="J740" s="110" t="str">
        <f>VLOOKUP(I740,Presupuesto!$B$11:$C$565,2,0)</f>
        <v>SUELDOS Y SALARIOS PERMANENTES</v>
      </c>
      <c r="K740" s="94" t="str">
        <f t="shared" si="24"/>
        <v>Posgrado</v>
      </c>
      <c r="L740" s="94" t="s">
        <v>394</v>
      </c>
    </row>
    <row r="741" spans="3:12" x14ac:dyDescent="0.25">
      <c r="C741" s="167" t="s">
        <v>58</v>
      </c>
      <c r="D741" s="159"/>
      <c r="E741" s="150">
        <v>0</v>
      </c>
      <c r="F741" s="96">
        <f>IF(E740=0,"",(G740/E740)/12*E740)</f>
        <v>0</v>
      </c>
      <c r="G741" s="93">
        <f>F741</f>
        <v>0</v>
      </c>
      <c r="H741" s="160"/>
      <c r="I741" s="112" t="s">
        <v>515</v>
      </c>
      <c r="J741" s="112" t="str">
        <f>VLOOKUP(I741,Presupuesto!$B$11:$C$565,2,0)</f>
        <v>AGUINALDO Y DECIMO CUARTO MES</v>
      </c>
      <c r="K741" s="94" t="str">
        <f t="shared" si="24"/>
        <v>Posgrado</v>
      </c>
      <c r="L741" s="94" t="s">
        <v>394</v>
      </c>
    </row>
    <row r="742" spans="3:12" ht="15.75" thickBot="1" x14ac:dyDescent="0.3">
      <c r="C742" s="168" t="s">
        <v>59</v>
      </c>
      <c r="D742" s="159"/>
      <c r="E742" s="150">
        <v>0</v>
      </c>
      <c r="F742" s="113">
        <f>IF(E740&lt;6,"",((E740-6)/12)*(G740/E740))</f>
        <v>0</v>
      </c>
      <c r="G742" s="93">
        <f>F742</f>
        <v>0</v>
      </c>
      <c r="H742" s="160"/>
      <c r="I742" s="97" t="s">
        <v>518</v>
      </c>
      <c r="J742" s="97" t="str">
        <f>VLOOKUP(I742,Presupuesto!$B$11:$C$565,2,0)</f>
        <v>DECIMOCUARTO MES</v>
      </c>
      <c r="K742" s="94" t="str">
        <f t="shared" si="24"/>
        <v>Posgrado</v>
      </c>
      <c r="L742" s="94" t="s">
        <v>394</v>
      </c>
    </row>
    <row r="743" spans="3:12" ht="15.75" thickBot="1" x14ac:dyDescent="0.3">
      <c r="C743" s="133" t="s">
        <v>483</v>
      </c>
      <c r="D743" s="195"/>
      <c r="E743" s="148">
        <v>12</v>
      </c>
      <c r="F743" s="270">
        <f>HLOOKUP($C743,$BZ$2:$CM$3,2,0)</f>
        <v>35733.589999999997</v>
      </c>
      <c r="G743" s="109">
        <f>D743*E743*F743</f>
        <v>0</v>
      </c>
      <c r="H743" s="162"/>
      <c r="I743" s="110" t="s">
        <v>495</v>
      </c>
      <c r="J743" s="110" t="str">
        <f>VLOOKUP(I743,Presupuesto!$B$11:$C$565,2,0)</f>
        <v>SUELDOS Y SALARIOS PERMANENTES</v>
      </c>
      <c r="K743" s="94" t="str">
        <f t="shared" si="24"/>
        <v>Posgrado</v>
      </c>
      <c r="L743" s="94" t="s">
        <v>394</v>
      </c>
    </row>
    <row r="744" spans="3:12" x14ac:dyDescent="0.25">
      <c r="C744" s="167" t="s">
        <v>58</v>
      </c>
      <c r="D744" s="159"/>
      <c r="E744" s="150">
        <v>0</v>
      </c>
      <c r="F744" s="96">
        <f>IF(E743=0,"",(G743/E743)/12*E743)</f>
        <v>0</v>
      </c>
      <c r="G744" s="93">
        <f>F744</f>
        <v>0</v>
      </c>
      <c r="H744" s="160"/>
      <c r="I744" s="112" t="s">
        <v>515</v>
      </c>
      <c r="J744" s="112" t="str">
        <f>VLOOKUP(I744,Presupuesto!$B$11:$C$565,2,0)</f>
        <v>AGUINALDO Y DECIMO CUARTO MES</v>
      </c>
      <c r="K744" s="94" t="str">
        <f t="shared" si="24"/>
        <v>Posgrado</v>
      </c>
      <c r="L744" s="94" t="s">
        <v>394</v>
      </c>
    </row>
    <row r="745" spans="3:12" ht="15.75" thickBot="1" x14ac:dyDescent="0.3">
      <c r="C745" s="168" t="s">
        <v>59</v>
      </c>
      <c r="D745" s="159"/>
      <c r="E745" s="150">
        <v>0</v>
      </c>
      <c r="F745" s="113">
        <f>IF(E743&lt;6,"",((E743-6)/12)*(G743/E743))</f>
        <v>0</v>
      </c>
      <c r="G745" s="93">
        <f>F745</f>
        <v>0</v>
      </c>
      <c r="H745" s="160"/>
      <c r="I745" s="97" t="s">
        <v>518</v>
      </c>
      <c r="J745" s="97" t="str">
        <f>VLOOKUP(I745,Presupuesto!$B$11:$C$565,2,0)</f>
        <v>DECIMOCUARTO MES</v>
      </c>
      <c r="K745" s="94" t="str">
        <f t="shared" si="24"/>
        <v>Posgrado</v>
      </c>
      <c r="L745" s="94" t="s">
        <v>394</v>
      </c>
    </row>
    <row r="746" spans="3:12" ht="15.75" thickBot="1" x14ac:dyDescent="0.3">
      <c r="C746" s="133" t="s">
        <v>484</v>
      </c>
      <c r="D746" s="195"/>
      <c r="E746" s="148">
        <v>12</v>
      </c>
      <c r="F746" s="270">
        <f>HLOOKUP($C746,$BZ$2:$CM$3,2,0)</f>
        <v>31763.19</v>
      </c>
      <c r="G746" s="109">
        <f>D746*E746*F746</f>
        <v>0</v>
      </c>
      <c r="H746" s="162"/>
      <c r="I746" s="110" t="s">
        <v>495</v>
      </c>
      <c r="J746" s="110" t="str">
        <f>VLOOKUP(I746,Presupuesto!$B$11:$C$565,2,0)</f>
        <v>SUELDOS Y SALARIOS PERMANENTES</v>
      </c>
      <c r="K746" s="94" t="str">
        <f t="shared" si="24"/>
        <v>Posgrado</v>
      </c>
      <c r="L746" s="94" t="s">
        <v>394</v>
      </c>
    </row>
    <row r="747" spans="3:12" x14ac:dyDescent="0.25">
      <c r="C747" s="167" t="s">
        <v>58</v>
      </c>
      <c r="D747" s="159"/>
      <c r="E747" s="150">
        <v>0</v>
      </c>
      <c r="F747" s="96">
        <f>IF(E746=0,"",(G746/E746)/12*E746)</f>
        <v>0</v>
      </c>
      <c r="G747" s="93">
        <f>F747</f>
        <v>0</v>
      </c>
      <c r="H747" s="160"/>
      <c r="I747" s="112" t="s">
        <v>515</v>
      </c>
      <c r="J747" s="112" t="str">
        <f>VLOOKUP(I747,Presupuesto!$B$11:$C$565,2,0)</f>
        <v>AGUINALDO Y DECIMO CUARTO MES</v>
      </c>
      <c r="K747" s="94" t="str">
        <f t="shared" si="24"/>
        <v>Posgrado</v>
      </c>
      <c r="L747" s="94" t="s">
        <v>394</v>
      </c>
    </row>
    <row r="748" spans="3:12" ht="15.75" thickBot="1" x14ac:dyDescent="0.3">
      <c r="C748" s="168" t="s">
        <v>59</v>
      </c>
      <c r="D748" s="159"/>
      <c r="E748" s="150">
        <v>0</v>
      </c>
      <c r="F748" s="113">
        <f>IF(E746&lt;6,"",((E746-6)/12)*(G746/E746))</f>
        <v>0</v>
      </c>
      <c r="G748" s="93">
        <f>F748</f>
        <v>0</v>
      </c>
      <c r="H748" s="160"/>
      <c r="I748" s="97" t="s">
        <v>518</v>
      </c>
      <c r="J748" s="97" t="str">
        <f>VLOOKUP(I748,Presupuesto!$B$11:$C$565,2,0)</f>
        <v>DECIMOCUARTO MES</v>
      </c>
      <c r="K748" s="94" t="str">
        <f t="shared" si="24"/>
        <v>Posgrado</v>
      </c>
      <c r="L748" s="94" t="s">
        <v>394</v>
      </c>
    </row>
    <row r="749" spans="3:12" ht="15.75" thickBot="1" x14ac:dyDescent="0.3">
      <c r="C749" s="133" t="s">
        <v>485</v>
      </c>
      <c r="D749" s="195"/>
      <c r="E749" s="148">
        <v>12</v>
      </c>
      <c r="F749" s="270">
        <f>HLOOKUP($C749,$BZ$2:$CM$3,2,0)</f>
        <v>29777.99</v>
      </c>
      <c r="G749" s="109">
        <f>D749*E749*F749</f>
        <v>0</v>
      </c>
      <c r="H749" s="162"/>
      <c r="I749" s="110" t="s">
        <v>495</v>
      </c>
      <c r="J749" s="110" t="str">
        <f>VLOOKUP(I749,Presupuesto!$B$11:$C$565,2,0)</f>
        <v>SUELDOS Y SALARIOS PERMANENTES</v>
      </c>
      <c r="K749" s="94" t="str">
        <f t="shared" si="24"/>
        <v>Posgrado</v>
      </c>
      <c r="L749" s="94" t="s">
        <v>394</v>
      </c>
    </row>
    <row r="750" spans="3:12" x14ac:dyDescent="0.25">
      <c r="C750" s="167" t="s">
        <v>58</v>
      </c>
      <c r="D750" s="159"/>
      <c r="E750" s="150">
        <v>0</v>
      </c>
      <c r="F750" s="96">
        <f>IF(E749=0,"",(G749/E749)/12*E749)</f>
        <v>0</v>
      </c>
      <c r="G750" s="93">
        <f>F750</f>
        <v>0</v>
      </c>
      <c r="H750" s="160"/>
      <c r="I750" s="112" t="s">
        <v>515</v>
      </c>
      <c r="J750" s="112" t="str">
        <f>VLOOKUP(I750,Presupuesto!$B$11:$C$565,2,0)</f>
        <v>AGUINALDO Y DECIMO CUARTO MES</v>
      </c>
      <c r="K750" s="94" t="str">
        <f t="shared" si="24"/>
        <v>Posgrado</v>
      </c>
      <c r="L750" s="94" t="s">
        <v>394</v>
      </c>
    </row>
    <row r="751" spans="3:12" ht="15.75" thickBot="1" x14ac:dyDescent="0.3">
      <c r="C751" s="168" t="s">
        <v>59</v>
      </c>
      <c r="D751" s="159"/>
      <c r="E751" s="150">
        <v>0</v>
      </c>
      <c r="F751" s="113">
        <f>IF(E749&lt;6,"",((E749-6)/12)*(G749/E749))</f>
        <v>0</v>
      </c>
      <c r="G751" s="93">
        <f>F751</f>
        <v>0</v>
      </c>
      <c r="H751" s="160"/>
      <c r="I751" s="97" t="s">
        <v>518</v>
      </c>
      <c r="J751" s="97" t="str">
        <f>VLOOKUP(I751,Presupuesto!$B$11:$C$565,2,0)</f>
        <v>DECIMOCUARTO MES</v>
      </c>
      <c r="K751" s="94" t="str">
        <f t="shared" si="24"/>
        <v>Posgrado</v>
      </c>
      <c r="L751" s="94" t="s">
        <v>394</v>
      </c>
    </row>
    <row r="752" spans="3:12" ht="15.75" thickBot="1" x14ac:dyDescent="0.3">
      <c r="C752" s="133" t="s">
        <v>486</v>
      </c>
      <c r="D752" s="195"/>
      <c r="E752" s="148">
        <v>12</v>
      </c>
      <c r="F752" s="270">
        <f>HLOOKUP($C752,$BZ$2:$CM$3,2,0)</f>
        <v>27792.79</v>
      </c>
      <c r="G752" s="109">
        <f>D752*E752*F752</f>
        <v>0</v>
      </c>
      <c r="H752" s="162"/>
      <c r="I752" s="110" t="s">
        <v>495</v>
      </c>
      <c r="J752" s="110" t="str">
        <f>VLOOKUP(I752,Presupuesto!$B$11:$C$565,2,0)</f>
        <v>SUELDOS Y SALARIOS PERMANENTES</v>
      </c>
      <c r="K752" s="94" t="str">
        <f t="shared" si="24"/>
        <v>Posgrado</v>
      </c>
      <c r="L752" s="94" t="s">
        <v>394</v>
      </c>
    </row>
    <row r="753" spans="3:12" x14ac:dyDescent="0.25">
      <c r="C753" s="167" t="s">
        <v>58</v>
      </c>
      <c r="D753" s="159"/>
      <c r="E753" s="150">
        <v>0</v>
      </c>
      <c r="F753" s="96">
        <f>IF(E752=0,"",(G752/E752)/12*E752)</f>
        <v>0</v>
      </c>
      <c r="G753" s="93">
        <f>F753</f>
        <v>0</v>
      </c>
      <c r="H753" s="160"/>
      <c r="I753" s="112" t="s">
        <v>515</v>
      </c>
      <c r="J753" s="112" t="str">
        <f>VLOOKUP(I753,Presupuesto!$B$11:$C$565,2,0)</f>
        <v>AGUINALDO Y DECIMO CUARTO MES</v>
      </c>
      <c r="K753" s="94" t="str">
        <f t="shared" si="24"/>
        <v>Posgrado</v>
      </c>
      <c r="L753" s="94" t="s">
        <v>394</v>
      </c>
    </row>
    <row r="754" spans="3:12" ht="15.75" thickBot="1" x14ac:dyDescent="0.3">
      <c r="C754" s="168" t="s">
        <v>59</v>
      </c>
      <c r="D754" s="159"/>
      <c r="E754" s="150">
        <v>0</v>
      </c>
      <c r="F754" s="113">
        <f>IF(E752&lt;6,"",((E752-6)/12)*(G752/E752))</f>
        <v>0</v>
      </c>
      <c r="G754" s="93">
        <f>F754</f>
        <v>0</v>
      </c>
      <c r="H754" s="160"/>
      <c r="I754" s="97" t="s">
        <v>518</v>
      </c>
      <c r="J754" s="97" t="str">
        <f>VLOOKUP(I754,Presupuesto!$B$11:$C$565,2,0)</f>
        <v>DECIMOCUARTO MES</v>
      </c>
      <c r="K754" s="94" t="str">
        <f t="shared" si="24"/>
        <v>Posgrado</v>
      </c>
      <c r="L754" s="94" t="s">
        <v>394</v>
      </c>
    </row>
    <row r="755" spans="3:12" ht="15.75" thickBot="1" x14ac:dyDescent="0.3">
      <c r="C755" s="133" t="s">
        <v>487</v>
      </c>
      <c r="D755" s="195"/>
      <c r="E755" s="148">
        <v>12</v>
      </c>
      <c r="F755" s="270">
        <f>HLOOKUP($C755,$BZ$2:$CM$3,2,0)</f>
        <v>18859.39</v>
      </c>
      <c r="G755" s="109">
        <f>D755*E755*F755</f>
        <v>0</v>
      </c>
      <c r="H755" s="162"/>
      <c r="I755" s="110" t="s">
        <v>495</v>
      </c>
      <c r="J755" s="110" t="str">
        <f>VLOOKUP(I755,Presupuesto!$B$11:$C$565,2,0)</f>
        <v>SUELDOS Y SALARIOS PERMANENTES</v>
      </c>
      <c r="K755" s="94" t="str">
        <f t="shared" si="24"/>
        <v>Posgrado</v>
      </c>
      <c r="L755" s="94" t="s">
        <v>394</v>
      </c>
    </row>
    <row r="756" spans="3:12" x14ac:dyDescent="0.25">
      <c r="C756" s="167" t="s">
        <v>58</v>
      </c>
      <c r="D756" s="159"/>
      <c r="E756" s="150">
        <v>0</v>
      </c>
      <c r="F756" s="96">
        <f>IF(E755=0,"",(G755/E755)/12*E755)</f>
        <v>0</v>
      </c>
      <c r="G756" s="93">
        <f>F756</f>
        <v>0</v>
      </c>
      <c r="H756" s="160"/>
      <c r="I756" s="112" t="s">
        <v>515</v>
      </c>
      <c r="J756" s="112" t="str">
        <f>VLOOKUP(I756,Presupuesto!$B$11:$C$565,2,0)</f>
        <v>AGUINALDO Y DECIMO CUARTO MES</v>
      </c>
      <c r="K756" s="94" t="str">
        <f t="shared" si="24"/>
        <v>Posgrado</v>
      </c>
      <c r="L756" s="94" t="s">
        <v>394</v>
      </c>
    </row>
    <row r="757" spans="3:12" ht="15.75" thickBot="1" x14ac:dyDescent="0.3">
      <c r="C757" s="168" t="s">
        <v>59</v>
      </c>
      <c r="D757" s="159"/>
      <c r="E757" s="150">
        <v>0</v>
      </c>
      <c r="F757" s="113">
        <f>IF(E755&lt;6,"",((E755-6)/12)*(G755/E755))</f>
        <v>0</v>
      </c>
      <c r="G757" s="93">
        <f>F757</f>
        <v>0</v>
      </c>
      <c r="H757" s="160"/>
      <c r="I757" s="97" t="s">
        <v>518</v>
      </c>
      <c r="J757" s="97" t="str">
        <f>VLOOKUP(I757,Presupuesto!$B$11:$C$565,2,0)</f>
        <v>DECIMOCUARTO MES</v>
      </c>
      <c r="K757" s="94" t="str">
        <f t="shared" si="24"/>
        <v>Posgrado</v>
      </c>
      <c r="L757" s="94" t="s">
        <v>394</v>
      </c>
    </row>
    <row r="758" spans="3:12" ht="15.75" thickBot="1" x14ac:dyDescent="0.3">
      <c r="C758" s="133" t="s">
        <v>488</v>
      </c>
      <c r="D758" s="195"/>
      <c r="E758" s="148">
        <v>12</v>
      </c>
      <c r="F758" s="270">
        <f>HLOOKUP($C758,$BZ$2:$CM$3,2,0)</f>
        <v>17866.8</v>
      </c>
      <c r="G758" s="109">
        <f>D758*E758*F758</f>
        <v>0</v>
      </c>
      <c r="H758" s="162"/>
      <c r="I758" s="110" t="s">
        <v>495</v>
      </c>
      <c r="J758" s="110" t="str">
        <f>VLOOKUP(I758,Presupuesto!$B$11:$C$565,2,0)</f>
        <v>SUELDOS Y SALARIOS PERMANENTES</v>
      </c>
      <c r="K758" s="94" t="str">
        <f t="shared" si="24"/>
        <v>Posgrado</v>
      </c>
      <c r="L758" s="94" t="s">
        <v>394</v>
      </c>
    </row>
    <row r="759" spans="3:12" x14ac:dyDescent="0.25">
      <c r="C759" s="167" t="s">
        <v>58</v>
      </c>
      <c r="D759" s="159"/>
      <c r="E759" s="150">
        <v>0</v>
      </c>
      <c r="F759" s="96">
        <f>IF(E758=0,"",(G758/E758)/12*E758)</f>
        <v>0</v>
      </c>
      <c r="G759" s="93">
        <f>F759</f>
        <v>0</v>
      </c>
      <c r="H759" s="160"/>
      <c r="I759" s="112" t="s">
        <v>515</v>
      </c>
      <c r="J759" s="112" t="str">
        <f>VLOOKUP(I759,Presupuesto!$B$11:$C$565,2,0)</f>
        <v>AGUINALDO Y DECIMO CUARTO MES</v>
      </c>
      <c r="K759" s="94" t="str">
        <f t="shared" si="24"/>
        <v>Posgrado</v>
      </c>
      <c r="L759" s="94" t="s">
        <v>394</v>
      </c>
    </row>
    <row r="760" spans="3:12" ht="15.75" thickBot="1" x14ac:dyDescent="0.3">
      <c r="C760" s="168" t="s">
        <v>59</v>
      </c>
      <c r="D760" s="159"/>
      <c r="E760" s="150">
        <v>0</v>
      </c>
      <c r="F760" s="113">
        <f>IF(E758&lt;6,"",((E758-6)/12)*(G758/E758))</f>
        <v>0</v>
      </c>
      <c r="G760" s="93">
        <f>F760</f>
        <v>0</v>
      </c>
      <c r="H760" s="160"/>
      <c r="I760" s="97" t="s">
        <v>518</v>
      </c>
      <c r="J760" s="97" t="str">
        <f>VLOOKUP(I760,Presupuesto!$B$11:$C$565,2,0)</f>
        <v>DECIMOCUARTO MES</v>
      </c>
      <c r="K760" s="94" t="str">
        <f t="shared" si="24"/>
        <v>Posgrado</v>
      </c>
      <c r="L760" s="94" t="s">
        <v>394</v>
      </c>
    </row>
    <row r="761" spans="3:12" ht="15.75" thickBot="1" x14ac:dyDescent="0.3">
      <c r="C761" s="133" t="s">
        <v>489</v>
      </c>
      <c r="D761" s="195"/>
      <c r="E761" s="148">
        <v>12</v>
      </c>
      <c r="F761" s="270">
        <f>HLOOKUP($C761,$BZ$2:$CM$3,2,0)</f>
        <v>13896.4</v>
      </c>
      <c r="G761" s="109">
        <f>D761*E761*F761</f>
        <v>0</v>
      </c>
      <c r="H761" s="162"/>
      <c r="I761" s="110" t="s">
        <v>495</v>
      </c>
      <c r="J761" s="110" t="str">
        <f>VLOOKUP(I761,Presupuesto!$B$11:$C$565,2,0)</f>
        <v>SUELDOS Y SALARIOS PERMANENTES</v>
      </c>
      <c r="K761" s="94" t="str">
        <f t="shared" si="24"/>
        <v>Posgrado</v>
      </c>
      <c r="L761" s="94" t="s">
        <v>394</v>
      </c>
    </row>
    <row r="762" spans="3:12" x14ac:dyDescent="0.25">
      <c r="C762" s="167" t="s">
        <v>58</v>
      </c>
      <c r="D762" s="159"/>
      <c r="E762" s="150">
        <v>0</v>
      </c>
      <c r="F762" s="96">
        <f>IF(E761=0,"",(G761/E761)/12*E761)</f>
        <v>0</v>
      </c>
      <c r="G762" s="93">
        <f>F762</f>
        <v>0</v>
      </c>
      <c r="H762" s="160"/>
      <c r="I762" s="112" t="s">
        <v>515</v>
      </c>
      <c r="J762" s="112" t="str">
        <f>VLOOKUP(I762,Presupuesto!$B$11:$C$565,2,0)</f>
        <v>AGUINALDO Y DECIMO CUARTO MES</v>
      </c>
      <c r="K762" s="94" t="str">
        <f t="shared" si="24"/>
        <v>Posgrado</v>
      </c>
      <c r="L762" s="94" t="s">
        <v>394</v>
      </c>
    </row>
    <row r="763" spans="3:12" ht="15.75" thickBot="1" x14ac:dyDescent="0.3">
      <c r="C763" s="168" t="s">
        <v>59</v>
      </c>
      <c r="D763" s="159"/>
      <c r="E763" s="150">
        <v>0</v>
      </c>
      <c r="F763" s="113">
        <f>IF(E761&lt;6,"",((E761-6)/12)*(G761/E761))</f>
        <v>0</v>
      </c>
      <c r="G763" s="93">
        <f>F763</f>
        <v>0</v>
      </c>
      <c r="H763" s="160"/>
      <c r="I763" s="97" t="s">
        <v>518</v>
      </c>
      <c r="J763" s="97" t="str">
        <f>VLOOKUP(I763,Presupuesto!$B$11:$C$565,2,0)</f>
        <v>DECIMOCUARTO MES</v>
      </c>
      <c r="K763" s="94" t="str">
        <f t="shared" si="24"/>
        <v>Posgrado</v>
      </c>
      <c r="L763" s="94" t="s">
        <v>394</v>
      </c>
    </row>
    <row r="764" spans="3:12" ht="15.75" thickBot="1" x14ac:dyDescent="0.3">
      <c r="C764" s="133" t="s">
        <v>490</v>
      </c>
      <c r="D764" s="195"/>
      <c r="E764" s="148">
        <v>12</v>
      </c>
      <c r="F764" s="270">
        <f>HLOOKUP($C764,$BZ$2:$CM$3,2,0)</f>
        <v>15004.09</v>
      </c>
      <c r="G764" s="109">
        <f>D764*E764*F764</f>
        <v>0</v>
      </c>
      <c r="H764" s="162"/>
      <c r="I764" s="110" t="s">
        <v>495</v>
      </c>
      <c r="J764" s="110" t="str">
        <f>VLOOKUP(I764,Presupuesto!$B$11:$C$565,2,0)</f>
        <v>SUELDOS Y SALARIOS PERMANENTES</v>
      </c>
      <c r="K764" s="94" t="str">
        <f t="shared" si="24"/>
        <v>Posgrado</v>
      </c>
      <c r="L764" s="94" t="s">
        <v>394</v>
      </c>
    </row>
    <row r="765" spans="3:12" x14ac:dyDescent="0.25">
      <c r="C765" s="167" t="s">
        <v>58</v>
      </c>
      <c r="D765" s="159"/>
      <c r="E765" s="150">
        <v>0</v>
      </c>
      <c r="F765" s="96">
        <f>IF(E764=0,"",(G764/E764)/12*E764)</f>
        <v>0</v>
      </c>
      <c r="G765" s="93">
        <f>F765</f>
        <v>0</v>
      </c>
      <c r="H765" s="160"/>
      <c r="I765" s="112" t="s">
        <v>515</v>
      </c>
      <c r="J765" s="112" t="str">
        <f>VLOOKUP(I765,Presupuesto!$B$11:$C$565,2,0)</f>
        <v>AGUINALDO Y DECIMO CUARTO MES</v>
      </c>
      <c r="K765" s="94" t="str">
        <f t="shared" si="24"/>
        <v>Posgrado</v>
      </c>
      <c r="L765" s="94" t="s">
        <v>394</v>
      </c>
    </row>
    <row r="766" spans="3:12" ht="15.75" thickBot="1" x14ac:dyDescent="0.3">
      <c r="C766" s="168" t="s">
        <v>59</v>
      </c>
      <c r="D766" s="159"/>
      <c r="E766" s="150">
        <v>0</v>
      </c>
      <c r="F766" s="113">
        <f>IF(E764&lt;6,"",((E764-6)/12)*(G764/E764))</f>
        <v>0</v>
      </c>
      <c r="G766" s="93">
        <f>F766</f>
        <v>0</v>
      </c>
      <c r="H766" s="160"/>
      <c r="I766" s="97" t="s">
        <v>518</v>
      </c>
      <c r="J766" s="97" t="str">
        <f>VLOOKUP(I766,Presupuesto!$B$11:$C$565,2,0)</f>
        <v>DECIMOCUARTO MES</v>
      </c>
      <c r="K766" s="94" t="str">
        <f t="shared" si="24"/>
        <v>Posgrado</v>
      </c>
      <c r="L766" s="94" t="s">
        <v>394</v>
      </c>
    </row>
    <row r="767" spans="3:12" ht="15.75" thickBot="1" x14ac:dyDescent="0.3">
      <c r="C767" s="133" t="s">
        <v>491</v>
      </c>
      <c r="D767" s="195"/>
      <c r="E767" s="148">
        <v>12</v>
      </c>
      <c r="F767" s="270">
        <f>HLOOKUP($C767,$BZ$2:$CM$3,2,0)</f>
        <v>13238.9</v>
      </c>
      <c r="G767" s="109">
        <f>D767*E767*F767</f>
        <v>0</v>
      </c>
      <c r="H767" s="162"/>
      <c r="I767" s="110" t="s">
        <v>495</v>
      </c>
      <c r="J767" s="110" t="str">
        <f>VLOOKUP(I767,Presupuesto!$B$11:$C$565,2,0)</f>
        <v>SUELDOS Y SALARIOS PERMANENTES</v>
      </c>
      <c r="K767" s="94" t="str">
        <f t="shared" si="24"/>
        <v>Posgrado</v>
      </c>
      <c r="L767" s="94" t="s">
        <v>394</v>
      </c>
    </row>
    <row r="768" spans="3:12" x14ac:dyDescent="0.25">
      <c r="C768" s="167" t="s">
        <v>58</v>
      </c>
      <c r="D768" s="159"/>
      <c r="E768" s="150">
        <v>0</v>
      </c>
      <c r="F768" s="96">
        <f>IF(E767=0,"",(G767/E767)/12*E767)</f>
        <v>0</v>
      </c>
      <c r="G768" s="93">
        <f>F768</f>
        <v>0</v>
      </c>
      <c r="H768" s="160"/>
      <c r="I768" s="112" t="s">
        <v>515</v>
      </c>
      <c r="J768" s="112" t="str">
        <f>VLOOKUP(I768,Presupuesto!$B$11:$C$565,2,0)</f>
        <v>AGUINALDO Y DECIMO CUARTO MES</v>
      </c>
      <c r="K768" s="94" t="str">
        <f t="shared" si="24"/>
        <v>Posgrado</v>
      </c>
      <c r="L768" s="94" t="s">
        <v>394</v>
      </c>
    </row>
    <row r="769" spans="3:12" ht="15.75" thickBot="1" x14ac:dyDescent="0.3">
      <c r="C769" s="168" t="s">
        <v>59</v>
      </c>
      <c r="D769" s="159"/>
      <c r="E769" s="150">
        <v>0</v>
      </c>
      <c r="F769" s="113">
        <f>IF(E767&lt;6,"",((E767-6)/12)*(G767/E767))</f>
        <v>0</v>
      </c>
      <c r="G769" s="93">
        <f>F769</f>
        <v>0</v>
      </c>
      <c r="H769" s="160"/>
      <c r="I769" s="97" t="s">
        <v>518</v>
      </c>
      <c r="J769" s="97" t="str">
        <f>VLOOKUP(I769,Presupuesto!$B$11:$C$565,2,0)</f>
        <v>DECIMOCUARTO MES</v>
      </c>
      <c r="K769" s="94" t="str">
        <f t="shared" si="24"/>
        <v>Posgrado</v>
      </c>
      <c r="L769" s="94" t="s">
        <v>394</v>
      </c>
    </row>
    <row r="770" spans="3:12" ht="15.75" thickBot="1" x14ac:dyDescent="0.3">
      <c r="C770" s="133" t="s">
        <v>492</v>
      </c>
      <c r="D770" s="195"/>
      <c r="E770" s="148">
        <v>12</v>
      </c>
      <c r="F770" s="270">
        <f>HLOOKUP($C770,$BZ$2:$CM$3,2,0)</f>
        <v>12356.31</v>
      </c>
      <c r="G770" s="109">
        <f>D770*E770*F770</f>
        <v>0</v>
      </c>
      <c r="H770" s="162"/>
      <c r="I770" s="110" t="s">
        <v>495</v>
      </c>
      <c r="J770" s="110" t="str">
        <f>VLOOKUP(I770,Presupuesto!$B$11:$C$565,2,0)</f>
        <v>SUELDOS Y SALARIOS PERMANENTES</v>
      </c>
      <c r="K770" s="94" t="str">
        <f t="shared" ref="K770:K787" si="25">$K$737</f>
        <v>Posgrado</v>
      </c>
      <c r="L770" s="94" t="s">
        <v>394</v>
      </c>
    </row>
    <row r="771" spans="3:12" x14ac:dyDescent="0.25">
      <c r="C771" s="167" t="s">
        <v>58</v>
      </c>
      <c r="D771" s="159"/>
      <c r="E771" s="150">
        <v>0</v>
      </c>
      <c r="F771" s="96">
        <f>IF(E770=0,"",(G770/E770)/12*E770)</f>
        <v>0</v>
      </c>
      <c r="G771" s="93">
        <f>F771</f>
        <v>0</v>
      </c>
      <c r="H771" s="160"/>
      <c r="I771" s="112" t="s">
        <v>515</v>
      </c>
      <c r="J771" s="112" t="str">
        <f>VLOOKUP(I771,Presupuesto!$B$11:$C$565,2,0)</f>
        <v>AGUINALDO Y DECIMO CUARTO MES</v>
      </c>
      <c r="K771" s="94" t="str">
        <f t="shared" si="25"/>
        <v>Posgrado</v>
      </c>
      <c r="L771" s="94" t="s">
        <v>394</v>
      </c>
    </row>
    <row r="772" spans="3:12" ht="15.75" thickBot="1" x14ac:dyDescent="0.3">
      <c r="C772" s="168" t="s">
        <v>59</v>
      </c>
      <c r="D772" s="159"/>
      <c r="E772" s="150">
        <v>0</v>
      </c>
      <c r="F772" s="113">
        <f>IF(E770&lt;6,"",((E770-6)/12)*(G770/E770))</f>
        <v>0</v>
      </c>
      <c r="G772" s="93">
        <f>F772</f>
        <v>0</v>
      </c>
      <c r="H772" s="160"/>
      <c r="I772" s="97" t="s">
        <v>518</v>
      </c>
      <c r="J772" s="97" t="str">
        <f>VLOOKUP(I772,Presupuesto!$B$11:$C$565,2,0)</f>
        <v>DECIMOCUARTO MES</v>
      </c>
      <c r="K772" s="94" t="str">
        <f t="shared" si="25"/>
        <v>Posgrado</v>
      </c>
      <c r="L772" s="94" t="s">
        <v>394</v>
      </c>
    </row>
    <row r="773" spans="3:12" ht="15.75" thickBot="1" x14ac:dyDescent="0.3">
      <c r="C773" s="133" t="s">
        <v>493</v>
      </c>
      <c r="D773" s="195"/>
      <c r="E773" s="148">
        <v>12</v>
      </c>
      <c r="F773" s="270">
        <f>HLOOKUP($C773,$BZ$2:$CM$3,2,0)</f>
        <v>463.22</v>
      </c>
      <c r="G773" s="109">
        <f>D773*E773*F773</f>
        <v>0</v>
      </c>
      <c r="H773" s="162"/>
      <c r="I773" s="110" t="s">
        <v>495</v>
      </c>
      <c r="J773" s="110" t="str">
        <f>VLOOKUP(I773,Presupuesto!$B$11:$C$565,2,0)</f>
        <v>SUELDOS Y SALARIOS PERMANENTES</v>
      </c>
      <c r="K773" s="94" t="str">
        <f t="shared" si="25"/>
        <v>Posgrado</v>
      </c>
      <c r="L773" s="94" t="s">
        <v>394</v>
      </c>
    </row>
    <row r="774" spans="3:12" x14ac:dyDescent="0.25">
      <c r="C774" s="167" t="s">
        <v>58</v>
      </c>
      <c r="D774" s="159"/>
      <c r="E774" s="150">
        <v>0</v>
      </c>
      <c r="F774" s="96">
        <f>IF(E773=0,"",(G773/E773)/12*E773)</f>
        <v>0</v>
      </c>
      <c r="G774" s="93">
        <f>F774</f>
        <v>0</v>
      </c>
      <c r="H774" s="160"/>
      <c r="I774" s="112" t="s">
        <v>515</v>
      </c>
      <c r="J774" s="112" t="str">
        <f>VLOOKUP(I774,Presupuesto!$B$11:$C$565,2,0)</f>
        <v>AGUINALDO Y DECIMO CUARTO MES</v>
      </c>
      <c r="K774" s="94" t="str">
        <f t="shared" si="25"/>
        <v>Posgrado</v>
      </c>
      <c r="L774" s="94" t="s">
        <v>394</v>
      </c>
    </row>
    <row r="775" spans="3:12" ht="15.75" thickBot="1" x14ac:dyDescent="0.3">
      <c r="C775" s="168" t="s">
        <v>59</v>
      </c>
      <c r="D775" s="159"/>
      <c r="E775" s="150">
        <v>0</v>
      </c>
      <c r="F775" s="113">
        <f>IF(E773&lt;6,"",((E773-6)/12)*(G773/E773))</f>
        <v>0</v>
      </c>
      <c r="G775" s="93">
        <f>F775</f>
        <v>0</v>
      </c>
      <c r="H775" s="160"/>
      <c r="I775" s="97" t="s">
        <v>518</v>
      </c>
      <c r="J775" s="97" t="str">
        <f>VLOOKUP(I775,Presupuesto!$B$11:$C$565,2,0)</f>
        <v>DECIMOCUARTO MES</v>
      </c>
      <c r="K775" s="94" t="str">
        <f t="shared" si="25"/>
        <v>Posgrado</v>
      </c>
      <c r="L775" s="94" t="s">
        <v>394</v>
      </c>
    </row>
    <row r="776" spans="3:12" ht="15.75" thickBot="1" x14ac:dyDescent="0.3">
      <c r="C776" s="133" t="s">
        <v>494</v>
      </c>
      <c r="D776" s="195"/>
      <c r="E776" s="148">
        <v>12</v>
      </c>
      <c r="F776" s="270">
        <f>HLOOKUP($C776,$BZ$2:$CM$3,2,0)</f>
        <v>2007.3</v>
      </c>
      <c r="G776" s="109">
        <f>D776*E776*F776</f>
        <v>0</v>
      </c>
      <c r="H776" s="162"/>
      <c r="I776" s="110" t="s">
        <v>495</v>
      </c>
      <c r="J776" s="110" t="str">
        <f>VLOOKUP(I776,Presupuesto!$B$11:$C$565,2,0)</f>
        <v>SUELDOS Y SALARIOS PERMANENTES</v>
      </c>
      <c r="K776" s="94" t="str">
        <f t="shared" si="25"/>
        <v>Posgrado</v>
      </c>
      <c r="L776" s="94" t="s">
        <v>394</v>
      </c>
    </row>
    <row r="777" spans="3:12" x14ac:dyDescent="0.25">
      <c r="C777" s="167" t="s">
        <v>58</v>
      </c>
      <c r="D777" s="159"/>
      <c r="E777" s="150">
        <v>0</v>
      </c>
      <c r="F777" s="96">
        <f>IF(E776=0,"",(G776/E776)/12*E776)</f>
        <v>0</v>
      </c>
      <c r="G777" s="93">
        <f>F777</f>
        <v>0</v>
      </c>
      <c r="H777" s="160"/>
      <c r="I777" s="112" t="s">
        <v>515</v>
      </c>
      <c r="J777" s="112" t="str">
        <f>VLOOKUP(I777,Presupuesto!$B$11:$C$565,2,0)</f>
        <v>AGUINALDO Y DECIMO CUARTO MES</v>
      </c>
      <c r="K777" s="94" t="str">
        <f t="shared" si="25"/>
        <v>Posgrado</v>
      </c>
      <c r="L777" s="94" t="s">
        <v>394</v>
      </c>
    </row>
    <row r="778" spans="3:12" ht="15.75" thickBot="1" x14ac:dyDescent="0.3">
      <c r="C778" s="168" t="s">
        <v>59</v>
      </c>
      <c r="D778" s="159"/>
      <c r="E778" s="150">
        <v>0</v>
      </c>
      <c r="F778" s="113">
        <f>IF(E776&lt;6,"",((E776-6)/12)*(G776/E776))</f>
        <v>0</v>
      </c>
      <c r="G778" s="93">
        <f>F778</f>
        <v>0</v>
      </c>
      <c r="H778" s="160"/>
      <c r="I778" s="97" t="s">
        <v>518</v>
      </c>
      <c r="J778" s="97" t="str">
        <f>VLOOKUP(I778,Presupuesto!$B$11:$C$565,2,0)</f>
        <v>DECIMOCUARTO MES</v>
      </c>
      <c r="K778" s="94" t="str">
        <f t="shared" si="25"/>
        <v>Posgrado</v>
      </c>
      <c r="L778" s="94" t="s">
        <v>394</v>
      </c>
    </row>
    <row r="779" spans="3:12" ht="15.75" thickBot="1" x14ac:dyDescent="0.3">
      <c r="C779" s="136" t="s">
        <v>83</v>
      </c>
      <c r="D779" s="195"/>
      <c r="E779" s="148">
        <v>12</v>
      </c>
      <c r="F779" s="135">
        <v>30000</v>
      </c>
      <c r="G779" s="109">
        <f>D779*E779*F779</f>
        <v>0</v>
      </c>
      <c r="H779" s="162"/>
      <c r="I779" s="110" t="s">
        <v>563</v>
      </c>
      <c r="J779" s="110" t="str">
        <f>VLOOKUP(I779,Presupuesto!$B$11:$C$565,2,0)</f>
        <v>CONTRATOS ESPECIALES</v>
      </c>
      <c r="K779" s="94" t="str">
        <f t="shared" si="25"/>
        <v>Posgrado</v>
      </c>
      <c r="L779" s="94" t="s">
        <v>394</v>
      </c>
    </row>
    <row r="780" spans="3:12" x14ac:dyDescent="0.25">
      <c r="C780" s="167" t="s">
        <v>58</v>
      </c>
      <c r="D780" s="159"/>
      <c r="E780" s="150">
        <v>0</v>
      </c>
      <c r="F780" s="113">
        <f>IF(E779=0,"",(G779/E779)/12*E779)</f>
        <v>0</v>
      </c>
      <c r="G780" s="93">
        <f>F780</f>
        <v>0</v>
      </c>
      <c r="H780" s="160"/>
      <c r="I780" s="97" t="s">
        <v>563</v>
      </c>
      <c r="J780" s="97" t="str">
        <f>VLOOKUP(I780,Presupuesto!$B$11:$C$565,2,0)</f>
        <v>CONTRATOS ESPECIALES</v>
      </c>
      <c r="K780" s="94" t="str">
        <f t="shared" si="25"/>
        <v>Posgrado</v>
      </c>
      <c r="L780" s="94" t="s">
        <v>393</v>
      </c>
    </row>
    <row r="781" spans="3:12" ht="15.75" thickBot="1" x14ac:dyDescent="0.3">
      <c r="C781" s="168" t="s">
        <v>59</v>
      </c>
      <c r="D781" s="159"/>
      <c r="E781" s="150">
        <v>0</v>
      </c>
      <c r="F781" s="96">
        <f>IF(E779&lt;6,"",((E779-6)/12)*(G779/E779))</f>
        <v>0</v>
      </c>
      <c r="G781" s="93">
        <f>F781</f>
        <v>0</v>
      </c>
      <c r="H781" s="160"/>
      <c r="I781" s="97" t="s">
        <v>563</v>
      </c>
      <c r="J781" s="97" t="str">
        <f>VLOOKUP(I781,Presupuesto!$B$11:$C$565,2,0)</f>
        <v>CONTRATOS ESPECIALES</v>
      </c>
      <c r="K781" s="94" t="str">
        <f t="shared" si="25"/>
        <v>Posgrado</v>
      </c>
      <c r="L781" s="94" t="s">
        <v>398</v>
      </c>
    </row>
    <row r="782" spans="3:12" ht="15.75" thickBot="1" x14ac:dyDescent="0.3">
      <c r="C782" s="136" t="s">
        <v>60</v>
      </c>
      <c r="D782" s="195"/>
      <c r="E782" s="148">
        <v>12</v>
      </c>
      <c r="F782" s="114">
        <v>30000</v>
      </c>
      <c r="G782" s="109">
        <f>D782*E782*F782</f>
        <v>0</v>
      </c>
      <c r="H782" s="162"/>
      <c r="I782" s="110" t="s">
        <v>704</v>
      </c>
      <c r="J782" s="110" t="str">
        <f>VLOOKUP(I782,Presupuesto!$B$11:$C$565,2,0)</f>
        <v>OTROS SERVICIOS TECNICOS Y PROFESIONALES</v>
      </c>
      <c r="K782" s="94" t="str">
        <f t="shared" si="25"/>
        <v>Posgrado</v>
      </c>
      <c r="L782" s="94" t="s">
        <v>393</v>
      </c>
    </row>
    <row r="783" spans="3:12" x14ac:dyDescent="0.25">
      <c r="C783" s="167" t="s">
        <v>58</v>
      </c>
      <c r="D783" s="159"/>
      <c r="E783" s="150">
        <v>0</v>
      </c>
      <c r="F783" s="96">
        <v>0</v>
      </c>
      <c r="G783" s="93">
        <f>F783</f>
        <v>0</v>
      </c>
      <c r="H783" s="160"/>
      <c r="I783" s="97" t="s">
        <v>704</v>
      </c>
      <c r="J783" s="97" t="str">
        <f>VLOOKUP(I783,Presupuesto!$B$11:$C$565,2,0)</f>
        <v>OTROS SERVICIOS TECNICOS Y PROFESIONALES</v>
      </c>
      <c r="K783" s="94" t="str">
        <f t="shared" si="25"/>
        <v>Posgrado</v>
      </c>
      <c r="L783" s="94" t="s">
        <v>393</v>
      </c>
    </row>
    <row r="784" spans="3:12" ht="15.75" thickBot="1" x14ac:dyDescent="0.3">
      <c r="C784" s="168" t="s">
        <v>59</v>
      </c>
      <c r="D784" s="159"/>
      <c r="E784" s="150">
        <v>0</v>
      </c>
      <c r="F784" s="96">
        <v>0</v>
      </c>
      <c r="G784" s="93">
        <f>F784</f>
        <v>0</v>
      </c>
      <c r="H784" s="160"/>
      <c r="I784" s="97" t="s">
        <v>704</v>
      </c>
      <c r="J784" s="97" t="str">
        <f>VLOOKUP(I784,Presupuesto!$B$11:$C$565,2,0)</f>
        <v>OTROS SERVICIOS TECNICOS Y PROFESIONALES</v>
      </c>
      <c r="K784" s="94" t="str">
        <f t="shared" si="25"/>
        <v>Posgrado</v>
      </c>
      <c r="L784" s="94" t="s">
        <v>393</v>
      </c>
    </row>
    <row r="785" spans="3:12" ht="15.75" thickBot="1" x14ac:dyDescent="0.3">
      <c r="C785" s="136" t="s">
        <v>61</v>
      </c>
      <c r="D785" s="195"/>
      <c r="E785" s="148">
        <v>12</v>
      </c>
      <c r="F785" s="114">
        <v>30000</v>
      </c>
      <c r="G785" s="109">
        <f>D785*E785*F785</f>
        <v>0</v>
      </c>
      <c r="H785" s="162"/>
      <c r="I785" s="110" t="s">
        <v>495</v>
      </c>
      <c r="J785" s="110" t="str">
        <f>VLOOKUP(I785,Presupuesto!$B$11:$C$565,2,0)</f>
        <v>SUELDOS Y SALARIOS PERMANENTES</v>
      </c>
      <c r="K785" s="94" t="str">
        <f t="shared" si="25"/>
        <v>Posgrado</v>
      </c>
      <c r="L785" s="94" t="s">
        <v>393</v>
      </c>
    </row>
    <row r="786" spans="3:12" x14ac:dyDescent="0.25">
      <c r="C786" s="167" t="s">
        <v>58</v>
      </c>
      <c r="D786" s="165"/>
      <c r="E786" s="127">
        <v>0</v>
      </c>
      <c r="F786" s="115">
        <f>IF(E785=0,"",(G785/E785)/12*E785)</f>
        <v>0</v>
      </c>
      <c r="G786" s="116">
        <f>F786</f>
        <v>0</v>
      </c>
      <c r="H786" s="160"/>
      <c r="I786" s="97" t="s">
        <v>515</v>
      </c>
      <c r="J786" s="97" t="str">
        <f>VLOOKUP(I786,Presupuesto!$B$11:$C$565,2,0)</f>
        <v>AGUINALDO Y DECIMO CUARTO MES</v>
      </c>
      <c r="K786" s="94" t="str">
        <f t="shared" si="25"/>
        <v>Posgrado</v>
      </c>
      <c r="L786" s="94" t="s">
        <v>393</v>
      </c>
    </row>
    <row r="787" spans="3:12" ht="15.75" thickBot="1" x14ac:dyDescent="0.3">
      <c r="C787" s="169" t="s">
        <v>59</v>
      </c>
      <c r="D787" s="158"/>
      <c r="E787" s="128">
        <v>0</v>
      </c>
      <c r="F787" s="101">
        <f>IF(E785&lt;6,"",((E785-6)/12)*(G785/E785))</f>
        <v>0</v>
      </c>
      <c r="G787" s="101">
        <f>F787</f>
        <v>0</v>
      </c>
      <c r="H787" s="158"/>
      <c r="I787" s="102" t="s">
        <v>518</v>
      </c>
      <c r="J787" s="120" t="str">
        <f>VLOOKUP(I787,Presupuesto!$B$11:$C$565,2,0)</f>
        <v>DECIMOCUARTO MES</v>
      </c>
      <c r="K787" s="102" t="str">
        <f t="shared" si="25"/>
        <v>Posgrado</v>
      </c>
      <c r="L787" s="120" t="s">
        <v>393</v>
      </c>
    </row>
    <row r="789" spans="3:12" ht="15.75" thickBot="1" x14ac:dyDescent="0.3"/>
    <row r="790" spans="3:12" ht="15.75" thickBot="1" x14ac:dyDescent="0.3">
      <c r="C790" s="69" t="s">
        <v>43</v>
      </c>
      <c r="D790" s="30">
        <f>SUM(G797:G847)</f>
        <v>0</v>
      </c>
      <c r="E790" s="89"/>
      <c r="F790" s="89"/>
      <c r="G790" s="89"/>
      <c r="H790" s="73"/>
      <c r="I790" s="73"/>
      <c r="J790" s="73"/>
    </row>
    <row r="791" spans="3:12" x14ac:dyDescent="0.25">
      <c r="D791" s="31"/>
      <c r="E791" s="89"/>
      <c r="F791" s="89"/>
      <c r="G791" s="89"/>
      <c r="H791" s="73"/>
      <c r="I791" s="73"/>
      <c r="J791" s="73"/>
    </row>
    <row r="792" spans="3:12" x14ac:dyDescent="0.25">
      <c r="D792" s="31"/>
      <c r="E792" s="89"/>
      <c r="F792" s="89"/>
      <c r="G792" s="89"/>
      <c r="H792" s="73"/>
      <c r="I792" s="73"/>
      <c r="J792" s="73"/>
    </row>
    <row r="793" spans="3:12" ht="15.75" x14ac:dyDescent="0.25">
      <c r="C793" s="198" t="s">
        <v>391</v>
      </c>
      <c r="D793" s="306"/>
      <c r="E793" s="89"/>
      <c r="F793" s="89"/>
      <c r="G793" s="89"/>
      <c r="H793" s="73"/>
      <c r="I793" s="73"/>
      <c r="J793" s="73"/>
      <c r="K793" s="149"/>
    </row>
    <row r="794" spans="3:12" ht="18.75" x14ac:dyDescent="0.25">
      <c r="C794" s="200" t="e">
        <f>IFERROR(VLOOKUP(D793,'1. Desarrollo e Innov. Curricu.'!$F:$G,2,FALSE),IFERROR(VLOOKUP(D793,'2. Investigación Científica'!$F:$G,2,FALSE),IFERROR(VLOOKUP(D793,'3. Vinculación Univ. Sociedad'!$E:$G,2,FALSE),IFERROR(VLOOKUP(D793,'4.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89"/>
      <c r="F794" s="89"/>
      <c r="G794" s="89"/>
      <c r="H794" s="73"/>
      <c r="I794" s="73"/>
      <c r="J794" s="73"/>
      <c r="K794" s="149"/>
    </row>
    <row r="795" spans="3:12" ht="15.75" thickBot="1" x14ac:dyDescent="0.3">
      <c r="C795" s="173"/>
      <c r="D795" s="31"/>
      <c r="E795" s="89"/>
      <c r="F795" s="89"/>
      <c r="G795" s="89"/>
      <c r="H795" s="73"/>
      <c r="I795" s="73"/>
      <c r="J795" s="73"/>
      <c r="K795" s="149"/>
    </row>
    <row r="796" spans="3:12" ht="30.75" thickBot="1" x14ac:dyDescent="0.3">
      <c r="C796" s="130" t="s">
        <v>44</v>
      </c>
      <c r="D796" s="134" t="s">
        <v>55</v>
      </c>
      <c r="E796" s="166" t="s">
        <v>56</v>
      </c>
      <c r="F796" s="134" t="s">
        <v>57</v>
      </c>
      <c r="G796" s="131" t="s">
        <v>27</v>
      </c>
      <c r="H796" s="129" t="s">
        <v>130</v>
      </c>
      <c r="I796" s="132" t="s">
        <v>46</v>
      </c>
      <c r="J796" s="132" t="s">
        <v>131</v>
      </c>
      <c r="K796" s="132" t="s">
        <v>409</v>
      </c>
      <c r="L796" s="132" t="s">
        <v>410</v>
      </c>
    </row>
    <row r="797" spans="3:12" ht="15.75" thickBot="1" x14ac:dyDescent="0.3">
      <c r="C797" s="133" t="s">
        <v>481</v>
      </c>
      <c r="D797" s="195"/>
      <c r="E797" s="148">
        <v>12</v>
      </c>
      <c r="F797" s="270">
        <f>HLOOKUP($C797,$BZ$2:$CM$3,2,0)</f>
        <v>43674.39</v>
      </c>
      <c r="G797" s="109">
        <f>D797*E797*F797</f>
        <v>0</v>
      </c>
      <c r="H797" s="162"/>
      <c r="I797" s="110" t="s">
        <v>495</v>
      </c>
      <c r="J797" s="110" t="str">
        <f>VLOOKUP(I797,Presupuesto!$B$11:$C$565,2,0)</f>
        <v>SUELDOS Y SALARIOS PERMANENTES</v>
      </c>
      <c r="K797" s="208" t="s">
        <v>1451</v>
      </c>
      <c r="L797" s="94" t="s">
        <v>393</v>
      </c>
    </row>
    <row r="798" spans="3:12" x14ac:dyDescent="0.25">
      <c r="C798" s="167" t="s">
        <v>58</v>
      </c>
      <c r="D798" s="159"/>
      <c r="E798" s="150">
        <v>0</v>
      </c>
      <c r="F798" s="96">
        <f>IF(E797=0,"",(G797/E797)/12*E797)</f>
        <v>0</v>
      </c>
      <c r="G798" s="93">
        <f>F798</f>
        <v>0</v>
      </c>
      <c r="H798" s="160"/>
      <c r="I798" s="112" t="s">
        <v>515</v>
      </c>
      <c r="J798" s="112" t="str">
        <f>VLOOKUP(I798,Presupuesto!$B$11:$C$565,2,0)</f>
        <v>AGUINALDO Y DECIMO CUARTO MES</v>
      </c>
      <c r="K798" s="94" t="str">
        <f t="shared" ref="K798:K829" si="26">$K$797</f>
        <v>Posgrado</v>
      </c>
      <c r="L798" s="94" t="s">
        <v>411</v>
      </c>
    </row>
    <row r="799" spans="3:12" ht="15.75" thickBot="1" x14ac:dyDescent="0.3">
      <c r="C799" s="168" t="s">
        <v>59</v>
      </c>
      <c r="D799" s="159"/>
      <c r="E799" s="150">
        <v>0</v>
      </c>
      <c r="F799" s="113">
        <f>IF(E797&lt;6,"",((E797-6)/12)*(G797/E797))</f>
        <v>0</v>
      </c>
      <c r="G799" s="93">
        <f>F799</f>
        <v>0</v>
      </c>
      <c r="H799" s="160"/>
      <c r="I799" s="97" t="s">
        <v>518</v>
      </c>
      <c r="J799" s="97" t="str">
        <f>VLOOKUP(I799,Presupuesto!$B$11:$C$565,2,0)</f>
        <v>DECIMOCUARTO MES</v>
      </c>
      <c r="K799" s="94" t="str">
        <f t="shared" si="26"/>
        <v>Posgrado</v>
      </c>
      <c r="L799" s="94" t="s">
        <v>394</v>
      </c>
    </row>
    <row r="800" spans="3:12" ht="15.75" thickBot="1" x14ac:dyDescent="0.3">
      <c r="C800" s="133" t="s">
        <v>482</v>
      </c>
      <c r="D800" s="195"/>
      <c r="E800" s="148">
        <v>12</v>
      </c>
      <c r="F800" s="270">
        <f>HLOOKUP($C800,$BZ$2:$CM$3,2,0)</f>
        <v>39703.99</v>
      </c>
      <c r="G800" s="109">
        <f>D800*E800*F800</f>
        <v>0</v>
      </c>
      <c r="H800" s="162"/>
      <c r="I800" s="110" t="s">
        <v>495</v>
      </c>
      <c r="J800" s="110" t="str">
        <f>VLOOKUP(I800,Presupuesto!$B$11:$C$565,2,0)</f>
        <v>SUELDOS Y SALARIOS PERMANENTES</v>
      </c>
      <c r="K800" s="94" t="str">
        <f t="shared" si="26"/>
        <v>Posgrado</v>
      </c>
      <c r="L800" s="94" t="s">
        <v>394</v>
      </c>
    </row>
    <row r="801" spans="3:12" x14ac:dyDescent="0.25">
      <c r="C801" s="167" t="s">
        <v>58</v>
      </c>
      <c r="D801" s="159"/>
      <c r="E801" s="150">
        <v>0</v>
      </c>
      <c r="F801" s="96">
        <f>IF(E800=0,"",(G800/E800)/12*E800)</f>
        <v>0</v>
      </c>
      <c r="G801" s="93">
        <f>F801</f>
        <v>0</v>
      </c>
      <c r="H801" s="160"/>
      <c r="I801" s="112" t="s">
        <v>515</v>
      </c>
      <c r="J801" s="112" t="str">
        <f>VLOOKUP(I801,Presupuesto!$B$11:$C$565,2,0)</f>
        <v>AGUINALDO Y DECIMO CUARTO MES</v>
      </c>
      <c r="K801" s="94" t="str">
        <f t="shared" si="26"/>
        <v>Posgrado</v>
      </c>
      <c r="L801" s="94" t="s">
        <v>394</v>
      </c>
    </row>
    <row r="802" spans="3:12" ht="15.75" thickBot="1" x14ac:dyDescent="0.3">
      <c r="C802" s="168" t="s">
        <v>59</v>
      </c>
      <c r="D802" s="159"/>
      <c r="E802" s="150">
        <v>0</v>
      </c>
      <c r="F802" s="113">
        <f>IF(E800&lt;6,"",((E800-6)/12)*(G800/E800))</f>
        <v>0</v>
      </c>
      <c r="G802" s="93">
        <f>F802</f>
        <v>0</v>
      </c>
      <c r="H802" s="160"/>
      <c r="I802" s="97" t="s">
        <v>518</v>
      </c>
      <c r="J802" s="97" t="str">
        <f>VLOOKUP(I802,Presupuesto!$B$11:$C$565,2,0)</f>
        <v>DECIMOCUARTO MES</v>
      </c>
      <c r="K802" s="94" t="str">
        <f t="shared" si="26"/>
        <v>Posgrado</v>
      </c>
      <c r="L802" s="94" t="s">
        <v>394</v>
      </c>
    </row>
    <row r="803" spans="3:12" ht="15.75" thickBot="1" x14ac:dyDescent="0.3">
      <c r="C803" s="133" t="s">
        <v>483</v>
      </c>
      <c r="D803" s="195"/>
      <c r="E803" s="148">
        <v>12</v>
      </c>
      <c r="F803" s="270">
        <f>HLOOKUP($C803,$BZ$2:$CM$3,2,0)</f>
        <v>35733.589999999997</v>
      </c>
      <c r="G803" s="109">
        <f>D803*E803*F803</f>
        <v>0</v>
      </c>
      <c r="H803" s="162"/>
      <c r="I803" s="110" t="s">
        <v>495</v>
      </c>
      <c r="J803" s="110" t="str">
        <f>VLOOKUP(I803,Presupuesto!$B$11:$C$565,2,0)</f>
        <v>SUELDOS Y SALARIOS PERMANENTES</v>
      </c>
      <c r="K803" s="94" t="str">
        <f t="shared" si="26"/>
        <v>Posgrado</v>
      </c>
      <c r="L803" s="94" t="s">
        <v>394</v>
      </c>
    </row>
    <row r="804" spans="3:12" x14ac:dyDescent="0.25">
      <c r="C804" s="167" t="s">
        <v>58</v>
      </c>
      <c r="D804" s="159"/>
      <c r="E804" s="150">
        <v>0</v>
      </c>
      <c r="F804" s="96">
        <f>IF(E803=0,"",(G803/E803)/12*E803)</f>
        <v>0</v>
      </c>
      <c r="G804" s="93">
        <f>F804</f>
        <v>0</v>
      </c>
      <c r="H804" s="160"/>
      <c r="I804" s="112" t="s">
        <v>515</v>
      </c>
      <c r="J804" s="112" t="str">
        <f>VLOOKUP(I804,Presupuesto!$B$11:$C$565,2,0)</f>
        <v>AGUINALDO Y DECIMO CUARTO MES</v>
      </c>
      <c r="K804" s="94" t="str">
        <f t="shared" si="26"/>
        <v>Posgrado</v>
      </c>
      <c r="L804" s="94" t="s">
        <v>394</v>
      </c>
    </row>
    <row r="805" spans="3:12" ht="15.75" thickBot="1" x14ac:dyDescent="0.3">
      <c r="C805" s="168" t="s">
        <v>59</v>
      </c>
      <c r="D805" s="159"/>
      <c r="E805" s="150">
        <v>0</v>
      </c>
      <c r="F805" s="113">
        <f>IF(E803&lt;6,"",((E803-6)/12)*(G803/E803))</f>
        <v>0</v>
      </c>
      <c r="G805" s="93">
        <f>F805</f>
        <v>0</v>
      </c>
      <c r="H805" s="160"/>
      <c r="I805" s="97" t="s">
        <v>518</v>
      </c>
      <c r="J805" s="97" t="str">
        <f>VLOOKUP(I805,Presupuesto!$B$11:$C$565,2,0)</f>
        <v>DECIMOCUARTO MES</v>
      </c>
      <c r="K805" s="94" t="str">
        <f t="shared" si="26"/>
        <v>Posgrado</v>
      </c>
      <c r="L805" s="94" t="s">
        <v>394</v>
      </c>
    </row>
    <row r="806" spans="3:12" ht="15.75" thickBot="1" x14ac:dyDescent="0.3">
      <c r="C806" s="133" t="s">
        <v>484</v>
      </c>
      <c r="D806" s="195"/>
      <c r="E806" s="148">
        <v>12</v>
      </c>
      <c r="F806" s="270">
        <f>HLOOKUP($C806,$BZ$2:$CM$3,2,0)</f>
        <v>31763.19</v>
      </c>
      <c r="G806" s="109">
        <f>D806*E806*F806</f>
        <v>0</v>
      </c>
      <c r="H806" s="162"/>
      <c r="I806" s="110" t="s">
        <v>495</v>
      </c>
      <c r="J806" s="110" t="str">
        <f>VLOOKUP(I806,Presupuesto!$B$11:$C$565,2,0)</f>
        <v>SUELDOS Y SALARIOS PERMANENTES</v>
      </c>
      <c r="K806" s="94" t="str">
        <f t="shared" si="26"/>
        <v>Posgrado</v>
      </c>
      <c r="L806" s="94" t="s">
        <v>394</v>
      </c>
    </row>
    <row r="807" spans="3:12" x14ac:dyDescent="0.25">
      <c r="C807" s="167" t="s">
        <v>58</v>
      </c>
      <c r="D807" s="159"/>
      <c r="E807" s="150">
        <v>0</v>
      </c>
      <c r="F807" s="96">
        <f>IF(E806=0,"",(G806/E806)/12*E806)</f>
        <v>0</v>
      </c>
      <c r="G807" s="93">
        <f>F807</f>
        <v>0</v>
      </c>
      <c r="H807" s="160"/>
      <c r="I807" s="112" t="s">
        <v>515</v>
      </c>
      <c r="J807" s="112" t="str">
        <f>VLOOKUP(I807,Presupuesto!$B$11:$C$565,2,0)</f>
        <v>AGUINALDO Y DECIMO CUARTO MES</v>
      </c>
      <c r="K807" s="94" t="str">
        <f t="shared" si="26"/>
        <v>Posgrado</v>
      </c>
      <c r="L807" s="94" t="s">
        <v>394</v>
      </c>
    </row>
    <row r="808" spans="3:12" ht="15.75" thickBot="1" x14ac:dyDescent="0.3">
      <c r="C808" s="168" t="s">
        <v>59</v>
      </c>
      <c r="D808" s="159"/>
      <c r="E808" s="150">
        <v>0</v>
      </c>
      <c r="F808" s="113">
        <f>IF(E806&lt;6,"",((E806-6)/12)*(G806/E806))</f>
        <v>0</v>
      </c>
      <c r="G808" s="93">
        <f>F808</f>
        <v>0</v>
      </c>
      <c r="H808" s="160"/>
      <c r="I808" s="97" t="s">
        <v>518</v>
      </c>
      <c r="J808" s="97" t="str">
        <f>VLOOKUP(I808,Presupuesto!$B$11:$C$565,2,0)</f>
        <v>DECIMOCUARTO MES</v>
      </c>
      <c r="K808" s="94" t="str">
        <f t="shared" si="26"/>
        <v>Posgrado</v>
      </c>
      <c r="L808" s="94" t="s">
        <v>394</v>
      </c>
    </row>
    <row r="809" spans="3:12" ht="15.75" thickBot="1" x14ac:dyDescent="0.3">
      <c r="C809" s="133" t="s">
        <v>485</v>
      </c>
      <c r="D809" s="195"/>
      <c r="E809" s="148">
        <v>12</v>
      </c>
      <c r="F809" s="270">
        <f>HLOOKUP($C809,$BZ$2:$CM$3,2,0)</f>
        <v>29777.99</v>
      </c>
      <c r="G809" s="109">
        <f>D809*E809*F809</f>
        <v>0</v>
      </c>
      <c r="H809" s="162"/>
      <c r="I809" s="110" t="s">
        <v>495</v>
      </c>
      <c r="J809" s="110" t="str">
        <f>VLOOKUP(I809,Presupuesto!$B$11:$C$565,2,0)</f>
        <v>SUELDOS Y SALARIOS PERMANENTES</v>
      </c>
      <c r="K809" s="94" t="str">
        <f t="shared" si="26"/>
        <v>Posgrado</v>
      </c>
      <c r="L809" s="94" t="s">
        <v>394</v>
      </c>
    </row>
    <row r="810" spans="3:12" x14ac:dyDescent="0.25">
      <c r="C810" s="167" t="s">
        <v>58</v>
      </c>
      <c r="D810" s="159"/>
      <c r="E810" s="150">
        <v>0</v>
      </c>
      <c r="F810" s="96">
        <f>IF(E809=0,"",(G809/E809)/12*E809)</f>
        <v>0</v>
      </c>
      <c r="G810" s="93">
        <f>F810</f>
        <v>0</v>
      </c>
      <c r="H810" s="160"/>
      <c r="I810" s="112" t="s">
        <v>515</v>
      </c>
      <c r="J810" s="112" t="str">
        <f>VLOOKUP(I810,Presupuesto!$B$11:$C$565,2,0)</f>
        <v>AGUINALDO Y DECIMO CUARTO MES</v>
      </c>
      <c r="K810" s="94" t="str">
        <f t="shared" si="26"/>
        <v>Posgrado</v>
      </c>
      <c r="L810" s="94" t="s">
        <v>394</v>
      </c>
    </row>
    <row r="811" spans="3:12" ht="15.75" thickBot="1" x14ac:dyDescent="0.3">
      <c r="C811" s="168" t="s">
        <v>59</v>
      </c>
      <c r="D811" s="159"/>
      <c r="E811" s="150">
        <v>0</v>
      </c>
      <c r="F811" s="113">
        <f>IF(E809&lt;6,"",((E809-6)/12)*(G809/E809))</f>
        <v>0</v>
      </c>
      <c r="G811" s="93">
        <f>F811</f>
        <v>0</v>
      </c>
      <c r="H811" s="160"/>
      <c r="I811" s="97" t="s">
        <v>518</v>
      </c>
      <c r="J811" s="97" t="str">
        <f>VLOOKUP(I811,Presupuesto!$B$11:$C$565,2,0)</f>
        <v>DECIMOCUARTO MES</v>
      </c>
      <c r="K811" s="94" t="str">
        <f t="shared" si="26"/>
        <v>Posgrado</v>
      </c>
      <c r="L811" s="94" t="s">
        <v>394</v>
      </c>
    </row>
    <row r="812" spans="3:12" ht="15.75" thickBot="1" x14ac:dyDescent="0.3">
      <c r="C812" s="133" t="s">
        <v>486</v>
      </c>
      <c r="D812" s="195"/>
      <c r="E812" s="148">
        <v>12</v>
      </c>
      <c r="F812" s="270">
        <f>HLOOKUP($C812,$BZ$2:$CM$3,2,0)</f>
        <v>27792.79</v>
      </c>
      <c r="G812" s="109">
        <f>D812*E812*F812</f>
        <v>0</v>
      </c>
      <c r="H812" s="162"/>
      <c r="I812" s="110" t="s">
        <v>495</v>
      </c>
      <c r="J812" s="110" t="str">
        <f>VLOOKUP(I812,Presupuesto!$B$11:$C$565,2,0)</f>
        <v>SUELDOS Y SALARIOS PERMANENTES</v>
      </c>
      <c r="K812" s="94" t="str">
        <f t="shared" si="26"/>
        <v>Posgrado</v>
      </c>
      <c r="L812" s="94" t="s">
        <v>394</v>
      </c>
    </row>
    <row r="813" spans="3:12" x14ac:dyDescent="0.25">
      <c r="C813" s="167" t="s">
        <v>58</v>
      </c>
      <c r="D813" s="159"/>
      <c r="E813" s="150">
        <v>0</v>
      </c>
      <c r="F813" s="96">
        <f>IF(E812=0,"",(G812/E812)/12*E812)</f>
        <v>0</v>
      </c>
      <c r="G813" s="93">
        <f>F813</f>
        <v>0</v>
      </c>
      <c r="H813" s="160"/>
      <c r="I813" s="112" t="s">
        <v>515</v>
      </c>
      <c r="J813" s="112" t="str">
        <f>VLOOKUP(I813,Presupuesto!$B$11:$C$565,2,0)</f>
        <v>AGUINALDO Y DECIMO CUARTO MES</v>
      </c>
      <c r="K813" s="94" t="str">
        <f t="shared" si="26"/>
        <v>Posgrado</v>
      </c>
      <c r="L813" s="94" t="s">
        <v>394</v>
      </c>
    </row>
    <row r="814" spans="3:12" ht="15.75" thickBot="1" x14ac:dyDescent="0.3">
      <c r="C814" s="168" t="s">
        <v>59</v>
      </c>
      <c r="D814" s="159"/>
      <c r="E814" s="150">
        <v>0</v>
      </c>
      <c r="F814" s="113">
        <f>IF(E812&lt;6,"",((E812-6)/12)*(G812/E812))</f>
        <v>0</v>
      </c>
      <c r="G814" s="93">
        <f>F814</f>
        <v>0</v>
      </c>
      <c r="H814" s="160"/>
      <c r="I814" s="97" t="s">
        <v>518</v>
      </c>
      <c r="J814" s="97" t="str">
        <f>VLOOKUP(I814,Presupuesto!$B$11:$C$565,2,0)</f>
        <v>DECIMOCUARTO MES</v>
      </c>
      <c r="K814" s="94" t="str">
        <f t="shared" si="26"/>
        <v>Posgrado</v>
      </c>
      <c r="L814" s="94" t="s">
        <v>394</v>
      </c>
    </row>
    <row r="815" spans="3:12" ht="15.75" thickBot="1" x14ac:dyDescent="0.3">
      <c r="C815" s="133" t="s">
        <v>487</v>
      </c>
      <c r="D815" s="195"/>
      <c r="E815" s="148">
        <v>12</v>
      </c>
      <c r="F815" s="270">
        <f>HLOOKUP($C815,$BZ$2:$CM$3,2,0)</f>
        <v>18859.39</v>
      </c>
      <c r="G815" s="109">
        <f>D815*E815*F815</f>
        <v>0</v>
      </c>
      <c r="H815" s="162"/>
      <c r="I815" s="110" t="s">
        <v>495</v>
      </c>
      <c r="J815" s="110" t="str">
        <f>VLOOKUP(I815,Presupuesto!$B$11:$C$565,2,0)</f>
        <v>SUELDOS Y SALARIOS PERMANENTES</v>
      </c>
      <c r="K815" s="94" t="str">
        <f t="shared" si="26"/>
        <v>Posgrado</v>
      </c>
      <c r="L815" s="94" t="s">
        <v>394</v>
      </c>
    </row>
    <row r="816" spans="3:12" x14ac:dyDescent="0.25">
      <c r="C816" s="167" t="s">
        <v>58</v>
      </c>
      <c r="D816" s="159"/>
      <c r="E816" s="150">
        <v>0</v>
      </c>
      <c r="F816" s="96">
        <f>IF(E815=0,"",(G815/E815)/12*E815)</f>
        <v>0</v>
      </c>
      <c r="G816" s="93">
        <f>F816</f>
        <v>0</v>
      </c>
      <c r="H816" s="160"/>
      <c r="I816" s="112" t="s">
        <v>515</v>
      </c>
      <c r="J816" s="112" t="str">
        <f>VLOOKUP(I816,Presupuesto!$B$11:$C$565,2,0)</f>
        <v>AGUINALDO Y DECIMO CUARTO MES</v>
      </c>
      <c r="K816" s="94" t="str">
        <f t="shared" si="26"/>
        <v>Posgrado</v>
      </c>
      <c r="L816" s="94" t="s">
        <v>394</v>
      </c>
    </row>
    <row r="817" spans="3:12" ht="15.75" thickBot="1" x14ac:dyDescent="0.3">
      <c r="C817" s="168" t="s">
        <v>59</v>
      </c>
      <c r="D817" s="159"/>
      <c r="E817" s="150">
        <v>0</v>
      </c>
      <c r="F817" s="113">
        <f>IF(E815&lt;6,"",((E815-6)/12)*(G815/E815))</f>
        <v>0</v>
      </c>
      <c r="G817" s="93">
        <f>F817</f>
        <v>0</v>
      </c>
      <c r="H817" s="160"/>
      <c r="I817" s="97" t="s">
        <v>518</v>
      </c>
      <c r="J817" s="97" t="str">
        <f>VLOOKUP(I817,Presupuesto!$B$11:$C$565,2,0)</f>
        <v>DECIMOCUARTO MES</v>
      </c>
      <c r="K817" s="94" t="str">
        <f t="shared" si="26"/>
        <v>Posgrado</v>
      </c>
      <c r="L817" s="94" t="s">
        <v>394</v>
      </c>
    </row>
    <row r="818" spans="3:12" ht="15.75" thickBot="1" x14ac:dyDescent="0.3">
      <c r="C818" s="133" t="s">
        <v>488</v>
      </c>
      <c r="D818" s="195"/>
      <c r="E818" s="148">
        <v>12</v>
      </c>
      <c r="F818" s="270">
        <f>HLOOKUP($C818,$BZ$2:$CM$3,2,0)</f>
        <v>17866.8</v>
      </c>
      <c r="G818" s="109">
        <f>D818*E818*F818</f>
        <v>0</v>
      </c>
      <c r="H818" s="162"/>
      <c r="I818" s="110" t="s">
        <v>495</v>
      </c>
      <c r="J818" s="110" t="str">
        <f>VLOOKUP(I818,Presupuesto!$B$11:$C$565,2,0)</f>
        <v>SUELDOS Y SALARIOS PERMANENTES</v>
      </c>
      <c r="K818" s="94" t="str">
        <f t="shared" si="26"/>
        <v>Posgrado</v>
      </c>
      <c r="L818" s="94" t="s">
        <v>394</v>
      </c>
    </row>
    <row r="819" spans="3:12" x14ac:dyDescent="0.25">
      <c r="C819" s="167" t="s">
        <v>58</v>
      </c>
      <c r="D819" s="159"/>
      <c r="E819" s="150">
        <v>0</v>
      </c>
      <c r="F819" s="96">
        <f>IF(E818=0,"",(G818/E818)/12*E818)</f>
        <v>0</v>
      </c>
      <c r="G819" s="93">
        <f>F819</f>
        <v>0</v>
      </c>
      <c r="H819" s="160"/>
      <c r="I819" s="112" t="s">
        <v>515</v>
      </c>
      <c r="J819" s="112" t="str">
        <f>VLOOKUP(I819,Presupuesto!$B$11:$C$565,2,0)</f>
        <v>AGUINALDO Y DECIMO CUARTO MES</v>
      </c>
      <c r="K819" s="94" t="str">
        <f t="shared" si="26"/>
        <v>Posgrado</v>
      </c>
      <c r="L819" s="94" t="s">
        <v>394</v>
      </c>
    </row>
    <row r="820" spans="3:12" ht="15.75" thickBot="1" x14ac:dyDescent="0.3">
      <c r="C820" s="168" t="s">
        <v>59</v>
      </c>
      <c r="D820" s="159"/>
      <c r="E820" s="150">
        <v>0</v>
      </c>
      <c r="F820" s="113">
        <f>IF(E818&lt;6,"",((E818-6)/12)*(G818/E818))</f>
        <v>0</v>
      </c>
      <c r="G820" s="93">
        <f>F820</f>
        <v>0</v>
      </c>
      <c r="H820" s="160"/>
      <c r="I820" s="97" t="s">
        <v>518</v>
      </c>
      <c r="J820" s="97" t="str">
        <f>VLOOKUP(I820,Presupuesto!$B$11:$C$565,2,0)</f>
        <v>DECIMOCUARTO MES</v>
      </c>
      <c r="K820" s="94" t="str">
        <f t="shared" si="26"/>
        <v>Posgrado</v>
      </c>
      <c r="L820" s="94" t="s">
        <v>394</v>
      </c>
    </row>
    <row r="821" spans="3:12" ht="15.75" thickBot="1" x14ac:dyDescent="0.3">
      <c r="C821" s="133" t="s">
        <v>489</v>
      </c>
      <c r="D821" s="195"/>
      <c r="E821" s="148">
        <v>12</v>
      </c>
      <c r="F821" s="270">
        <f>HLOOKUP($C821,$BZ$2:$CM$3,2,0)</f>
        <v>13896.4</v>
      </c>
      <c r="G821" s="109">
        <f>D821*E821*F821</f>
        <v>0</v>
      </c>
      <c r="H821" s="162"/>
      <c r="I821" s="110" t="s">
        <v>495</v>
      </c>
      <c r="J821" s="110" t="str">
        <f>VLOOKUP(I821,Presupuesto!$B$11:$C$565,2,0)</f>
        <v>SUELDOS Y SALARIOS PERMANENTES</v>
      </c>
      <c r="K821" s="94" t="str">
        <f t="shared" si="26"/>
        <v>Posgrado</v>
      </c>
      <c r="L821" s="94" t="s">
        <v>394</v>
      </c>
    </row>
    <row r="822" spans="3:12" x14ac:dyDescent="0.25">
      <c r="C822" s="167" t="s">
        <v>58</v>
      </c>
      <c r="D822" s="159"/>
      <c r="E822" s="150">
        <v>0</v>
      </c>
      <c r="F822" s="96">
        <f>IF(E821=0,"",(G821/E821)/12*E821)</f>
        <v>0</v>
      </c>
      <c r="G822" s="93">
        <f>F822</f>
        <v>0</v>
      </c>
      <c r="H822" s="160"/>
      <c r="I822" s="112" t="s">
        <v>515</v>
      </c>
      <c r="J822" s="112" t="str">
        <f>VLOOKUP(I822,Presupuesto!$B$11:$C$565,2,0)</f>
        <v>AGUINALDO Y DECIMO CUARTO MES</v>
      </c>
      <c r="K822" s="94" t="str">
        <f t="shared" si="26"/>
        <v>Posgrado</v>
      </c>
      <c r="L822" s="94" t="s">
        <v>394</v>
      </c>
    </row>
    <row r="823" spans="3:12" ht="15.75" thickBot="1" x14ac:dyDescent="0.3">
      <c r="C823" s="168" t="s">
        <v>59</v>
      </c>
      <c r="D823" s="159"/>
      <c r="E823" s="150">
        <v>0</v>
      </c>
      <c r="F823" s="113">
        <f>IF(E821&lt;6,"",((E821-6)/12)*(G821/E821))</f>
        <v>0</v>
      </c>
      <c r="G823" s="93">
        <f>F823</f>
        <v>0</v>
      </c>
      <c r="H823" s="160"/>
      <c r="I823" s="97" t="s">
        <v>518</v>
      </c>
      <c r="J823" s="97" t="str">
        <f>VLOOKUP(I823,Presupuesto!$B$11:$C$565,2,0)</f>
        <v>DECIMOCUARTO MES</v>
      </c>
      <c r="K823" s="94" t="str">
        <f t="shared" si="26"/>
        <v>Posgrado</v>
      </c>
      <c r="L823" s="94" t="s">
        <v>394</v>
      </c>
    </row>
    <row r="824" spans="3:12" ht="15.75" thickBot="1" x14ac:dyDescent="0.3">
      <c r="C824" s="133" t="s">
        <v>490</v>
      </c>
      <c r="D824" s="195"/>
      <c r="E824" s="148">
        <v>12</v>
      </c>
      <c r="F824" s="270">
        <f>HLOOKUP($C824,$BZ$2:$CM$3,2,0)</f>
        <v>15004.09</v>
      </c>
      <c r="G824" s="109">
        <f>D824*E824*F824</f>
        <v>0</v>
      </c>
      <c r="H824" s="162"/>
      <c r="I824" s="110" t="s">
        <v>495</v>
      </c>
      <c r="J824" s="110" t="str">
        <f>VLOOKUP(I824,Presupuesto!$B$11:$C$565,2,0)</f>
        <v>SUELDOS Y SALARIOS PERMANENTES</v>
      </c>
      <c r="K824" s="94" t="str">
        <f t="shared" si="26"/>
        <v>Posgrado</v>
      </c>
      <c r="L824" s="94" t="s">
        <v>394</v>
      </c>
    </row>
    <row r="825" spans="3:12" x14ac:dyDescent="0.25">
      <c r="C825" s="167" t="s">
        <v>58</v>
      </c>
      <c r="D825" s="159"/>
      <c r="E825" s="150">
        <v>0</v>
      </c>
      <c r="F825" s="96">
        <f>IF(E824=0,"",(G824/E824)/12*E824)</f>
        <v>0</v>
      </c>
      <c r="G825" s="93">
        <f>F825</f>
        <v>0</v>
      </c>
      <c r="H825" s="160"/>
      <c r="I825" s="112" t="s">
        <v>515</v>
      </c>
      <c r="J825" s="112" t="str">
        <f>VLOOKUP(I825,Presupuesto!$B$11:$C$565,2,0)</f>
        <v>AGUINALDO Y DECIMO CUARTO MES</v>
      </c>
      <c r="K825" s="94" t="str">
        <f t="shared" si="26"/>
        <v>Posgrado</v>
      </c>
      <c r="L825" s="94" t="s">
        <v>394</v>
      </c>
    </row>
    <row r="826" spans="3:12" ht="15.75" thickBot="1" x14ac:dyDescent="0.3">
      <c r="C826" s="168" t="s">
        <v>59</v>
      </c>
      <c r="D826" s="159"/>
      <c r="E826" s="150">
        <v>0</v>
      </c>
      <c r="F826" s="113">
        <f>IF(E824&lt;6,"",((E824-6)/12)*(G824/E824))</f>
        <v>0</v>
      </c>
      <c r="G826" s="93">
        <f>F826</f>
        <v>0</v>
      </c>
      <c r="H826" s="160"/>
      <c r="I826" s="97" t="s">
        <v>518</v>
      </c>
      <c r="J826" s="97" t="str">
        <f>VLOOKUP(I826,Presupuesto!$B$11:$C$565,2,0)</f>
        <v>DECIMOCUARTO MES</v>
      </c>
      <c r="K826" s="94" t="str">
        <f t="shared" si="26"/>
        <v>Posgrado</v>
      </c>
      <c r="L826" s="94" t="s">
        <v>394</v>
      </c>
    </row>
    <row r="827" spans="3:12" ht="15.75" thickBot="1" x14ac:dyDescent="0.3">
      <c r="C827" s="133" t="s">
        <v>491</v>
      </c>
      <c r="D827" s="195"/>
      <c r="E827" s="148">
        <v>12</v>
      </c>
      <c r="F827" s="270">
        <f>HLOOKUP($C827,$BZ$2:$CM$3,2,0)</f>
        <v>13238.9</v>
      </c>
      <c r="G827" s="109">
        <f>D827*E827*F827</f>
        <v>0</v>
      </c>
      <c r="H827" s="162"/>
      <c r="I827" s="110" t="s">
        <v>495</v>
      </c>
      <c r="J827" s="110" t="str">
        <f>VLOOKUP(I827,Presupuesto!$B$11:$C$565,2,0)</f>
        <v>SUELDOS Y SALARIOS PERMANENTES</v>
      </c>
      <c r="K827" s="94" t="str">
        <f t="shared" si="26"/>
        <v>Posgrado</v>
      </c>
      <c r="L827" s="94" t="s">
        <v>394</v>
      </c>
    </row>
    <row r="828" spans="3:12" x14ac:dyDescent="0.25">
      <c r="C828" s="167" t="s">
        <v>58</v>
      </c>
      <c r="D828" s="159"/>
      <c r="E828" s="150">
        <v>0</v>
      </c>
      <c r="F828" s="96">
        <f>IF(E827=0,"",(G827/E827)/12*E827)</f>
        <v>0</v>
      </c>
      <c r="G828" s="93">
        <f>F828</f>
        <v>0</v>
      </c>
      <c r="H828" s="160"/>
      <c r="I828" s="112" t="s">
        <v>515</v>
      </c>
      <c r="J828" s="112" t="str">
        <f>VLOOKUP(I828,Presupuesto!$B$11:$C$565,2,0)</f>
        <v>AGUINALDO Y DECIMO CUARTO MES</v>
      </c>
      <c r="K828" s="94" t="str">
        <f t="shared" si="26"/>
        <v>Posgrado</v>
      </c>
      <c r="L828" s="94" t="s">
        <v>394</v>
      </c>
    </row>
    <row r="829" spans="3:12" ht="15.75" thickBot="1" x14ac:dyDescent="0.3">
      <c r="C829" s="168" t="s">
        <v>59</v>
      </c>
      <c r="D829" s="159"/>
      <c r="E829" s="150">
        <v>0</v>
      </c>
      <c r="F829" s="113">
        <f>IF(E827&lt;6,"",((E827-6)/12)*(G827/E827))</f>
        <v>0</v>
      </c>
      <c r="G829" s="93">
        <f>F829</f>
        <v>0</v>
      </c>
      <c r="H829" s="160"/>
      <c r="I829" s="97" t="s">
        <v>518</v>
      </c>
      <c r="J829" s="97" t="str">
        <f>VLOOKUP(I829,Presupuesto!$B$11:$C$565,2,0)</f>
        <v>DECIMOCUARTO MES</v>
      </c>
      <c r="K829" s="94" t="str">
        <f t="shared" si="26"/>
        <v>Posgrado</v>
      </c>
      <c r="L829" s="94" t="s">
        <v>394</v>
      </c>
    </row>
    <row r="830" spans="3:12" ht="15.75" thickBot="1" x14ac:dyDescent="0.3">
      <c r="C830" s="133" t="s">
        <v>492</v>
      </c>
      <c r="D830" s="195"/>
      <c r="E830" s="148">
        <v>12</v>
      </c>
      <c r="F830" s="270">
        <f>HLOOKUP($C830,$BZ$2:$CM$3,2,0)</f>
        <v>12356.31</v>
      </c>
      <c r="G830" s="109">
        <f>D830*E830*F830</f>
        <v>0</v>
      </c>
      <c r="H830" s="162"/>
      <c r="I830" s="110" t="s">
        <v>495</v>
      </c>
      <c r="J830" s="110" t="str">
        <f>VLOOKUP(I830,Presupuesto!$B$11:$C$565,2,0)</f>
        <v>SUELDOS Y SALARIOS PERMANENTES</v>
      </c>
      <c r="K830" s="94" t="str">
        <f t="shared" ref="K830:K847" si="27">$K$797</f>
        <v>Posgrado</v>
      </c>
      <c r="L830" s="94" t="s">
        <v>394</v>
      </c>
    </row>
    <row r="831" spans="3:12" x14ac:dyDescent="0.25">
      <c r="C831" s="167" t="s">
        <v>58</v>
      </c>
      <c r="D831" s="159"/>
      <c r="E831" s="150">
        <v>0</v>
      </c>
      <c r="F831" s="96">
        <f>IF(E830=0,"",(G830/E830)/12*E830)</f>
        <v>0</v>
      </c>
      <c r="G831" s="93">
        <f>F831</f>
        <v>0</v>
      </c>
      <c r="H831" s="160"/>
      <c r="I831" s="112" t="s">
        <v>515</v>
      </c>
      <c r="J831" s="112" t="str">
        <f>VLOOKUP(I831,Presupuesto!$B$11:$C$565,2,0)</f>
        <v>AGUINALDO Y DECIMO CUARTO MES</v>
      </c>
      <c r="K831" s="94" t="str">
        <f t="shared" si="27"/>
        <v>Posgrado</v>
      </c>
      <c r="L831" s="94" t="s">
        <v>394</v>
      </c>
    </row>
    <row r="832" spans="3:12" ht="15.75" thickBot="1" x14ac:dyDescent="0.3">
      <c r="C832" s="168" t="s">
        <v>59</v>
      </c>
      <c r="D832" s="159"/>
      <c r="E832" s="150">
        <v>0</v>
      </c>
      <c r="F832" s="113">
        <f>IF(E830&lt;6,"",((E830-6)/12)*(G830/E830))</f>
        <v>0</v>
      </c>
      <c r="G832" s="93">
        <f>F832</f>
        <v>0</v>
      </c>
      <c r="H832" s="160"/>
      <c r="I832" s="97" t="s">
        <v>518</v>
      </c>
      <c r="J832" s="97" t="str">
        <f>VLOOKUP(I832,Presupuesto!$B$11:$C$565,2,0)</f>
        <v>DECIMOCUARTO MES</v>
      </c>
      <c r="K832" s="94" t="str">
        <f t="shared" si="27"/>
        <v>Posgrado</v>
      </c>
      <c r="L832" s="94" t="s">
        <v>394</v>
      </c>
    </row>
    <row r="833" spans="3:12" ht="15.75" thickBot="1" x14ac:dyDescent="0.3">
      <c r="C833" s="133" t="s">
        <v>493</v>
      </c>
      <c r="D833" s="195"/>
      <c r="E833" s="148">
        <v>12</v>
      </c>
      <c r="F833" s="270">
        <f>HLOOKUP($C833,$BZ$2:$CM$3,2,0)</f>
        <v>463.22</v>
      </c>
      <c r="G833" s="109">
        <f>D833*E833*F833</f>
        <v>0</v>
      </c>
      <c r="H833" s="162"/>
      <c r="I833" s="110" t="s">
        <v>495</v>
      </c>
      <c r="J833" s="110" t="str">
        <f>VLOOKUP(I833,Presupuesto!$B$11:$C$565,2,0)</f>
        <v>SUELDOS Y SALARIOS PERMANENTES</v>
      </c>
      <c r="K833" s="94" t="str">
        <f t="shared" si="27"/>
        <v>Posgrado</v>
      </c>
      <c r="L833" s="94" t="s">
        <v>394</v>
      </c>
    </row>
    <row r="834" spans="3:12" x14ac:dyDescent="0.25">
      <c r="C834" s="167" t="s">
        <v>58</v>
      </c>
      <c r="D834" s="159"/>
      <c r="E834" s="150">
        <v>0</v>
      </c>
      <c r="F834" s="96">
        <f>IF(E833=0,"",(G833/E833)/12*E833)</f>
        <v>0</v>
      </c>
      <c r="G834" s="93">
        <f>F834</f>
        <v>0</v>
      </c>
      <c r="H834" s="160"/>
      <c r="I834" s="112" t="s">
        <v>515</v>
      </c>
      <c r="J834" s="112" t="str">
        <f>VLOOKUP(I834,Presupuesto!$B$11:$C$565,2,0)</f>
        <v>AGUINALDO Y DECIMO CUARTO MES</v>
      </c>
      <c r="K834" s="94" t="str">
        <f t="shared" si="27"/>
        <v>Posgrado</v>
      </c>
      <c r="L834" s="94" t="s">
        <v>394</v>
      </c>
    </row>
    <row r="835" spans="3:12" ht="15.75" thickBot="1" x14ac:dyDescent="0.3">
      <c r="C835" s="168" t="s">
        <v>59</v>
      </c>
      <c r="D835" s="159"/>
      <c r="E835" s="150">
        <v>0</v>
      </c>
      <c r="F835" s="113">
        <f>IF(E833&lt;6,"",((E833-6)/12)*(G833/E833))</f>
        <v>0</v>
      </c>
      <c r="G835" s="93">
        <f>F835</f>
        <v>0</v>
      </c>
      <c r="H835" s="160"/>
      <c r="I835" s="97" t="s">
        <v>518</v>
      </c>
      <c r="J835" s="97" t="str">
        <f>VLOOKUP(I835,Presupuesto!$B$11:$C$565,2,0)</f>
        <v>DECIMOCUARTO MES</v>
      </c>
      <c r="K835" s="94" t="str">
        <f t="shared" si="27"/>
        <v>Posgrado</v>
      </c>
      <c r="L835" s="94" t="s">
        <v>394</v>
      </c>
    </row>
    <row r="836" spans="3:12" ht="15.75" thickBot="1" x14ac:dyDescent="0.3">
      <c r="C836" s="133" t="s">
        <v>494</v>
      </c>
      <c r="D836" s="195"/>
      <c r="E836" s="148">
        <v>12</v>
      </c>
      <c r="F836" s="270">
        <f>HLOOKUP($C836,$BZ$2:$CM$3,2,0)</f>
        <v>2007.3</v>
      </c>
      <c r="G836" s="109">
        <f>D836*E836*F836</f>
        <v>0</v>
      </c>
      <c r="H836" s="162"/>
      <c r="I836" s="110" t="s">
        <v>495</v>
      </c>
      <c r="J836" s="110" t="str">
        <f>VLOOKUP(I836,Presupuesto!$B$11:$C$565,2,0)</f>
        <v>SUELDOS Y SALARIOS PERMANENTES</v>
      </c>
      <c r="K836" s="94" t="str">
        <f t="shared" si="27"/>
        <v>Posgrado</v>
      </c>
      <c r="L836" s="94" t="s">
        <v>394</v>
      </c>
    </row>
    <row r="837" spans="3:12" x14ac:dyDescent="0.25">
      <c r="C837" s="167" t="s">
        <v>58</v>
      </c>
      <c r="D837" s="159"/>
      <c r="E837" s="150">
        <v>0</v>
      </c>
      <c r="F837" s="96">
        <f>IF(E836=0,"",(G836/E836)/12*E836)</f>
        <v>0</v>
      </c>
      <c r="G837" s="93">
        <f>F837</f>
        <v>0</v>
      </c>
      <c r="H837" s="160"/>
      <c r="I837" s="112" t="s">
        <v>515</v>
      </c>
      <c r="J837" s="112" t="str">
        <f>VLOOKUP(I837,Presupuesto!$B$11:$C$565,2,0)</f>
        <v>AGUINALDO Y DECIMO CUARTO MES</v>
      </c>
      <c r="K837" s="94" t="str">
        <f t="shared" si="27"/>
        <v>Posgrado</v>
      </c>
      <c r="L837" s="94" t="s">
        <v>394</v>
      </c>
    </row>
    <row r="838" spans="3:12" ht="15.75" thickBot="1" x14ac:dyDescent="0.3">
      <c r="C838" s="168" t="s">
        <v>59</v>
      </c>
      <c r="D838" s="159"/>
      <c r="E838" s="150">
        <v>0</v>
      </c>
      <c r="F838" s="113">
        <f>IF(E836&lt;6,"",((E836-6)/12)*(G836/E836))</f>
        <v>0</v>
      </c>
      <c r="G838" s="93">
        <f>F838</f>
        <v>0</v>
      </c>
      <c r="H838" s="160"/>
      <c r="I838" s="97" t="s">
        <v>518</v>
      </c>
      <c r="J838" s="97" t="str">
        <f>VLOOKUP(I838,Presupuesto!$B$11:$C$565,2,0)</f>
        <v>DECIMOCUARTO MES</v>
      </c>
      <c r="K838" s="94" t="str">
        <f t="shared" si="27"/>
        <v>Posgrado</v>
      </c>
      <c r="L838" s="94" t="s">
        <v>394</v>
      </c>
    </row>
    <row r="839" spans="3:12" ht="15.75" thickBot="1" x14ac:dyDescent="0.3">
      <c r="C839" s="136" t="s">
        <v>83</v>
      </c>
      <c r="D839" s="195"/>
      <c r="E839" s="148">
        <v>12</v>
      </c>
      <c r="F839" s="135">
        <v>30000</v>
      </c>
      <c r="G839" s="109">
        <f>D839*E839*F839</f>
        <v>0</v>
      </c>
      <c r="H839" s="162"/>
      <c r="I839" s="110" t="s">
        <v>563</v>
      </c>
      <c r="J839" s="110" t="str">
        <f>VLOOKUP(I839,Presupuesto!$B$11:$C$565,2,0)</f>
        <v>CONTRATOS ESPECIALES</v>
      </c>
      <c r="K839" s="94" t="str">
        <f t="shared" si="27"/>
        <v>Posgrado</v>
      </c>
      <c r="L839" s="94" t="s">
        <v>394</v>
      </c>
    </row>
    <row r="840" spans="3:12" x14ac:dyDescent="0.25">
      <c r="C840" s="167" t="s">
        <v>58</v>
      </c>
      <c r="D840" s="159"/>
      <c r="E840" s="150">
        <v>0</v>
      </c>
      <c r="F840" s="113">
        <f>IF(E839=0,"",(G839/E839)/12*E839)</f>
        <v>0</v>
      </c>
      <c r="G840" s="93">
        <f>F840</f>
        <v>0</v>
      </c>
      <c r="H840" s="160"/>
      <c r="I840" s="97" t="s">
        <v>563</v>
      </c>
      <c r="J840" s="97" t="str">
        <f>VLOOKUP(I840,Presupuesto!$B$11:$C$565,2,0)</f>
        <v>CONTRATOS ESPECIALES</v>
      </c>
      <c r="K840" s="94" t="str">
        <f t="shared" si="27"/>
        <v>Posgrado</v>
      </c>
      <c r="L840" s="94" t="s">
        <v>393</v>
      </c>
    </row>
    <row r="841" spans="3:12" ht="15.75" thickBot="1" x14ac:dyDescent="0.3">
      <c r="C841" s="168" t="s">
        <v>59</v>
      </c>
      <c r="D841" s="159"/>
      <c r="E841" s="150">
        <v>0</v>
      </c>
      <c r="F841" s="96">
        <f>IF(E839&lt;6,"",((E839-6)/12)*(G839/E839))</f>
        <v>0</v>
      </c>
      <c r="G841" s="93">
        <f>F841</f>
        <v>0</v>
      </c>
      <c r="H841" s="160"/>
      <c r="I841" s="97" t="s">
        <v>563</v>
      </c>
      <c r="J841" s="97" t="str">
        <f>VLOOKUP(I841,Presupuesto!$B$11:$C$565,2,0)</f>
        <v>CONTRATOS ESPECIALES</v>
      </c>
      <c r="K841" s="94" t="str">
        <f t="shared" si="27"/>
        <v>Posgrado</v>
      </c>
      <c r="L841" s="94" t="s">
        <v>398</v>
      </c>
    </row>
    <row r="842" spans="3:12" ht="15.75" thickBot="1" x14ac:dyDescent="0.3">
      <c r="C842" s="136" t="s">
        <v>60</v>
      </c>
      <c r="D842" s="195"/>
      <c r="E842" s="148">
        <v>12</v>
      </c>
      <c r="F842" s="114">
        <v>30000</v>
      </c>
      <c r="G842" s="109">
        <f>D842*E842*F842</f>
        <v>0</v>
      </c>
      <c r="H842" s="162"/>
      <c r="I842" s="110" t="s">
        <v>704</v>
      </c>
      <c r="J842" s="110" t="str">
        <f>VLOOKUP(I842,Presupuesto!$B$11:$C$565,2,0)</f>
        <v>OTROS SERVICIOS TECNICOS Y PROFESIONALES</v>
      </c>
      <c r="K842" s="94" t="str">
        <f t="shared" si="27"/>
        <v>Posgrado</v>
      </c>
      <c r="L842" s="94" t="s">
        <v>393</v>
      </c>
    </row>
    <row r="843" spans="3:12" x14ac:dyDescent="0.25">
      <c r="C843" s="167" t="s">
        <v>58</v>
      </c>
      <c r="D843" s="159"/>
      <c r="E843" s="150">
        <v>0</v>
      </c>
      <c r="F843" s="96">
        <v>0</v>
      </c>
      <c r="G843" s="93">
        <f>F843</f>
        <v>0</v>
      </c>
      <c r="H843" s="160"/>
      <c r="I843" s="97" t="s">
        <v>704</v>
      </c>
      <c r="J843" s="97" t="str">
        <f>VLOOKUP(I843,Presupuesto!$B$11:$C$565,2,0)</f>
        <v>OTROS SERVICIOS TECNICOS Y PROFESIONALES</v>
      </c>
      <c r="K843" s="94" t="str">
        <f t="shared" si="27"/>
        <v>Posgrado</v>
      </c>
      <c r="L843" s="94" t="s">
        <v>393</v>
      </c>
    </row>
    <row r="844" spans="3:12" ht="15.75" thickBot="1" x14ac:dyDescent="0.3">
      <c r="C844" s="168" t="s">
        <v>59</v>
      </c>
      <c r="D844" s="159"/>
      <c r="E844" s="150">
        <v>0</v>
      </c>
      <c r="F844" s="96">
        <v>0</v>
      </c>
      <c r="G844" s="93">
        <f>F844</f>
        <v>0</v>
      </c>
      <c r="H844" s="160"/>
      <c r="I844" s="97" t="s">
        <v>704</v>
      </c>
      <c r="J844" s="97" t="str">
        <f>VLOOKUP(I844,Presupuesto!$B$11:$C$565,2,0)</f>
        <v>OTROS SERVICIOS TECNICOS Y PROFESIONALES</v>
      </c>
      <c r="K844" s="94" t="str">
        <f t="shared" si="27"/>
        <v>Posgrado</v>
      </c>
      <c r="L844" s="94" t="s">
        <v>393</v>
      </c>
    </row>
    <row r="845" spans="3:12" ht="15.75" thickBot="1" x14ac:dyDescent="0.3">
      <c r="C845" s="136" t="s">
        <v>61</v>
      </c>
      <c r="D845" s="195"/>
      <c r="E845" s="148">
        <v>12</v>
      </c>
      <c r="F845" s="114">
        <v>30000</v>
      </c>
      <c r="G845" s="109">
        <f>D845*E845*F845</f>
        <v>0</v>
      </c>
      <c r="H845" s="162"/>
      <c r="I845" s="110" t="s">
        <v>495</v>
      </c>
      <c r="J845" s="110" t="str">
        <f>VLOOKUP(I845,Presupuesto!$B$11:$C$565,2,0)</f>
        <v>SUELDOS Y SALARIOS PERMANENTES</v>
      </c>
      <c r="K845" s="94" t="str">
        <f t="shared" si="27"/>
        <v>Posgrado</v>
      </c>
      <c r="L845" s="94" t="s">
        <v>393</v>
      </c>
    </row>
    <row r="846" spans="3:12" x14ac:dyDescent="0.25">
      <c r="C846" s="167" t="s">
        <v>58</v>
      </c>
      <c r="D846" s="165"/>
      <c r="E846" s="127">
        <v>0</v>
      </c>
      <c r="F846" s="115">
        <f>IF(E845=0,"",(G845/E845)/12*E845)</f>
        <v>0</v>
      </c>
      <c r="G846" s="116">
        <f>F846</f>
        <v>0</v>
      </c>
      <c r="H846" s="160"/>
      <c r="I846" s="97" t="s">
        <v>515</v>
      </c>
      <c r="J846" s="97" t="str">
        <f>VLOOKUP(I846,Presupuesto!$B$11:$C$565,2,0)</f>
        <v>AGUINALDO Y DECIMO CUARTO MES</v>
      </c>
      <c r="K846" s="94" t="str">
        <f t="shared" si="27"/>
        <v>Posgrado</v>
      </c>
      <c r="L846" s="94" t="s">
        <v>393</v>
      </c>
    </row>
    <row r="847" spans="3:12" ht="15.75" thickBot="1" x14ac:dyDescent="0.3">
      <c r="C847" s="169" t="s">
        <v>59</v>
      </c>
      <c r="D847" s="158"/>
      <c r="E847" s="128">
        <v>0</v>
      </c>
      <c r="F847" s="101">
        <f>IF(E845&lt;6,"",((E845-6)/12)*(G845/E845))</f>
        <v>0</v>
      </c>
      <c r="G847" s="101">
        <f>F847</f>
        <v>0</v>
      </c>
      <c r="H847" s="158"/>
      <c r="I847" s="102" t="s">
        <v>518</v>
      </c>
      <c r="J847" s="120" t="str">
        <f>VLOOKUP(I847,Presupuesto!$B$11:$C$565,2,0)</f>
        <v>DECIMOCUARTO MES</v>
      </c>
      <c r="K847" s="102" t="str">
        <f t="shared" si="27"/>
        <v>Posgrado</v>
      </c>
      <c r="L847" s="120" t="s">
        <v>393</v>
      </c>
    </row>
    <row r="849" spans="3:12" ht="15.75" thickBot="1" x14ac:dyDescent="0.3"/>
    <row r="850" spans="3:12" ht="15.75" thickBot="1" x14ac:dyDescent="0.3">
      <c r="C850" s="69" t="s">
        <v>43</v>
      </c>
      <c r="D850" s="30">
        <f>SUM(G857:G907)</f>
        <v>0</v>
      </c>
      <c r="E850" s="89"/>
      <c r="F850" s="89"/>
      <c r="G850" s="89"/>
      <c r="H850" s="73"/>
      <c r="I850" s="73"/>
      <c r="J850" s="73"/>
    </row>
    <row r="851" spans="3:12" x14ac:dyDescent="0.25">
      <c r="D851" s="31"/>
      <c r="E851" s="89"/>
      <c r="F851" s="89"/>
      <c r="G851" s="89"/>
      <c r="H851" s="73"/>
      <c r="I851" s="73"/>
      <c r="J851" s="73"/>
    </row>
    <row r="852" spans="3:12" x14ac:dyDescent="0.25">
      <c r="D852" s="31"/>
      <c r="E852" s="89"/>
      <c r="F852" s="89"/>
      <c r="G852" s="89"/>
      <c r="H852" s="73"/>
      <c r="I852" s="73"/>
      <c r="J852" s="73"/>
    </row>
    <row r="853" spans="3:12" ht="15.75" x14ac:dyDescent="0.25">
      <c r="C853" s="198" t="s">
        <v>391</v>
      </c>
      <c r="D853" s="306"/>
      <c r="E853" s="89"/>
      <c r="F853" s="89"/>
      <c r="G853" s="89"/>
      <c r="H853" s="73"/>
      <c r="I853" s="73"/>
      <c r="J853" s="73"/>
    </row>
    <row r="854" spans="3:12" ht="18.75" x14ac:dyDescent="0.25">
      <c r="C854" s="200" t="e">
        <f>IFERROR(VLOOKUP(D853,'1. Desarrollo e Innov. Curricu.'!$F:$G,2,FALSE),IFERROR(VLOOKUP(D853,'2. Investigación Científica'!$F:$G,2,FALSE),IFERROR(VLOOKUP(D853,'3. Vinculación Univ. Sociedad'!$E:$G,2,FALSE),IFERROR(VLOOKUP(D853,'4.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89"/>
      <c r="F854" s="89"/>
      <c r="G854" s="89"/>
      <c r="H854" s="73"/>
      <c r="I854" s="73"/>
      <c r="J854" s="73"/>
      <c r="K854" s="149"/>
    </row>
    <row r="855" spans="3:12" ht="15.75" thickBot="1" x14ac:dyDescent="0.3">
      <c r="C855" s="173"/>
      <c r="D855" s="31"/>
      <c r="E855" s="89"/>
      <c r="F855" s="89"/>
      <c r="G855" s="89"/>
      <c r="H855" s="73"/>
      <c r="I855" s="73"/>
      <c r="J855" s="73"/>
      <c r="K855" s="149"/>
    </row>
    <row r="856" spans="3:12" ht="30.75" thickBot="1" x14ac:dyDescent="0.3">
      <c r="C856" s="130" t="s">
        <v>44</v>
      </c>
      <c r="D856" s="134" t="s">
        <v>55</v>
      </c>
      <c r="E856" s="166" t="s">
        <v>56</v>
      </c>
      <c r="F856" s="134" t="s">
        <v>57</v>
      </c>
      <c r="G856" s="131" t="s">
        <v>27</v>
      </c>
      <c r="H856" s="129" t="s">
        <v>130</v>
      </c>
      <c r="I856" s="132" t="s">
        <v>46</v>
      </c>
      <c r="J856" s="132" t="s">
        <v>131</v>
      </c>
      <c r="K856" s="132" t="s">
        <v>409</v>
      </c>
      <c r="L856" s="132" t="s">
        <v>410</v>
      </c>
    </row>
    <row r="857" spans="3:12" ht="15.75" thickBot="1" x14ac:dyDescent="0.3">
      <c r="C857" s="133" t="s">
        <v>481</v>
      </c>
      <c r="D857" s="195"/>
      <c r="E857" s="148">
        <v>12</v>
      </c>
      <c r="F857" s="270">
        <f>HLOOKUP($C857,$BZ$2:$CM$3,2,0)</f>
        <v>43674.39</v>
      </c>
      <c r="G857" s="109">
        <f>D857*E857*F857</f>
        <v>0</v>
      </c>
      <c r="H857" s="162"/>
      <c r="I857" s="110" t="s">
        <v>495</v>
      </c>
      <c r="J857" s="110" t="str">
        <f>VLOOKUP(I857,Presupuesto!$B$11:$C$565,2,0)</f>
        <v>SUELDOS Y SALARIOS PERMANENTES</v>
      </c>
      <c r="K857" s="208" t="s">
        <v>1451</v>
      </c>
      <c r="L857" s="94" t="s">
        <v>393</v>
      </c>
    </row>
    <row r="858" spans="3:12" x14ac:dyDescent="0.25">
      <c r="C858" s="167" t="s">
        <v>58</v>
      </c>
      <c r="D858" s="159"/>
      <c r="E858" s="150">
        <v>0</v>
      </c>
      <c r="F858" s="96">
        <f>IF(E857=0,"",(G857/E857)/12*E857)</f>
        <v>0</v>
      </c>
      <c r="G858" s="93">
        <f>F858</f>
        <v>0</v>
      </c>
      <c r="H858" s="160"/>
      <c r="I858" s="112" t="s">
        <v>515</v>
      </c>
      <c r="J858" s="112" t="str">
        <f>VLOOKUP(I858,Presupuesto!$B$11:$C$565,2,0)</f>
        <v>AGUINALDO Y DECIMO CUARTO MES</v>
      </c>
      <c r="K858" s="94" t="str">
        <f t="shared" ref="K858:K889" si="28">$K$857</f>
        <v>Posgrado</v>
      </c>
      <c r="L858" s="94" t="s">
        <v>411</v>
      </c>
    </row>
    <row r="859" spans="3:12" ht="15.75" thickBot="1" x14ac:dyDescent="0.3">
      <c r="C859" s="168" t="s">
        <v>59</v>
      </c>
      <c r="D859" s="159"/>
      <c r="E859" s="150">
        <v>0</v>
      </c>
      <c r="F859" s="113">
        <f>IF(E857&lt;6,"",((E857-6)/12)*(G857/E857))</f>
        <v>0</v>
      </c>
      <c r="G859" s="93">
        <f>F859</f>
        <v>0</v>
      </c>
      <c r="H859" s="160"/>
      <c r="I859" s="97" t="s">
        <v>518</v>
      </c>
      <c r="J859" s="97" t="str">
        <f>VLOOKUP(I859,Presupuesto!$B$11:$C$565,2,0)</f>
        <v>DECIMOCUARTO MES</v>
      </c>
      <c r="K859" s="94" t="str">
        <f t="shared" si="28"/>
        <v>Posgrado</v>
      </c>
      <c r="L859" s="94" t="s">
        <v>394</v>
      </c>
    </row>
    <row r="860" spans="3:12" ht="15.75" thickBot="1" x14ac:dyDescent="0.3">
      <c r="C860" s="133" t="s">
        <v>482</v>
      </c>
      <c r="D860" s="195"/>
      <c r="E860" s="148">
        <v>12</v>
      </c>
      <c r="F860" s="270">
        <f>HLOOKUP($C860,$BZ$2:$CM$3,2,0)</f>
        <v>39703.99</v>
      </c>
      <c r="G860" s="109">
        <f>D860*E860*F860</f>
        <v>0</v>
      </c>
      <c r="H860" s="162"/>
      <c r="I860" s="110" t="s">
        <v>495</v>
      </c>
      <c r="J860" s="110" t="str">
        <f>VLOOKUP(I860,Presupuesto!$B$11:$C$565,2,0)</f>
        <v>SUELDOS Y SALARIOS PERMANENTES</v>
      </c>
      <c r="K860" s="94" t="str">
        <f t="shared" si="28"/>
        <v>Posgrado</v>
      </c>
      <c r="L860" s="94" t="s">
        <v>394</v>
      </c>
    </row>
    <row r="861" spans="3:12" x14ac:dyDescent="0.25">
      <c r="C861" s="167" t="s">
        <v>58</v>
      </c>
      <c r="D861" s="159"/>
      <c r="E861" s="150">
        <v>0</v>
      </c>
      <c r="F861" s="96">
        <f>IF(E860=0,"",(G860/E860)/12*E860)</f>
        <v>0</v>
      </c>
      <c r="G861" s="93">
        <f>F861</f>
        <v>0</v>
      </c>
      <c r="H861" s="160"/>
      <c r="I861" s="112" t="s">
        <v>515</v>
      </c>
      <c r="J861" s="112" t="str">
        <f>VLOOKUP(I861,Presupuesto!$B$11:$C$565,2,0)</f>
        <v>AGUINALDO Y DECIMO CUARTO MES</v>
      </c>
      <c r="K861" s="94" t="str">
        <f t="shared" si="28"/>
        <v>Posgrado</v>
      </c>
      <c r="L861" s="94" t="s">
        <v>394</v>
      </c>
    </row>
    <row r="862" spans="3:12" ht="15.75" thickBot="1" x14ac:dyDescent="0.3">
      <c r="C862" s="168" t="s">
        <v>59</v>
      </c>
      <c r="D862" s="159"/>
      <c r="E862" s="150">
        <v>0</v>
      </c>
      <c r="F862" s="113">
        <f>IF(E860&lt;6,"",((E860-6)/12)*(G860/E860))</f>
        <v>0</v>
      </c>
      <c r="G862" s="93">
        <f>F862</f>
        <v>0</v>
      </c>
      <c r="H862" s="160"/>
      <c r="I862" s="97" t="s">
        <v>518</v>
      </c>
      <c r="J862" s="97" t="str">
        <f>VLOOKUP(I862,Presupuesto!$B$11:$C$565,2,0)</f>
        <v>DECIMOCUARTO MES</v>
      </c>
      <c r="K862" s="94" t="str">
        <f t="shared" si="28"/>
        <v>Posgrado</v>
      </c>
      <c r="L862" s="94" t="s">
        <v>394</v>
      </c>
    </row>
    <row r="863" spans="3:12" ht="15.75" thickBot="1" x14ac:dyDescent="0.3">
      <c r="C863" s="133" t="s">
        <v>483</v>
      </c>
      <c r="D863" s="195"/>
      <c r="E863" s="148">
        <v>12</v>
      </c>
      <c r="F863" s="270">
        <f>HLOOKUP($C863,$BZ$2:$CM$3,2,0)</f>
        <v>35733.589999999997</v>
      </c>
      <c r="G863" s="109">
        <f>D863*E863*F863</f>
        <v>0</v>
      </c>
      <c r="H863" s="162"/>
      <c r="I863" s="110" t="s">
        <v>495</v>
      </c>
      <c r="J863" s="110" t="str">
        <f>VLOOKUP(I863,Presupuesto!$B$11:$C$565,2,0)</f>
        <v>SUELDOS Y SALARIOS PERMANENTES</v>
      </c>
      <c r="K863" s="94" t="str">
        <f t="shared" si="28"/>
        <v>Posgrado</v>
      </c>
      <c r="L863" s="94" t="s">
        <v>394</v>
      </c>
    </row>
    <row r="864" spans="3:12" x14ac:dyDescent="0.25">
      <c r="C864" s="167" t="s">
        <v>58</v>
      </c>
      <c r="D864" s="159"/>
      <c r="E864" s="150">
        <v>0</v>
      </c>
      <c r="F864" s="96">
        <f>IF(E863=0,"",(G863/E863)/12*E863)</f>
        <v>0</v>
      </c>
      <c r="G864" s="93">
        <f>F864</f>
        <v>0</v>
      </c>
      <c r="H864" s="160"/>
      <c r="I864" s="112" t="s">
        <v>515</v>
      </c>
      <c r="J864" s="112" t="str">
        <f>VLOOKUP(I864,Presupuesto!$B$11:$C$565,2,0)</f>
        <v>AGUINALDO Y DECIMO CUARTO MES</v>
      </c>
      <c r="K864" s="94" t="str">
        <f t="shared" si="28"/>
        <v>Posgrado</v>
      </c>
      <c r="L864" s="94" t="s">
        <v>394</v>
      </c>
    </row>
    <row r="865" spans="3:12" ht="15.75" thickBot="1" x14ac:dyDescent="0.3">
      <c r="C865" s="168" t="s">
        <v>59</v>
      </c>
      <c r="D865" s="159"/>
      <c r="E865" s="150">
        <v>0</v>
      </c>
      <c r="F865" s="113">
        <f>IF(E863&lt;6,"",((E863-6)/12)*(G863/E863))</f>
        <v>0</v>
      </c>
      <c r="G865" s="93">
        <f>F865</f>
        <v>0</v>
      </c>
      <c r="H865" s="160"/>
      <c r="I865" s="97" t="s">
        <v>518</v>
      </c>
      <c r="J865" s="97" t="str">
        <f>VLOOKUP(I865,Presupuesto!$B$11:$C$565,2,0)</f>
        <v>DECIMOCUARTO MES</v>
      </c>
      <c r="K865" s="94" t="str">
        <f t="shared" si="28"/>
        <v>Posgrado</v>
      </c>
      <c r="L865" s="94" t="s">
        <v>394</v>
      </c>
    </row>
    <row r="866" spans="3:12" ht="15.75" thickBot="1" x14ac:dyDescent="0.3">
      <c r="C866" s="133" t="s">
        <v>484</v>
      </c>
      <c r="D866" s="195"/>
      <c r="E866" s="148">
        <v>12</v>
      </c>
      <c r="F866" s="270">
        <f>HLOOKUP($C866,$BZ$2:$CM$3,2,0)</f>
        <v>31763.19</v>
      </c>
      <c r="G866" s="109">
        <f>D866*E866*F866</f>
        <v>0</v>
      </c>
      <c r="H866" s="162"/>
      <c r="I866" s="110" t="s">
        <v>495</v>
      </c>
      <c r="J866" s="110" t="str">
        <f>VLOOKUP(I866,Presupuesto!$B$11:$C$565,2,0)</f>
        <v>SUELDOS Y SALARIOS PERMANENTES</v>
      </c>
      <c r="K866" s="94" t="str">
        <f t="shared" si="28"/>
        <v>Posgrado</v>
      </c>
      <c r="L866" s="94" t="s">
        <v>394</v>
      </c>
    </row>
    <row r="867" spans="3:12" x14ac:dyDescent="0.25">
      <c r="C867" s="167" t="s">
        <v>58</v>
      </c>
      <c r="D867" s="159"/>
      <c r="E867" s="150">
        <v>0</v>
      </c>
      <c r="F867" s="96">
        <f>IF(E866=0,"",(G866/E866)/12*E866)</f>
        <v>0</v>
      </c>
      <c r="G867" s="93">
        <f>F867</f>
        <v>0</v>
      </c>
      <c r="H867" s="160"/>
      <c r="I867" s="112" t="s">
        <v>515</v>
      </c>
      <c r="J867" s="112" t="str">
        <f>VLOOKUP(I867,Presupuesto!$B$11:$C$565,2,0)</f>
        <v>AGUINALDO Y DECIMO CUARTO MES</v>
      </c>
      <c r="K867" s="94" t="str">
        <f t="shared" si="28"/>
        <v>Posgrado</v>
      </c>
      <c r="L867" s="94" t="s">
        <v>394</v>
      </c>
    </row>
    <row r="868" spans="3:12" ht="15.75" thickBot="1" x14ac:dyDescent="0.3">
      <c r="C868" s="168" t="s">
        <v>59</v>
      </c>
      <c r="D868" s="159"/>
      <c r="E868" s="150">
        <v>0</v>
      </c>
      <c r="F868" s="113">
        <f>IF(E866&lt;6,"",((E866-6)/12)*(G866/E866))</f>
        <v>0</v>
      </c>
      <c r="G868" s="93">
        <f>F868</f>
        <v>0</v>
      </c>
      <c r="H868" s="160"/>
      <c r="I868" s="97" t="s">
        <v>518</v>
      </c>
      <c r="J868" s="97" t="str">
        <f>VLOOKUP(I868,Presupuesto!$B$11:$C$565,2,0)</f>
        <v>DECIMOCUARTO MES</v>
      </c>
      <c r="K868" s="94" t="str">
        <f t="shared" si="28"/>
        <v>Posgrado</v>
      </c>
      <c r="L868" s="94" t="s">
        <v>394</v>
      </c>
    </row>
    <row r="869" spans="3:12" ht="15.75" thickBot="1" x14ac:dyDescent="0.3">
      <c r="C869" s="133" t="s">
        <v>485</v>
      </c>
      <c r="D869" s="195"/>
      <c r="E869" s="148">
        <v>12</v>
      </c>
      <c r="F869" s="270">
        <f>HLOOKUP($C869,$BZ$2:$CM$3,2,0)</f>
        <v>29777.99</v>
      </c>
      <c r="G869" s="109">
        <f>D869*E869*F869</f>
        <v>0</v>
      </c>
      <c r="H869" s="162"/>
      <c r="I869" s="110" t="s">
        <v>495</v>
      </c>
      <c r="J869" s="110" t="str">
        <f>VLOOKUP(I869,Presupuesto!$B$11:$C$565,2,0)</f>
        <v>SUELDOS Y SALARIOS PERMANENTES</v>
      </c>
      <c r="K869" s="94" t="str">
        <f t="shared" si="28"/>
        <v>Posgrado</v>
      </c>
      <c r="L869" s="94" t="s">
        <v>394</v>
      </c>
    </row>
    <row r="870" spans="3:12" x14ac:dyDescent="0.25">
      <c r="C870" s="167" t="s">
        <v>58</v>
      </c>
      <c r="D870" s="159"/>
      <c r="E870" s="150">
        <v>0</v>
      </c>
      <c r="F870" s="96">
        <f>IF(E869=0,"",(G869/E869)/12*E869)</f>
        <v>0</v>
      </c>
      <c r="G870" s="93">
        <f>F870</f>
        <v>0</v>
      </c>
      <c r="H870" s="160"/>
      <c r="I870" s="112" t="s">
        <v>515</v>
      </c>
      <c r="J870" s="112" t="str">
        <f>VLOOKUP(I870,Presupuesto!$B$11:$C$565,2,0)</f>
        <v>AGUINALDO Y DECIMO CUARTO MES</v>
      </c>
      <c r="K870" s="94" t="str">
        <f t="shared" si="28"/>
        <v>Posgrado</v>
      </c>
      <c r="L870" s="94" t="s">
        <v>394</v>
      </c>
    </row>
    <row r="871" spans="3:12" ht="15.75" thickBot="1" x14ac:dyDescent="0.3">
      <c r="C871" s="168" t="s">
        <v>59</v>
      </c>
      <c r="D871" s="159"/>
      <c r="E871" s="150">
        <v>0</v>
      </c>
      <c r="F871" s="113">
        <f>IF(E869&lt;6,"",((E869-6)/12)*(G869/E869))</f>
        <v>0</v>
      </c>
      <c r="G871" s="93">
        <f>F871</f>
        <v>0</v>
      </c>
      <c r="H871" s="160"/>
      <c r="I871" s="97" t="s">
        <v>518</v>
      </c>
      <c r="J871" s="97" t="str">
        <f>VLOOKUP(I871,Presupuesto!$B$11:$C$565,2,0)</f>
        <v>DECIMOCUARTO MES</v>
      </c>
      <c r="K871" s="94" t="str">
        <f t="shared" si="28"/>
        <v>Posgrado</v>
      </c>
      <c r="L871" s="94" t="s">
        <v>394</v>
      </c>
    </row>
    <row r="872" spans="3:12" ht="15.75" thickBot="1" x14ac:dyDescent="0.3">
      <c r="C872" s="133" t="s">
        <v>486</v>
      </c>
      <c r="D872" s="195"/>
      <c r="E872" s="148">
        <v>12</v>
      </c>
      <c r="F872" s="270">
        <f>HLOOKUP($C872,$BZ$2:$CM$3,2,0)</f>
        <v>27792.79</v>
      </c>
      <c r="G872" s="109">
        <f>D872*E872*F872</f>
        <v>0</v>
      </c>
      <c r="H872" s="162"/>
      <c r="I872" s="110" t="s">
        <v>495</v>
      </c>
      <c r="J872" s="110" t="str">
        <f>VLOOKUP(I872,Presupuesto!$B$11:$C$565,2,0)</f>
        <v>SUELDOS Y SALARIOS PERMANENTES</v>
      </c>
      <c r="K872" s="94" t="str">
        <f t="shared" si="28"/>
        <v>Posgrado</v>
      </c>
      <c r="L872" s="94" t="s">
        <v>394</v>
      </c>
    </row>
    <row r="873" spans="3:12" x14ac:dyDescent="0.25">
      <c r="C873" s="167" t="s">
        <v>58</v>
      </c>
      <c r="D873" s="159"/>
      <c r="E873" s="150">
        <v>0</v>
      </c>
      <c r="F873" s="96">
        <f>IF(E872=0,"",(G872/E872)/12*E872)</f>
        <v>0</v>
      </c>
      <c r="G873" s="93">
        <f>F873</f>
        <v>0</v>
      </c>
      <c r="H873" s="160"/>
      <c r="I873" s="112" t="s">
        <v>515</v>
      </c>
      <c r="J873" s="112" t="str">
        <f>VLOOKUP(I873,Presupuesto!$B$11:$C$565,2,0)</f>
        <v>AGUINALDO Y DECIMO CUARTO MES</v>
      </c>
      <c r="K873" s="94" t="str">
        <f t="shared" si="28"/>
        <v>Posgrado</v>
      </c>
      <c r="L873" s="94" t="s">
        <v>394</v>
      </c>
    </row>
    <row r="874" spans="3:12" ht="15.75" thickBot="1" x14ac:dyDescent="0.3">
      <c r="C874" s="168" t="s">
        <v>59</v>
      </c>
      <c r="D874" s="159"/>
      <c r="E874" s="150">
        <v>0</v>
      </c>
      <c r="F874" s="113">
        <f>IF(E872&lt;6,"",((E872-6)/12)*(G872/E872))</f>
        <v>0</v>
      </c>
      <c r="G874" s="93">
        <f>F874</f>
        <v>0</v>
      </c>
      <c r="H874" s="160"/>
      <c r="I874" s="97" t="s">
        <v>518</v>
      </c>
      <c r="J874" s="97" t="str">
        <f>VLOOKUP(I874,Presupuesto!$B$11:$C$565,2,0)</f>
        <v>DECIMOCUARTO MES</v>
      </c>
      <c r="K874" s="94" t="str">
        <f t="shared" si="28"/>
        <v>Posgrado</v>
      </c>
      <c r="L874" s="94" t="s">
        <v>394</v>
      </c>
    </row>
    <row r="875" spans="3:12" ht="15.75" thickBot="1" x14ac:dyDescent="0.3">
      <c r="C875" s="133" t="s">
        <v>487</v>
      </c>
      <c r="D875" s="195"/>
      <c r="E875" s="148">
        <v>12</v>
      </c>
      <c r="F875" s="270">
        <f>HLOOKUP($C875,$BZ$2:$CM$3,2,0)</f>
        <v>18859.39</v>
      </c>
      <c r="G875" s="109">
        <f>D875*E875*F875</f>
        <v>0</v>
      </c>
      <c r="H875" s="162"/>
      <c r="I875" s="110" t="s">
        <v>495</v>
      </c>
      <c r="J875" s="110" t="str">
        <f>VLOOKUP(I875,Presupuesto!$B$11:$C$565,2,0)</f>
        <v>SUELDOS Y SALARIOS PERMANENTES</v>
      </c>
      <c r="K875" s="94" t="str">
        <f t="shared" si="28"/>
        <v>Posgrado</v>
      </c>
      <c r="L875" s="94" t="s">
        <v>394</v>
      </c>
    </row>
    <row r="876" spans="3:12" x14ac:dyDescent="0.25">
      <c r="C876" s="167" t="s">
        <v>58</v>
      </c>
      <c r="D876" s="159"/>
      <c r="E876" s="150">
        <v>0</v>
      </c>
      <c r="F876" s="96">
        <f>IF(E875=0,"",(G875/E875)/12*E875)</f>
        <v>0</v>
      </c>
      <c r="G876" s="93">
        <f>F876</f>
        <v>0</v>
      </c>
      <c r="H876" s="160"/>
      <c r="I876" s="112" t="s">
        <v>515</v>
      </c>
      <c r="J876" s="112" t="str">
        <f>VLOOKUP(I876,Presupuesto!$B$11:$C$565,2,0)</f>
        <v>AGUINALDO Y DECIMO CUARTO MES</v>
      </c>
      <c r="K876" s="94" t="str">
        <f t="shared" si="28"/>
        <v>Posgrado</v>
      </c>
      <c r="L876" s="94" t="s">
        <v>394</v>
      </c>
    </row>
    <row r="877" spans="3:12" ht="15.75" thickBot="1" x14ac:dyDescent="0.3">
      <c r="C877" s="168" t="s">
        <v>59</v>
      </c>
      <c r="D877" s="159"/>
      <c r="E877" s="150">
        <v>0</v>
      </c>
      <c r="F877" s="113">
        <f>IF(E875&lt;6,"",((E875-6)/12)*(G875/E875))</f>
        <v>0</v>
      </c>
      <c r="G877" s="93">
        <f>F877</f>
        <v>0</v>
      </c>
      <c r="H877" s="160"/>
      <c r="I877" s="97" t="s">
        <v>518</v>
      </c>
      <c r="J877" s="97" t="str">
        <f>VLOOKUP(I877,Presupuesto!$B$11:$C$565,2,0)</f>
        <v>DECIMOCUARTO MES</v>
      </c>
      <c r="K877" s="94" t="str">
        <f t="shared" si="28"/>
        <v>Posgrado</v>
      </c>
      <c r="L877" s="94" t="s">
        <v>394</v>
      </c>
    </row>
    <row r="878" spans="3:12" ht="15.75" thickBot="1" x14ac:dyDescent="0.3">
      <c r="C878" s="133" t="s">
        <v>488</v>
      </c>
      <c r="D878" s="195"/>
      <c r="E878" s="148">
        <v>12</v>
      </c>
      <c r="F878" s="270">
        <f>HLOOKUP($C878,$BZ$2:$CM$3,2,0)</f>
        <v>17866.8</v>
      </c>
      <c r="G878" s="109">
        <f>D878*E878*F878</f>
        <v>0</v>
      </c>
      <c r="H878" s="162"/>
      <c r="I878" s="110" t="s">
        <v>495</v>
      </c>
      <c r="J878" s="110" t="str">
        <f>VLOOKUP(I878,Presupuesto!$B$11:$C$565,2,0)</f>
        <v>SUELDOS Y SALARIOS PERMANENTES</v>
      </c>
      <c r="K878" s="94" t="str">
        <f t="shared" si="28"/>
        <v>Posgrado</v>
      </c>
      <c r="L878" s="94" t="s">
        <v>394</v>
      </c>
    </row>
    <row r="879" spans="3:12" x14ac:dyDescent="0.25">
      <c r="C879" s="167" t="s">
        <v>58</v>
      </c>
      <c r="D879" s="159"/>
      <c r="E879" s="150">
        <v>0</v>
      </c>
      <c r="F879" s="96">
        <f>IF(E878=0,"",(G878/E878)/12*E878)</f>
        <v>0</v>
      </c>
      <c r="G879" s="93">
        <f>F879</f>
        <v>0</v>
      </c>
      <c r="H879" s="160"/>
      <c r="I879" s="112" t="s">
        <v>515</v>
      </c>
      <c r="J879" s="112" t="str">
        <f>VLOOKUP(I879,Presupuesto!$B$11:$C$565,2,0)</f>
        <v>AGUINALDO Y DECIMO CUARTO MES</v>
      </c>
      <c r="K879" s="94" t="str">
        <f t="shared" si="28"/>
        <v>Posgrado</v>
      </c>
      <c r="L879" s="94" t="s">
        <v>394</v>
      </c>
    </row>
    <row r="880" spans="3:12" ht="15.75" thickBot="1" x14ac:dyDescent="0.3">
      <c r="C880" s="168" t="s">
        <v>59</v>
      </c>
      <c r="D880" s="159"/>
      <c r="E880" s="150">
        <v>0</v>
      </c>
      <c r="F880" s="113">
        <f>IF(E878&lt;6,"",((E878-6)/12)*(G878/E878))</f>
        <v>0</v>
      </c>
      <c r="G880" s="93">
        <f>F880</f>
        <v>0</v>
      </c>
      <c r="H880" s="160"/>
      <c r="I880" s="97" t="s">
        <v>518</v>
      </c>
      <c r="J880" s="97" t="str">
        <f>VLOOKUP(I880,Presupuesto!$B$11:$C$565,2,0)</f>
        <v>DECIMOCUARTO MES</v>
      </c>
      <c r="K880" s="94" t="str">
        <f t="shared" si="28"/>
        <v>Posgrado</v>
      </c>
      <c r="L880" s="94" t="s">
        <v>394</v>
      </c>
    </row>
    <row r="881" spans="3:12" ht="15.75" thickBot="1" x14ac:dyDescent="0.3">
      <c r="C881" s="133" t="s">
        <v>489</v>
      </c>
      <c r="D881" s="195"/>
      <c r="E881" s="148">
        <v>12</v>
      </c>
      <c r="F881" s="270">
        <f>HLOOKUP($C881,$BZ$2:$CM$3,2,0)</f>
        <v>13896.4</v>
      </c>
      <c r="G881" s="109">
        <f>D881*E881*F881</f>
        <v>0</v>
      </c>
      <c r="H881" s="162"/>
      <c r="I881" s="110" t="s">
        <v>495</v>
      </c>
      <c r="J881" s="110" t="str">
        <f>VLOOKUP(I881,Presupuesto!$B$11:$C$565,2,0)</f>
        <v>SUELDOS Y SALARIOS PERMANENTES</v>
      </c>
      <c r="K881" s="94" t="str">
        <f t="shared" si="28"/>
        <v>Posgrado</v>
      </c>
      <c r="L881" s="94" t="s">
        <v>394</v>
      </c>
    </row>
    <row r="882" spans="3:12" x14ac:dyDescent="0.25">
      <c r="C882" s="167" t="s">
        <v>58</v>
      </c>
      <c r="D882" s="159"/>
      <c r="E882" s="150">
        <v>0</v>
      </c>
      <c r="F882" s="96">
        <f>IF(E881=0,"",(G881/E881)/12*E881)</f>
        <v>0</v>
      </c>
      <c r="G882" s="93">
        <f>F882</f>
        <v>0</v>
      </c>
      <c r="H882" s="160"/>
      <c r="I882" s="112" t="s">
        <v>515</v>
      </c>
      <c r="J882" s="112" t="str">
        <f>VLOOKUP(I882,Presupuesto!$B$11:$C$565,2,0)</f>
        <v>AGUINALDO Y DECIMO CUARTO MES</v>
      </c>
      <c r="K882" s="94" t="str">
        <f t="shared" si="28"/>
        <v>Posgrado</v>
      </c>
      <c r="L882" s="94" t="s">
        <v>394</v>
      </c>
    </row>
    <row r="883" spans="3:12" ht="15.75" thickBot="1" x14ac:dyDescent="0.3">
      <c r="C883" s="168" t="s">
        <v>59</v>
      </c>
      <c r="D883" s="159"/>
      <c r="E883" s="150">
        <v>0</v>
      </c>
      <c r="F883" s="113">
        <f>IF(E881&lt;6,"",((E881-6)/12)*(G881/E881))</f>
        <v>0</v>
      </c>
      <c r="G883" s="93">
        <f>F883</f>
        <v>0</v>
      </c>
      <c r="H883" s="160"/>
      <c r="I883" s="97" t="s">
        <v>518</v>
      </c>
      <c r="J883" s="97" t="str">
        <f>VLOOKUP(I883,Presupuesto!$B$11:$C$565,2,0)</f>
        <v>DECIMOCUARTO MES</v>
      </c>
      <c r="K883" s="94" t="str">
        <f t="shared" si="28"/>
        <v>Posgrado</v>
      </c>
      <c r="L883" s="94" t="s">
        <v>394</v>
      </c>
    </row>
    <row r="884" spans="3:12" ht="15.75" thickBot="1" x14ac:dyDescent="0.3">
      <c r="C884" s="133" t="s">
        <v>490</v>
      </c>
      <c r="D884" s="195"/>
      <c r="E884" s="148">
        <v>12</v>
      </c>
      <c r="F884" s="270">
        <f>HLOOKUP($C884,$BZ$2:$CM$3,2,0)</f>
        <v>15004.09</v>
      </c>
      <c r="G884" s="109">
        <f>D884*E884*F884</f>
        <v>0</v>
      </c>
      <c r="H884" s="162"/>
      <c r="I884" s="110" t="s">
        <v>495</v>
      </c>
      <c r="J884" s="110" t="str">
        <f>VLOOKUP(I884,Presupuesto!$B$11:$C$565,2,0)</f>
        <v>SUELDOS Y SALARIOS PERMANENTES</v>
      </c>
      <c r="K884" s="94" t="str">
        <f t="shared" si="28"/>
        <v>Posgrado</v>
      </c>
      <c r="L884" s="94" t="s">
        <v>394</v>
      </c>
    </row>
    <row r="885" spans="3:12" x14ac:dyDescent="0.25">
      <c r="C885" s="167" t="s">
        <v>58</v>
      </c>
      <c r="D885" s="159"/>
      <c r="E885" s="150">
        <v>0</v>
      </c>
      <c r="F885" s="96">
        <f>IF(E884=0,"",(G884/E884)/12*E884)</f>
        <v>0</v>
      </c>
      <c r="G885" s="93">
        <f>F885</f>
        <v>0</v>
      </c>
      <c r="H885" s="160"/>
      <c r="I885" s="112" t="s">
        <v>515</v>
      </c>
      <c r="J885" s="112" t="str">
        <f>VLOOKUP(I885,Presupuesto!$B$11:$C$565,2,0)</f>
        <v>AGUINALDO Y DECIMO CUARTO MES</v>
      </c>
      <c r="K885" s="94" t="str">
        <f t="shared" si="28"/>
        <v>Posgrado</v>
      </c>
      <c r="L885" s="94" t="s">
        <v>394</v>
      </c>
    </row>
    <row r="886" spans="3:12" ht="15.75" thickBot="1" x14ac:dyDescent="0.3">
      <c r="C886" s="168" t="s">
        <v>59</v>
      </c>
      <c r="D886" s="159"/>
      <c r="E886" s="150">
        <v>0</v>
      </c>
      <c r="F886" s="113">
        <f>IF(E884&lt;6,"",((E884-6)/12)*(G884/E884))</f>
        <v>0</v>
      </c>
      <c r="G886" s="93">
        <f>F886</f>
        <v>0</v>
      </c>
      <c r="H886" s="160"/>
      <c r="I886" s="97" t="s">
        <v>518</v>
      </c>
      <c r="J886" s="97" t="str">
        <f>VLOOKUP(I886,Presupuesto!$B$11:$C$565,2,0)</f>
        <v>DECIMOCUARTO MES</v>
      </c>
      <c r="K886" s="94" t="str">
        <f t="shared" si="28"/>
        <v>Posgrado</v>
      </c>
      <c r="L886" s="94" t="s">
        <v>394</v>
      </c>
    </row>
    <row r="887" spans="3:12" ht="15.75" thickBot="1" x14ac:dyDescent="0.3">
      <c r="C887" s="133" t="s">
        <v>491</v>
      </c>
      <c r="D887" s="195"/>
      <c r="E887" s="148">
        <v>12</v>
      </c>
      <c r="F887" s="270">
        <f>HLOOKUP($C887,$BZ$2:$CM$3,2,0)</f>
        <v>13238.9</v>
      </c>
      <c r="G887" s="109">
        <f>D887*E887*F887</f>
        <v>0</v>
      </c>
      <c r="H887" s="162"/>
      <c r="I887" s="110" t="s">
        <v>495</v>
      </c>
      <c r="J887" s="110" t="str">
        <f>VLOOKUP(I887,Presupuesto!$B$11:$C$565,2,0)</f>
        <v>SUELDOS Y SALARIOS PERMANENTES</v>
      </c>
      <c r="K887" s="94" t="str">
        <f t="shared" si="28"/>
        <v>Posgrado</v>
      </c>
      <c r="L887" s="94" t="s">
        <v>394</v>
      </c>
    </row>
    <row r="888" spans="3:12" x14ac:dyDescent="0.25">
      <c r="C888" s="167" t="s">
        <v>58</v>
      </c>
      <c r="D888" s="159"/>
      <c r="E888" s="150">
        <v>0</v>
      </c>
      <c r="F888" s="96">
        <f>IF(E887=0,"",(G887/E887)/12*E887)</f>
        <v>0</v>
      </c>
      <c r="G888" s="93">
        <f>F888</f>
        <v>0</v>
      </c>
      <c r="H888" s="160"/>
      <c r="I888" s="112" t="s">
        <v>515</v>
      </c>
      <c r="J888" s="112" t="str">
        <f>VLOOKUP(I888,Presupuesto!$B$11:$C$565,2,0)</f>
        <v>AGUINALDO Y DECIMO CUARTO MES</v>
      </c>
      <c r="K888" s="94" t="str">
        <f t="shared" si="28"/>
        <v>Posgrado</v>
      </c>
      <c r="L888" s="94" t="s">
        <v>394</v>
      </c>
    </row>
    <row r="889" spans="3:12" ht="15.75" thickBot="1" x14ac:dyDescent="0.3">
      <c r="C889" s="168" t="s">
        <v>59</v>
      </c>
      <c r="D889" s="159"/>
      <c r="E889" s="150">
        <v>0</v>
      </c>
      <c r="F889" s="113">
        <f>IF(E887&lt;6,"",((E887-6)/12)*(G887/E887))</f>
        <v>0</v>
      </c>
      <c r="G889" s="93">
        <f>F889</f>
        <v>0</v>
      </c>
      <c r="H889" s="160"/>
      <c r="I889" s="97" t="s">
        <v>518</v>
      </c>
      <c r="J889" s="97" t="str">
        <f>VLOOKUP(I889,Presupuesto!$B$11:$C$565,2,0)</f>
        <v>DECIMOCUARTO MES</v>
      </c>
      <c r="K889" s="94" t="str">
        <f t="shared" si="28"/>
        <v>Posgrado</v>
      </c>
      <c r="L889" s="94" t="s">
        <v>394</v>
      </c>
    </row>
    <row r="890" spans="3:12" ht="15.75" thickBot="1" x14ac:dyDescent="0.3">
      <c r="C890" s="133" t="s">
        <v>492</v>
      </c>
      <c r="D890" s="195"/>
      <c r="E890" s="148">
        <v>12</v>
      </c>
      <c r="F890" s="270">
        <f>HLOOKUP($C890,$BZ$2:$CM$3,2,0)</f>
        <v>12356.31</v>
      </c>
      <c r="G890" s="109">
        <f>D890*E890*F890</f>
        <v>0</v>
      </c>
      <c r="H890" s="162"/>
      <c r="I890" s="110" t="s">
        <v>495</v>
      </c>
      <c r="J890" s="110" t="str">
        <f>VLOOKUP(I890,Presupuesto!$B$11:$C$565,2,0)</f>
        <v>SUELDOS Y SALARIOS PERMANENTES</v>
      </c>
      <c r="K890" s="94" t="str">
        <f t="shared" ref="K890:K907" si="29">$K$857</f>
        <v>Posgrado</v>
      </c>
      <c r="L890" s="94" t="s">
        <v>394</v>
      </c>
    </row>
    <row r="891" spans="3:12" x14ac:dyDescent="0.25">
      <c r="C891" s="167" t="s">
        <v>58</v>
      </c>
      <c r="D891" s="159"/>
      <c r="E891" s="150">
        <v>0</v>
      </c>
      <c r="F891" s="96">
        <f>IF(E890=0,"",(G890/E890)/12*E890)</f>
        <v>0</v>
      </c>
      <c r="G891" s="93">
        <f>F891</f>
        <v>0</v>
      </c>
      <c r="H891" s="160"/>
      <c r="I891" s="112" t="s">
        <v>515</v>
      </c>
      <c r="J891" s="112" t="str">
        <f>VLOOKUP(I891,Presupuesto!$B$11:$C$565,2,0)</f>
        <v>AGUINALDO Y DECIMO CUARTO MES</v>
      </c>
      <c r="K891" s="94" t="str">
        <f t="shared" si="29"/>
        <v>Posgrado</v>
      </c>
      <c r="L891" s="94" t="s">
        <v>394</v>
      </c>
    </row>
    <row r="892" spans="3:12" ht="15.75" thickBot="1" x14ac:dyDescent="0.3">
      <c r="C892" s="168" t="s">
        <v>59</v>
      </c>
      <c r="D892" s="159"/>
      <c r="E892" s="150">
        <v>0</v>
      </c>
      <c r="F892" s="113">
        <f>IF(E890&lt;6,"",((E890-6)/12)*(G890/E890))</f>
        <v>0</v>
      </c>
      <c r="G892" s="93">
        <f>F892</f>
        <v>0</v>
      </c>
      <c r="H892" s="160"/>
      <c r="I892" s="97" t="s">
        <v>518</v>
      </c>
      <c r="J892" s="97" t="str">
        <f>VLOOKUP(I892,Presupuesto!$B$11:$C$565,2,0)</f>
        <v>DECIMOCUARTO MES</v>
      </c>
      <c r="K892" s="94" t="str">
        <f t="shared" si="29"/>
        <v>Posgrado</v>
      </c>
      <c r="L892" s="94" t="s">
        <v>394</v>
      </c>
    </row>
    <row r="893" spans="3:12" ht="15.75" thickBot="1" x14ac:dyDescent="0.3">
      <c r="C893" s="133" t="s">
        <v>493</v>
      </c>
      <c r="D893" s="195"/>
      <c r="E893" s="148">
        <v>12</v>
      </c>
      <c r="F893" s="270">
        <f>HLOOKUP($C893,$BZ$2:$CM$3,2,0)</f>
        <v>463.22</v>
      </c>
      <c r="G893" s="109">
        <f>D893*E893*F893</f>
        <v>0</v>
      </c>
      <c r="H893" s="162"/>
      <c r="I893" s="110" t="s">
        <v>495</v>
      </c>
      <c r="J893" s="110" t="str">
        <f>VLOOKUP(I893,Presupuesto!$B$11:$C$565,2,0)</f>
        <v>SUELDOS Y SALARIOS PERMANENTES</v>
      </c>
      <c r="K893" s="94" t="str">
        <f t="shared" si="29"/>
        <v>Posgrado</v>
      </c>
      <c r="L893" s="94" t="s">
        <v>394</v>
      </c>
    </row>
    <row r="894" spans="3:12" x14ac:dyDescent="0.25">
      <c r="C894" s="167" t="s">
        <v>58</v>
      </c>
      <c r="D894" s="159"/>
      <c r="E894" s="150">
        <v>0</v>
      </c>
      <c r="F894" s="96">
        <f>IF(E893=0,"",(G893/E893)/12*E893)</f>
        <v>0</v>
      </c>
      <c r="G894" s="93">
        <f>F894</f>
        <v>0</v>
      </c>
      <c r="H894" s="160"/>
      <c r="I894" s="112" t="s">
        <v>515</v>
      </c>
      <c r="J894" s="112" t="str">
        <f>VLOOKUP(I894,Presupuesto!$B$11:$C$565,2,0)</f>
        <v>AGUINALDO Y DECIMO CUARTO MES</v>
      </c>
      <c r="K894" s="94" t="str">
        <f t="shared" si="29"/>
        <v>Posgrado</v>
      </c>
      <c r="L894" s="94" t="s">
        <v>394</v>
      </c>
    </row>
    <row r="895" spans="3:12" ht="15.75" thickBot="1" x14ac:dyDescent="0.3">
      <c r="C895" s="168" t="s">
        <v>59</v>
      </c>
      <c r="D895" s="159"/>
      <c r="E895" s="150">
        <v>0</v>
      </c>
      <c r="F895" s="113">
        <f>IF(E893&lt;6,"",((E893-6)/12)*(G893/E893))</f>
        <v>0</v>
      </c>
      <c r="G895" s="93">
        <f>F895</f>
        <v>0</v>
      </c>
      <c r="H895" s="160"/>
      <c r="I895" s="97" t="s">
        <v>518</v>
      </c>
      <c r="J895" s="97" t="str">
        <f>VLOOKUP(I895,Presupuesto!$B$11:$C$565,2,0)</f>
        <v>DECIMOCUARTO MES</v>
      </c>
      <c r="K895" s="94" t="str">
        <f t="shared" si="29"/>
        <v>Posgrado</v>
      </c>
      <c r="L895" s="94" t="s">
        <v>394</v>
      </c>
    </row>
    <row r="896" spans="3:12" ht="15.75" thickBot="1" x14ac:dyDescent="0.3">
      <c r="C896" s="133" t="s">
        <v>494</v>
      </c>
      <c r="D896" s="195"/>
      <c r="E896" s="148">
        <v>12</v>
      </c>
      <c r="F896" s="270">
        <f>HLOOKUP($C896,$BZ$2:$CM$3,2,0)</f>
        <v>2007.3</v>
      </c>
      <c r="G896" s="109">
        <f>D896*E896*F896</f>
        <v>0</v>
      </c>
      <c r="H896" s="162"/>
      <c r="I896" s="110" t="s">
        <v>495</v>
      </c>
      <c r="J896" s="110" t="str">
        <f>VLOOKUP(I896,Presupuesto!$B$11:$C$565,2,0)</f>
        <v>SUELDOS Y SALARIOS PERMANENTES</v>
      </c>
      <c r="K896" s="94" t="str">
        <f t="shared" si="29"/>
        <v>Posgrado</v>
      </c>
      <c r="L896" s="94" t="s">
        <v>394</v>
      </c>
    </row>
    <row r="897" spans="3:12" x14ac:dyDescent="0.25">
      <c r="C897" s="167" t="s">
        <v>58</v>
      </c>
      <c r="D897" s="159"/>
      <c r="E897" s="150">
        <v>0</v>
      </c>
      <c r="F897" s="96">
        <f>IF(E896=0,"",(G896/E896)/12*E896)</f>
        <v>0</v>
      </c>
      <c r="G897" s="93">
        <f>F897</f>
        <v>0</v>
      </c>
      <c r="H897" s="160"/>
      <c r="I897" s="112" t="s">
        <v>515</v>
      </c>
      <c r="J897" s="112" t="str">
        <f>VLOOKUP(I897,Presupuesto!$B$11:$C$565,2,0)</f>
        <v>AGUINALDO Y DECIMO CUARTO MES</v>
      </c>
      <c r="K897" s="94" t="str">
        <f t="shared" si="29"/>
        <v>Posgrado</v>
      </c>
      <c r="L897" s="94" t="s">
        <v>394</v>
      </c>
    </row>
    <row r="898" spans="3:12" ht="15.75" thickBot="1" x14ac:dyDescent="0.3">
      <c r="C898" s="168" t="s">
        <v>59</v>
      </c>
      <c r="D898" s="159"/>
      <c r="E898" s="150">
        <v>0</v>
      </c>
      <c r="F898" s="113">
        <f>IF(E896&lt;6,"",((E896-6)/12)*(G896/E896))</f>
        <v>0</v>
      </c>
      <c r="G898" s="93">
        <f>F898</f>
        <v>0</v>
      </c>
      <c r="H898" s="160"/>
      <c r="I898" s="97" t="s">
        <v>518</v>
      </c>
      <c r="J898" s="97" t="str">
        <f>VLOOKUP(I898,Presupuesto!$B$11:$C$565,2,0)</f>
        <v>DECIMOCUARTO MES</v>
      </c>
      <c r="K898" s="94" t="str">
        <f t="shared" si="29"/>
        <v>Posgrado</v>
      </c>
      <c r="L898" s="94" t="s">
        <v>394</v>
      </c>
    </row>
    <row r="899" spans="3:12" ht="15.75" thickBot="1" x14ac:dyDescent="0.3">
      <c r="C899" s="136" t="s">
        <v>83</v>
      </c>
      <c r="D899" s="195"/>
      <c r="E899" s="148">
        <v>12</v>
      </c>
      <c r="F899" s="135">
        <v>30000</v>
      </c>
      <c r="G899" s="109">
        <f>D899*E899*F899</f>
        <v>0</v>
      </c>
      <c r="H899" s="162"/>
      <c r="I899" s="110" t="s">
        <v>563</v>
      </c>
      <c r="J899" s="110" t="str">
        <f>VLOOKUP(I899,Presupuesto!$B$11:$C$565,2,0)</f>
        <v>CONTRATOS ESPECIALES</v>
      </c>
      <c r="K899" s="94" t="str">
        <f t="shared" si="29"/>
        <v>Posgrado</v>
      </c>
      <c r="L899" s="94" t="s">
        <v>394</v>
      </c>
    </row>
    <row r="900" spans="3:12" x14ac:dyDescent="0.25">
      <c r="C900" s="167" t="s">
        <v>58</v>
      </c>
      <c r="D900" s="159"/>
      <c r="E900" s="150">
        <v>0</v>
      </c>
      <c r="F900" s="113">
        <f>IF(E899=0,"",(G899/E899)/12*E899)</f>
        <v>0</v>
      </c>
      <c r="G900" s="93">
        <f>F900</f>
        <v>0</v>
      </c>
      <c r="H900" s="160"/>
      <c r="I900" s="97" t="s">
        <v>563</v>
      </c>
      <c r="J900" s="97" t="str">
        <f>VLOOKUP(I900,Presupuesto!$B$11:$C$565,2,0)</f>
        <v>CONTRATOS ESPECIALES</v>
      </c>
      <c r="K900" s="94" t="str">
        <f t="shared" si="29"/>
        <v>Posgrado</v>
      </c>
      <c r="L900" s="94" t="s">
        <v>393</v>
      </c>
    </row>
    <row r="901" spans="3:12" ht="15.75" thickBot="1" x14ac:dyDescent="0.3">
      <c r="C901" s="168" t="s">
        <v>59</v>
      </c>
      <c r="D901" s="159"/>
      <c r="E901" s="150">
        <v>0</v>
      </c>
      <c r="F901" s="96">
        <f>IF(E899&lt;6,"",((E899-6)/12)*(G899/E899))</f>
        <v>0</v>
      </c>
      <c r="G901" s="93">
        <f>F901</f>
        <v>0</v>
      </c>
      <c r="H901" s="160"/>
      <c r="I901" s="97" t="s">
        <v>563</v>
      </c>
      <c r="J901" s="97" t="str">
        <f>VLOOKUP(I901,Presupuesto!$B$11:$C$565,2,0)</f>
        <v>CONTRATOS ESPECIALES</v>
      </c>
      <c r="K901" s="94" t="str">
        <f t="shared" si="29"/>
        <v>Posgrado</v>
      </c>
      <c r="L901" s="94" t="s">
        <v>398</v>
      </c>
    </row>
    <row r="902" spans="3:12" ht="15.75" thickBot="1" x14ac:dyDescent="0.3">
      <c r="C902" s="136" t="s">
        <v>60</v>
      </c>
      <c r="D902" s="195"/>
      <c r="E902" s="148">
        <v>12</v>
      </c>
      <c r="F902" s="114">
        <v>30000</v>
      </c>
      <c r="G902" s="109">
        <f>D902*E902*F902</f>
        <v>0</v>
      </c>
      <c r="H902" s="162"/>
      <c r="I902" s="110" t="s">
        <v>704</v>
      </c>
      <c r="J902" s="110" t="str">
        <f>VLOOKUP(I902,Presupuesto!$B$11:$C$565,2,0)</f>
        <v>OTROS SERVICIOS TECNICOS Y PROFESIONALES</v>
      </c>
      <c r="K902" s="94" t="str">
        <f t="shared" si="29"/>
        <v>Posgrado</v>
      </c>
      <c r="L902" s="94" t="s">
        <v>393</v>
      </c>
    </row>
    <row r="903" spans="3:12" x14ac:dyDescent="0.25">
      <c r="C903" s="167" t="s">
        <v>58</v>
      </c>
      <c r="D903" s="159"/>
      <c r="E903" s="150">
        <v>0</v>
      </c>
      <c r="F903" s="96">
        <v>0</v>
      </c>
      <c r="G903" s="93">
        <f>F903</f>
        <v>0</v>
      </c>
      <c r="H903" s="160"/>
      <c r="I903" s="97" t="s">
        <v>704</v>
      </c>
      <c r="J903" s="97" t="str">
        <f>VLOOKUP(I903,Presupuesto!$B$11:$C$565,2,0)</f>
        <v>OTROS SERVICIOS TECNICOS Y PROFESIONALES</v>
      </c>
      <c r="K903" s="94" t="str">
        <f t="shared" si="29"/>
        <v>Posgrado</v>
      </c>
      <c r="L903" s="94" t="s">
        <v>393</v>
      </c>
    </row>
    <row r="904" spans="3:12" ht="15.75" thickBot="1" x14ac:dyDescent="0.3">
      <c r="C904" s="168" t="s">
        <v>59</v>
      </c>
      <c r="D904" s="159"/>
      <c r="E904" s="150">
        <v>0</v>
      </c>
      <c r="F904" s="96">
        <v>0</v>
      </c>
      <c r="G904" s="93">
        <f>F904</f>
        <v>0</v>
      </c>
      <c r="H904" s="160"/>
      <c r="I904" s="97" t="s">
        <v>704</v>
      </c>
      <c r="J904" s="97" t="str">
        <f>VLOOKUP(I904,Presupuesto!$B$11:$C$565,2,0)</f>
        <v>OTROS SERVICIOS TECNICOS Y PROFESIONALES</v>
      </c>
      <c r="K904" s="94" t="str">
        <f t="shared" si="29"/>
        <v>Posgrado</v>
      </c>
      <c r="L904" s="94" t="s">
        <v>393</v>
      </c>
    </row>
    <row r="905" spans="3:12" ht="15.75" thickBot="1" x14ac:dyDescent="0.3">
      <c r="C905" s="136" t="s">
        <v>61</v>
      </c>
      <c r="D905" s="195"/>
      <c r="E905" s="148">
        <v>12</v>
      </c>
      <c r="F905" s="114">
        <v>30000</v>
      </c>
      <c r="G905" s="109">
        <f>D905*E905*F905</f>
        <v>0</v>
      </c>
      <c r="H905" s="162"/>
      <c r="I905" s="110" t="s">
        <v>495</v>
      </c>
      <c r="J905" s="110" t="str">
        <f>VLOOKUP(I905,Presupuesto!$B$11:$C$565,2,0)</f>
        <v>SUELDOS Y SALARIOS PERMANENTES</v>
      </c>
      <c r="K905" s="94" t="str">
        <f t="shared" si="29"/>
        <v>Posgrado</v>
      </c>
      <c r="L905" s="94" t="s">
        <v>393</v>
      </c>
    </row>
    <row r="906" spans="3:12" x14ac:dyDescent="0.25">
      <c r="C906" s="167" t="s">
        <v>58</v>
      </c>
      <c r="D906" s="165"/>
      <c r="E906" s="127">
        <v>0</v>
      </c>
      <c r="F906" s="115">
        <f>IF(E905=0,"",(G905/E905)/12*E905)</f>
        <v>0</v>
      </c>
      <c r="G906" s="116">
        <f>F906</f>
        <v>0</v>
      </c>
      <c r="H906" s="160"/>
      <c r="I906" s="97" t="s">
        <v>515</v>
      </c>
      <c r="J906" s="97" t="str">
        <f>VLOOKUP(I906,Presupuesto!$B$11:$C$565,2,0)</f>
        <v>AGUINALDO Y DECIMO CUARTO MES</v>
      </c>
      <c r="K906" s="94" t="str">
        <f t="shared" si="29"/>
        <v>Posgrado</v>
      </c>
      <c r="L906" s="94" t="s">
        <v>393</v>
      </c>
    </row>
    <row r="907" spans="3:12" ht="15.75" thickBot="1" x14ac:dyDescent="0.3">
      <c r="C907" s="169" t="s">
        <v>59</v>
      </c>
      <c r="D907" s="158"/>
      <c r="E907" s="128">
        <v>0</v>
      </c>
      <c r="F907" s="101">
        <f>IF(E905&lt;6,"",((E905-6)/12)*(G905/E905))</f>
        <v>0</v>
      </c>
      <c r="G907" s="101">
        <f>F907</f>
        <v>0</v>
      </c>
      <c r="H907" s="158"/>
      <c r="I907" s="102" t="s">
        <v>518</v>
      </c>
      <c r="J907" s="120" t="str">
        <f>VLOOKUP(I907,Presupuesto!$B$11:$C$565,2,0)</f>
        <v>DECIMOCUARTO MES</v>
      </c>
      <c r="K907" s="102" t="str">
        <f t="shared" si="29"/>
        <v>Posgrado</v>
      </c>
      <c r="L907" s="120" t="s">
        <v>393</v>
      </c>
    </row>
    <row r="909" spans="3:12" ht="15.75" thickBot="1" x14ac:dyDescent="0.3"/>
    <row r="910" spans="3:12" ht="15.75" thickBot="1" x14ac:dyDescent="0.3">
      <c r="C910" s="69" t="s">
        <v>43</v>
      </c>
      <c r="D910" s="30">
        <f>SUM(G917:G967)</f>
        <v>0</v>
      </c>
      <c r="E910" s="89"/>
      <c r="F910" s="89"/>
      <c r="G910" s="89"/>
      <c r="H910" s="73"/>
      <c r="I910" s="73"/>
      <c r="J910" s="73"/>
    </row>
    <row r="911" spans="3:12" x14ac:dyDescent="0.25">
      <c r="D911" s="31"/>
      <c r="E911" s="89"/>
      <c r="F911" s="89"/>
      <c r="G911" s="89"/>
      <c r="H911" s="73"/>
      <c r="I911" s="73"/>
      <c r="J911" s="73"/>
    </row>
    <row r="912" spans="3:12" x14ac:dyDescent="0.25">
      <c r="D912" s="31"/>
      <c r="E912" s="89"/>
      <c r="F912" s="89"/>
      <c r="G912" s="89"/>
      <c r="H912" s="73"/>
      <c r="I912" s="73"/>
      <c r="J912" s="73"/>
    </row>
    <row r="913" spans="3:12" ht="15.75" x14ac:dyDescent="0.25">
      <c r="C913" s="198" t="s">
        <v>391</v>
      </c>
      <c r="D913" s="306"/>
      <c r="E913" s="89"/>
      <c r="F913" s="89"/>
      <c r="G913" s="89"/>
      <c r="H913" s="73"/>
      <c r="I913" s="73"/>
      <c r="J913" s="73"/>
    </row>
    <row r="914" spans="3:12" ht="18.75" x14ac:dyDescent="0.25">
      <c r="C914" s="200" t="e">
        <f>IFERROR(VLOOKUP(D913,'1. Desarrollo e Innov. Curricu.'!$F:$G,2,FALSE),IFERROR(VLOOKUP(D913,'2. Investigación Científica'!$F:$G,2,FALSE),IFERROR(VLOOKUP(D913,'3. Vinculación Univ. Sociedad'!$E:$G,2,FALSE),IFERROR(VLOOKUP(D913,'4.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89"/>
      <c r="F914" s="89"/>
      <c r="G914" s="89"/>
      <c r="H914" s="73"/>
      <c r="I914" s="73"/>
      <c r="J914" s="73"/>
    </row>
    <row r="915" spans="3:12" ht="15.75" thickBot="1" x14ac:dyDescent="0.3">
      <c r="C915" s="173"/>
      <c r="D915" s="31"/>
      <c r="E915" s="89"/>
      <c r="F915" s="89"/>
      <c r="G915" s="89"/>
      <c r="H915" s="73"/>
      <c r="I915" s="73"/>
      <c r="J915" s="73"/>
      <c r="K915" s="149"/>
    </row>
    <row r="916" spans="3:12" ht="30.75" thickBot="1" x14ac:dyDescent="0.3">
      <c r="C916" s="130" t="s">
        <v>44</v>
      </c>
      <c r="D916" s="134" t="s">
        <v>55</v>
      </c>
      <c r="E916" s="166" t="s">
        <v>56</v>
      </c>
      <c r="F916" s="134" t="s">
        <v>57</v>
      </c>
      <c r="G916" s="131" t="s">
        <v>27</v>
      </c>
      <c r="H916" s="129" t="s">
        <v>130</v>
      </c>
      <c r="I916" s="132" t="s">
        <v>46</v>
      </c>
      <c r="J916" s="132" t="s">
        <v>131</v>
      </c>
      <c r="K916" s="132" t="s">
        <v>409</v>
      </c>
      <c r="L916" s="132" t="s">
        <v>410</v>
      </c>
    </row>
    <row r="917" spans="3:12" ht="15.75" thickBot="1" x14ac:dyDescent="0.3">
      <c r="C917" s="133" t="s">
        <v>481</v>
      </c>
      <c r="D917" s="195"/>
      <c r="E917" s="148">
        <v>12</v>
      </c>
      <c r="F917" s="270">
        <f>HLOOKUP($C917,$BZ$2:$CM$3,2,0)</f>
        <v>43674.39</v>
      </c>
      <c r="G917" s="109">
        <f>D917*E917*F917</f>
        <v>0</v>
      </c>
      <c r="H917" s="162"/>
      <c r="I917" s="110" t="s">
        <v>495</v>
      </c>
      <c r="J917" s="110" t="str">
        <f>VLOOKUP(I917,Presupuesto!$B$11:$C$565,2,0)</f>
        <v>SUELDOS Y SALARIOS PERMANENTES</v>
      </c>
      <c r="K917" s="208" t="s">
        <v>1474</v>
      </c>
      <c r="L917" s="94" t="s">
        <v>393</v>
      </c>
    </row>
    <row r="918" spans="3:12" x14ac:dyDescent="0.25">
      <c r="C918" s="167" t="s">
        <v>58</v>
      </c>
      <c r="D918" s="159"/>
      <c r="E918" s="150">
        <v>0</v>
      </c>
      <c r="F918" s="96">
        <f>IF(E917=0,"",(G917/E917)/12*E917)</f>
        <v>0</v>
      </c>
      <c r="G918" s="93">
        <f>F918</f>
        <v>0</v>
      </c>
      <c r="H918" s="160"/>
      <c r="I918" s="112" t="s">
        <v>515</v>
      </c>
      <c r="J918" s="112" t="str">
        <f>VLOOKUP(I918,Presupuesto!$B$11:$C$565,2,0)</f>
        <v>AGUINALDO Y DECIMO CUARTO MES</v>
      </c>
      <c r="K918" s="94" t="str">
        <f t="shared" ref="K918:K949" si="30">$K$917</f>
        <v>Desarrollo del Sistema de Educación Superior</v>
      </c>
      <c r="L918" s="94" t="s">
        <v>411</v>
      </c>
    </row>
    <row r="919" spans="3:12" ht="15.75" thickBot="1" x14ac:dyDescent="0.3">
      <c r="C919" s="168" t="s">
        <v>59</v>
      </c>
      <c r="D919" s="159"/>
      <c r="E919" s="150">
        <v>0</v>
      </c>
      <c r="F919" s="113">
        <f>IF(E917&lt;6,"",((E917-6)/12)*(G917/E917))</f>
        <v>0</v>
      </c>
      <c r="G919" s="93">
        <f>F919</f>
        <v>0</v>
      </c>
      <c r="H919" s="160"/>
      <c r="I919" s="97" t="s">
        <v>518</v>
      </c>
      <c r="J919" s="97" t="str">
        <f>VLOOKUP(I919,Presupuesto!$B$11:$C$565,2,0)</f>
        <v>DECIMOCUARTO MES</v>
      </c>
      <c r="K919" s="94" t="str">
        <f t="shared" si="30"/>
        <v>Desarrollo del Sistema de Educación Superior</v>
      </c>
      <c r="L919" s="94" t="s">
        <v>394</v>
      </c>
    </row>
    <row r="920" spans="3:12" ht="15.75" thickBot="1" x14ac:dyDescent="0.3">
      <c r="C920" s="133" t="s">
        <v>482</v>
      </c>
      <c r="D920" s="195"/>
      <c r="E920" s="148">
        <v>12</v>
      </c>
      <c r="F920" s="270">
        <f>HLOOKUP($C920,$BZ$2:$CM$3,2,0)</f>
        <v>39703.99</v>
      </c>
      <c r="G920" s="109">
        <f>D920*E920*F920</f>
        <v>0</v>
      </c>
      <c r="H920" s="162"/>
      <c r="I920" s="110" t="s">
        <v>495</v>
      </c>
      <c r="J920" s="110" t="str">
        <f>VLOOKUP(I920,Presupuesto!$B$11:$C$565,2,0)</f>
        <v>SUELDOS Y SALARIOS PERMANENTES</v>
      </c>
      <c r="K920" s="94" t="str">
        <f t="shared" si="30"/>
        <v>Desarrollo del Sistema de Educación Superior</v>
      </c>
      <c r="L920" s="94" t="s">
        <v>394</v>
      </c>
    </row>
    <row r="921" spans="3:12" x14ac:dyDescent="0.25">
      <c r="C921" s="167" t="s">
        <v>58</v>
      </c>
      <c r="D921" s="159"/>
      <c r="E921" s="150">
        <v>0</v>
      </c>
      <c r="F921" s="96">
        <f>IF(E920=0,"",(G920/E920)/12*E920)</f>
        <v>0</v>
      </c>
      <c r="G921" s="93">
        <f>F921</f>
        <v>0</v>
      </c>
      <c r="H921" s="160"/>
      <c r="I921" s="112" t="s">
        <v>515</v>
      </c>
      <c r="J921" s="112" t="str">
        <f>VLOOKUP(I921,Presupuesto!$B$11:$C$565,2,0)</f>
        <v>AGUINALDO Y DECIMO CUARTO MES</v>
      </c>
      <c r="K921" s="94" t="str">
        <f t="shared" si="30"/>
        <v>Desarrollo del Sistema de Educación Superior</v>
      </c>
      <c r="L921" s="94" t="s">
        <v>394</v>
      </c>
    </row>
    <row r="922" spans="3:12" ht="15.75" thickBot="1" x14ac:dyDescent="0.3">
      <c r="C922" s="168" t="s">
        <v>59</v>
      </c>
      <c r="D922" s="159"/>
      <c r="E922" s="150">
        <v>0</v>
      </c>
      <c r="F922" s="113">
        <f>IF(E920&lt;6,"",((E920-6)/12)*(G920/E920))</f>
        <v>0</v>
      </c>
      <c r="G922" s="93">
        <f>F922</f>
        <v>0</v>
      </c>
      <c r="H922" s="160"/>
      <c r="I922" s="97" t="s">
        <v>518</v>
      </c>
      <c r="J922" s="97" t="str">
        <f>VLOOKUP(I922,Presupuesto!$B$11:$C$565,2,0)</f>
        <v>DECIMOCUARTO MES</v>
      </c>
      <c r="K922" s="94" t="str">
        <f t="shared" si="30"/>
        <v>Desarrollo del Sistema de Educación Superior</v>
      </c>
      <c r="L922" s="94" t="s">
        <v>394</v>
      </c>
    </row>
    <row r="923" spans="3:12" ht="15.75" thickBot="1" x14ac:dyDescent="0.3">
      <c r="C923" s="133" t="s">
        <v>483</v>
      </c>
      <c r="D923" s="195"/>
      <c r="E923" s="148">
        <v>12</v>
      </c>
      <c r="F923" s="270">
        <f>HLOOKUP($C923,$BZ$2:$CM$3,2,0)</f>
        <v>35733.589999999997</v>
      </c>
      <c r="G923" s="109">
        <f>D923*E923*F923</f>
        <v>0</v>
      </c>
      <c r="H923" s="162"/>
      <c r="I923" s="110" t="s">
        <v>495</v>
      </c>
      <c r="J923" s="110" t="str">
        <f>VLOOKUP(I923,Presupuesto!$B$11:$C$565,2,0)</f>
        <v>SUELDOS Y SALARIOS PERMANENTES</v>
      </c>
      <c r="K923" s="94" t="str">
        <f t="shared" si="30"/>
        <v>Desarrollo del Sistema de Educación Superior</v>
      </c>
      <c r="L923" s="94" t="s">
        <v>394</v>
      </c>
    </row>
    <row r="924" spans="3:12" x14ac:dyDescent="0.25">
      <c r="C924" s="167" t="s">
        <v>58</v>
      </c>
      <c r="D924" s="159"/>
      <c r="E924" s="150">
        <v>0</v>
      </c>
      <c r="F924" s="96">
        <f>IF(E923=0,"",(G923/E923)/12*E923)</f>
        <v>0</v>
      </c>
      <c r="G924" s="93">
        <f>F924</f>
        <v>0</v>
      </c>
      <c r="H924" s="160"/>
      <c r="I924" s="112" t="s">
        <v>515</v>
      </c>
      <c r="J924" s="112" t="str">
        <f>VLOOKUP(I924,Presupuesto!$B$11:$C$565,2,0)</f>
        <v>AGUINALDO Y DECIMO CUARTO MES</v>
      </c>
      <c r="K924" s="94" t="str">
        <f t="shared" si="30"/>
        <v>Desarrollo del Sistema de Educación Superior</v>
      </c>
      <c r="L924" s="94" t="s">
        <v>394</v>
      </c>
    </row>
    <row r="925" spans="3:12" ht="15.75" thickBot="1" x14ac:dyDescent="0.3">
      <c r="C925" s="168" t="s">
        <v>59</v>
      </c>
      <c r="D925" s="159"/>
      <c r="E925" s="150">
        <v>0</v>
      </c>
      <c r="F925" s="113">
        <f>IF(E923&lt;6,"",((E923-6)/12)*(G923/E923))</f>
        <v>0</v>
      </c>
      <c r="G925" s="93">
        <f>F925</f>
        <v>0</v>
      </c>
      <c r="H925" s="160"/>
      <c r="I925" s="97" t="s">
        <v>518</v>
      </c>
      <c r="J925" s="97" t="str">
        <f>VLOOKUP(I925,Presupuesto!$B$11:$C$565,2,0)</f>
        <v>DECIMOCUARTO MES</v>
      </c>
      <c r="K925" s="94" t="str">
        <f t="shared" si="30"/>
        <v>Desarrollo del Sistema de Educación Superior</v>
      </c>
      <c r="L925" s="94" t="s">
        <v>394</v>
      </c>
    </row>
    <row r="926" spans="3:12" ht="15.75" thickBot="1" x14ac:dyDescent="0.3">
      <c r="C926" s="133" t="s">
        <v>484</v>
      </c>
      <c r="D926" s="195"/>
      <c r="E926" s="148">
        <v>12</v>
      </c>
      <c r="F926" s="270">
        <f>HLOOKUP($C926,$BZ$2:$CM$3,2,0)</f>
        <v>31763.19</v>
      </c>
      <c r="G926" s="109">
        <f>D926*E926*F926</f>
        <v>0</v>
      </c>
      <c r="H926" s="162"/>
      <c r="I926" s="110" t="s">
        <v>495</v>
      </c>
      <c r="J926" s="110" t="str">
        <f>VLOOKUP(I926,Presupuesto!$B$11:$C$565,2,0)</f>
        <v>SUELDOS Y SALARIOS PERMANENTES</v>
      </c>
      <c r="K926" s="94" t="str">
        <f t="shared" si="30"/>
        <v>Desarrollo del Sistema de Educación Superior</v>
      </c>
      <c r="L926" s="94" t="s">
        <v>394</v>
      </c>
    </row>
    <row r="927" spans="3:12" x14ac:dyDescent="0.25">
      <c r="C927" s="167" t="s">
        <v>58</v>
      </c>
      <c r="D927" s="159"/>
      <c r="E927" s="150">
        <v>0</v>
      </c>
      <c r="F927" s="96">
        <f>IF(E926=0,"",(G926/E926)/12*E926)</f>
        <v>0</v>
      </c>
      <c r="G927" s="93">
        <f>F927</f>
        <v>0</v>
      </c>
      <c r="H927" s="160"/>
      <c r="I927" s="112" t="s">
        <v>515</v>
      </c>
      <c r="J927" s="112" t="str">
        <f>VLOOKUP(I927,Presupuesto!$B$11:$C$565,2,0)</f>
        <v>AGUINALDO Y DECIMO CUARTO MES</v>
      </c>
      <c r="K927" s="94" t="str">
        <f t="shared" si="30"/>
        <v>Desarrollo del Sistema de Educación Superior</v>
      </c>
      <c r="L927" s="94" t="s">
        <v>394</v>
      </c>
    </row>
    <row r="928" spans="3:12" ht="15.75" thickBot="1" x14ac:dyDescent="0.3">
      <c r="C928" s="168" t="s">
        <v>59</v>
      </c>
      <c r="D928" s="159"/>
      <c r="E928" s="150">
        <v>0</v>
      </c>
      <c r="F928" s="113">
        <f>IF(E926&lt;6,"",((E926-6)/12)*(G926/E926))</f>
        <v>0</v>
      </c>
      <c r="G928" s="93">
        <f>F928</f>
        <v>0</v>
      </c>
      <c r="H928" s="160"/>
      <c r="I928" s="97" t="s">
        <v>518</v>
      </c>
      <c r="J928" s="97" t="str">
        <f>VLOOKUP(I928,Presupuesto!$B$11:$C$565,2,0)</f>
        <v>DECIMOCUARTO MES</v>
      </c>
      <c r="K928" s="94" t="str">
        <f t="shared" si="30"/>
        <v>Desarrollo del Sistema de Educación Superior</v>
      </c>
      <c r="L928" s="94" t="s">
        <v>394</v>
      </c>
    </row>
    <row r="929" spans="3:12" ht="15.75" thickBot="1" x14ac:dyDescent="0.3">
      <c r="C929" s="133" t="s">
        <v>485</v>
      </c>
      <c r="D929" s="195"/>
      <c r="E929" s="148">
        <v>12</v>
      </c>
      <c r="F929" s="270">
        <f>HLOOKUP($C929,$BZ$2:$CM$3,2,0)</f>
        <v>29777.99</v>
      </c>
      <c r="G929" s="109">
        <f>D929*E929*F929</f>
        <v>0</v>
      </c>
      <c r="H929" s="162"/>
      <c r="I929" s="110" t="s">
        <v>495</v>
      </c>
      <c r="J929" s="110" t="str">
        <f>VLOOKUP(I929,Presupuesto!$B$11:$C$565,2,0)</f>
        <v>SUELDOS Y SALARIOS PERMANENTES</v>
      </c>
      <c r="K929" s="94" t="str">
        <f t="shared" si="30"/>
        <v>Desarrollo del Sistema de Educación Superior</v>
      </c>
      <c r="L929" s="94" t="s">
        <v>394</v>
      </c>
    </row>
    <row r="930" spans="3:12" x14ac:dyDescent="0.25">
      <c r="C930" s="167" t="s">
        <v>58</v>
      </c>
      <c r="D930" s="159"/>
      <c r="E930" s="150">
        <v>0</v>
      </c>
      <c r="F930" s="96">
        <f>IF(E929=0,"",(G929/E929)/12*E929)</f>
        <v>0</v>
      </c>
      <c r="G930" s="93">
        <f>F930</f>
        <v>0</v>
      </c>
      <c r="H930" s="160"/>
      <c r="I930" s="112" t="s">
        <v>515</v>
      </c>
      <c r="J930" s="112" t="str">
        <f>VLOOKUP(I930,Presupuesto!$B$11:$C$565,2,0)</f>
        <v>AGUINALDO Y DECIMO CUARTO MES</v>
      </c>
      <c r="K930" s="94" t="str">
        <f t="shared" si="30"/>
        <v>Desarrollo del Sistema de Educación Superior</v>
      </c>
      <c r="L930" s="94" t="s">
        <v>394</v>
      </c>
    </row>
    <row r="931" spans="3:12" ht="15.75" thickBot="1" x14ac:dyDescent="0.3">
      <c r="C931" s="168" t="s">
        <v>59</v>
      </c>
      <c r="D931" s="159"/>
      <c r="E931" s="150">
        <v>0</v>
      </c>
      <c r="F931" s="113">
        <f>IF(E929&lt;6,"",((E929-6)/12)*(G929/E929))</f>
        <v>0</v>
      </c>
      <c r="G931" s="93">
        <f>F931</f>
        <v>0</v>
      </c>
      <c r="H931" s="160"/>
      <c r="I931" s="97" t="s">
        <v>518</v>
      </c>
      <c r="J931" s="97" t="str">
        <f>VLOOKUP(I931,Presupuesto!$B$11:$C$565,2,0)</f>
        <v>DECIMOCUARTO MES</v>
      </c>
      <c r="K931" s="94" t="str">
        <f t="shared" si="30"/>
        <v>Desarrollo del Sistema de Educación Superior</v>
      </c>
      <c r="L931" s="94" t="s">
        <v>394</v>
      </c>
    </row>
    <row r="932" spans="3:12" ht="15.75" thickBot="1" x14ac:dyDescent="0.3">
      <c r="C932" s="133" t="s">
        <v>486</v>
      </c>
      <c r="D932" s="195"/>
      <c r="E932" s="148">
        <v>12</v>
      </c>
      <c r="F932" s="270">
        <f>HLOOKUP($C932,$BZ$2:$CM$3,2,0)</f>
        <v>27792.79</v>
      </c>
      <c r="G932" s="109">
        <f>D932*E932*F932</f>
        <v>0</v>
      </c>
      <c r="H932" s="162"/>
      <c r="I932" s="110" t="s">
        <v>495</v>
      </c>
      <c r="J932" s="110" t="str">
        <f>VLOOKUP(I932,Presupuesto!$B$11:$C$565,2,0)</f>
        <v>SUELDOS Y SALARIOS PERMANENTES</v>
      </c>
      <c r="K932" s="94" t="str">
        <f t="shared" si="30"/>
        <v>Desarrollo del Sistema de Educación Superior</v>
      </c>
      <c r="L932" s="94" t="s">
        <v>394</v>
      </c>
    </row>
    <row r="933" spans="3:12" x14ac:dyDescent="0.25">
      <c r="C933" s="167" t="s">
        <v>58</v>
      </c>
      <c r="D933" s="159"/>
      <c r="E933" s="150">
        <v>0</v>
      </c>
      <c r="F933" s="96">
        <f>IF(E932=0,"",(G932/E932)/12*E932)</f>
        <v>0</v>
      </c>
      <c r="G933" s="93">
        <f>F933</f>
        <v>0</v>
      </c>
      <c r="H933" s="160"/>
      <c r="I933" s="112" t="s">
        <v>515</v>
      </c>
      <c r="J933" s="112" t="str">
        <f>VLOOKUP(I933,Presupuesto!$B$11:$C$565,2,0)</f>
        <v>AGUINALDO Y DECIMO CUARTO MES</v>
      </c>
      <c r="K933" s="94" t="str">
        <f t="shared" si="30"/>
        <v>Desarrollo del Sistema de Educación Superior</v>
      </c>
      <c r="L933" s="94" t="s">
        <v>394</v>
      </c>
    </row>
    <row r="934" spans="3:12" ht="15.75" thickBot="1" x14ac:dyDescent="0.3">
      <c r="C934" s="168" t="s">
        <v>59</v>
      </c>
      <c r="D934" s="159"/>
      <c r="E934" s="150">
        <v>0</v>
      </c>
      <c r="F934" s="113">
        <f>IF(E932&lt;6,"",((E932-6)/12)*(G932/E932))</f>
        <v>0</v>
      </c>
      <c r="G934" s="93">
        <f>F934</f>
        <v>0</v>
      </c>
      <c r="H934" s="160"/>
      <c r="I934" s="97" t="s">
        <v>518</v>
      </c>
      <c r="J934" s="97" t="str">
        <f>VLOOKUP(I934,Presupuesto!$B$11:$C$565,2,0)</f>
        <v>DECIMOCUARTO MES</v>
      </c>
      <c r="K934" s="94" t="str">
        <f t="shared" si="30"/>
        <v>Desarrollo del Sistema de Educación Superior</v>
      </c>
      <c r="L934" s="94" t="s">
        <v>394</v>
      </c>
    </row>
    <row r="935" spans="3:12" ht="15.75" thickBot="1" x14ac:dyDescent="0.3">
      <c r="C935" s="133" t="s">
        <v>487</v>
      </c>
      <c r="D935" s="195"/>
      <c r="E935" s="148">
        <v>12</v>
      </c>
      <c r="F935" s="270">
        <f>HLOOKUP($C935,$BZ$2:$CM$3,2,0)</f>
        <v>18859.39</v>
      </c>
      <c r="G935" s="109">
        <f>D935*E935*F935</f>
        <v>0</v>
      </c>
      <c r="H935" s="162"/>
      <c r="I935" s="110" t="s">
        <v>495</v>
      </c>
      <c r="J935" s="110" t="str">
        <f>VLOOKUP(I935,Presupuesto!$B$11:$C$565,2,0)</f>
        <v>SUELDOS Y SALARIOS PERMANENTES</v>
      </c>
      <c r="K935" s="94" t="str">
        <f t="shared" si="30"/>
        <v>Desarrollo del Sistema de Educación Superior</v>
      </c>
      <c r="L935" s="94" t="s">
        <v>394</v>
      </c>
    </row>
    <row r="936" spans="3:12" x14ac:dyDescent="0.25">
      <c r="C936" s="167" t="s">
        <v>58</v>
      </c>
      <c r="D936" s="159"/>
      <c r="E936" s="150">
        <v>0</v>
      </c>
      <c r="F936" s="96">
        <f>IF(E935=0,"",(G935/E935)/12*E935)</f>
        <v>0</v>
      </c>
      <c r="G936" s="93">
        <f>F936</f>
        <v>0</v>
      </c>
      <c r="H936" s="160"/>
      <c r="I936" s="112" t="s">
        <v>515</v>
      </c>
      <c r="J936" s="112" t="str">
        <f>VLOOKUP(I936,Presupuesto!$B$11:$C$565,2,0)</f>
        <v>AGUINALDO Y DECIMO CUARTO MES</v>
      </c>
      <c r="K936" s="94" t="str">
        <f t="shared" si="30"/>
        <v>Desarrollo del Sistema de Educación Superior</v>
      </c>
      <c r="L936" s="94" t="s">
        <v>394</v>
      </c>
    </row>
    <row r="937" spans="3:12" ht="15.75" thickBot="1" x14ac:dyDescent="0.3">
      <c r="C937" s="168" t="s">
        <v>59</v>
      </c>
      <c r="D937" s="159"/>
      <c r="E937" s="150">
        <v>0</v>
      </c>
      <c r="F937" s="113">
        <f>IF(E935&lt;6,"",((E935-6)/12)*(G935/E935))</f>
        <v>0</v>
      </c>
      <c r="G937" s="93">
        <f>F937</f>
        <v>0</v>
      </c>
      <c r="H937" s="160"/>
      <c r="I937" s="97" t="s">
        <v>518</v>
      </c>
      <c r="J937" s="97" t="str">
        <f>VLOOKUP(I937,Presupuesto!$B$11:$C$565,2,0)</f>
        <v>DECIMOCUARTO MES</v>
      </c>
      <c r="K937" s="94" t="str">
        <f t="shared" si="30"/>
        <v>Desarrollo del Sistema de Educación Superior</v>
      </c>
      <c r="L937" s="94" t="s">
        <v>394</v>
      </c>
    </row>
    <row r="938" spans="3:12" ht="15.75" thickBot="1" x14ac:dyDescent="0.3">
      <c r="C938" s="133" t="s">
        <v>488</v>
      </c>
      <c r="D938" s="195"/>
      <c r="E938" s="148">
        <v>12</v>
      </c>
      <c r="F938" s="270">
        <f>HLOOKUP($C938,$BZ$2:$CM$3,2,0)</f>
        <v>17866.8</v>
      </c>
      <c r="G938" s="109">
        <f>D938*E938*F938</f>
        <v>0</v>
      </c>
      <c r="H938" s="162"/>
      <c r="I938" s="110" t="s">
        <v>495</v>
      </c>
      <c r="J938" s="110" t="str">
        <f>VLOOKUP(I938,Presupuesto!$B$11:$C$565,2,0)</f>
        <v>SUELDOS Y SALARIOS PERMANENTES</v>
      </c>
      <c r="K938" s="94" t="str">
        <f t="shared" si="30"/>
        <v>Desarrollo del Sistema de Educación Superior</v>
      </c>
      <c r="L938" s="94" t="s">
        <v>394</v>
      </c>
    </row>
    <row r="939" spans="3:12" x14ac:dyDescent="0.25">
      <c r="C939" s="167" t="s">
        <v>58</v>
      </c>
      <c r="D939" s="159"/>
      <c r="E939" s="150">
        <v>0</v>
      </c>
      <c r="F939" s="96">
        <f>IF(E938=0,"",(G938/E938)/12*E938)</f>
        <v>0</v>
      </c>
      <c r="G939" s="93">
        <f>F939</f>
        <v>0</v>
      </c>
      <c r="H939" s="160"/>
      <c r="I939" s="112" t="s">
        <v>515</v>
      </c>
      <c r="J939" s="112" t="str">
        <f>VLOOKUP(I939,Presupuesto!$B$11:$C$565,2,0)</f>
        <v>AGUINALDO Y DECIMO CUARTO MES</v>
      </c>
      <c r="K939" s="94" t="str">
        <f t="shared" si="30"/>
        <v>Desarrollo del Sistema de Educación Superior</v>
      </c>
      <c r="L939" s="94" t="s">
        <v>394</v>
      </c>
    </row>
    <row r="940" spans="3:12" ht="15.75" thickBot="1" x14ac:dyDescent="0.3">
      <c r="C940" s="168" t="s">
        <v>59</v>
      </c>
      <c r="D940" s="159"/>
      <c r="E940" s="150">
        <v>0</v>
      </c>
      <c r="F940" s="113">
        <f>IF(E938&lt;6,"",((E938-6)/12)*(G938/E938))</f>
        <v>0</v>
      </c>
      <c r="G940" s="93">
        <f>F940</f>
        <v>0</v>
      </c>
      <c r="H940" s="160"/>
      <c r="I940" s="97" t="s">
        <v>518</v>
      </c>
      <c r="J940" s="97" t="str">
        <f>VLOOKUP(I940,Presupuesto!$B$11:$C$565,2,0)</f>
        <v>DECIMOCUARTO MES</v>
      </c>
      <c r="K940" s="94" t="str">
        <f t="shared" si="30"/>
        <v>Desarrollo del Sistema de Educación Superior</v>
      </c>
      <c r="L940" s="94" t="s">
        <v>394</v>
      </c>
    </row>
    <row r="941" spans="3:12" ht="15.75" thickBot="1" x14ac:dyDescent="0.3">
      <c r="C941" s="133" t="s">
        <v>489</v>
      </c>
      <c r="D941" s="195"/>
      <c r="E941" s="148">
        <v>12</v>
      </c>
      <c r="F941" s="270">
        <f>HLOOKUP($C941,$BZ$2:$CM$3,2,0)</f>
        <v>13896.4</v>
      </c>
      <c r="G941" s="109">
        <f>D941*E941*F941</f>
        <v>0</v>
      </c>
      <c r="H941" s="162"/>
      <c r="I941" s="110" t="s">
        <v>495</v>
      </c>
      <c r="J941" s="110" t="str">
        <f>VLOOKUP(I941,Presupuesto!$B$11:$C$565,2,0)</f>
        <v>SUELDOS Y SALARIOS PERMANENTES</v>
      </c>
      <c r="K941" s="94" t="str">
        <f t="shared" si="30"/>
        <v>Desarrollo del Sistema de Educación Superior</v>
      </c>
      <c r="L941" s="94" t="s">
        <v>394</v>
      </c>
    </row>
    <row r="942" spans="3:12" x14ac:dyDescent="0.25">
      <c r="C942" s="167" t="s">
        <v>58</v>
      </c>
      <c r="D942" s="159"/>
      <c r="E942" s="150">
        <v>0</v>
      </c>
      <c r="F942" s="96">
        <f>IF(E941=0,"",(G941/E941)/12*E941)</f>
        <v>0</v>
      </c>
      <c r="G942" s="93">
        <f>F942</f>
        <v>0</v>
      </c>
      <c r="H942" s="160"/>
      <c r="I942" s="112" t="s">
        <v>515</v>
      </c>
      <c r="J942" s="112" t="str">
        <f>VLOOKUP(I942,Presupuesto!$B$11:$C$565,2,0)</f>
        <v>AGUINALDO Y DECIMO CUARTO MES</v>
      </c>
      <c r="K942" s="94" t="str">
        <f t="shared" si="30"/>
        <v>Desarrollo del Sistema de Educación Superior</v>
      </c>
      <c r="L942" s="94" t="s">
        <v>394</v>
      </c>
    </row>
    <row r="943" spans="3:12" ht="15.75" thickBot="1" x14ac:dyDescent="0.3">
      <c r="C943" s="168" t="s">
        <v>59</v>
      </c>
      <c r="D943" s="159"/>
      <c r="E943" s="150">
        <v>0</v>
      </c>
      <c r="F943" s="113">
        <f>IF(E941&lt;6,"",((E941-6)/12)*(G941/E941))</f>
        <v>0</v>
      </c>
      <c r="G943" s="93">
        <f>F943</f>
        <v>0</v>
      </c>
      <c r="H943" s="160"/>
      <c r="I943" s="97" t="s">
        <v>518</v>
      </c>
      <c r="J943" s="97" t="str">
        <f>VLOOKUP(I943,Presupuesto!$B$11:$C$565,2,0)</f>
        <v>DECIMOCUARTO MES</v>
      </c>
      <c r="K943" s="94" t="str">
        <f t="shared" si="30"/>
        <v>Desarrollo del Sistema de Educación Superior</v>
      </c>
      <c r="L943" s="94" t="s">
        <v>394</v>
      </c>
    </row>
    <row r="944" spans="3:12" ht="15.75" thickBot="1" x14ac:dyDescent="0.3">
      <c r="C944" s="133" t="s">
        <v>490</v>
      </c>
      <c r="D944" s="195"/>
      <c r="E944" s="148">
        <v>12</v>
      </c>
      <c r="F944" s="270">
        <f>HLOOKUP($C944,$BZ$2:$CM$3,2,0)</f>
        <v>15004.09</v>
      </c>
      <c r="G944" s="109">
        <f>D944*E944*F944</f>
        <v>0</v>
      </c>
      <c r="H944" s="162"/>
      <c r="I944" s="110" t="s">
        <v>495</v>
      </c>
      <c r="J944" s="110" t="str">
        <f>VLOOKUP(I944,Presupuesto!$B$11:$C$565,2,0)</f>
        <v>SUELDOS Y SALARIOS PERMANENTES</v>
      </c>
      <c r="K944" s="94" t="str">
        <f t="shared" si="30"/>
        <v>Desarrollo del Sistema de Educación Superior</v>
      </c>
      <c r="L944" s="94" t="s">
        <v>394</v>
      </c>
    </row>
    <row r="945" spans="3:12" x14ac:dyDescent="0.25">
      <c r="C945" s="167" t="s">
        <v>58</v>
      </c>
      <c r="D945" s="159"/>
      <c r="E945" s="150">
        <v>0</v>
      </c>
      <c r="F945" s="96">
        <f>IF(E944=0,"",(G944/E944)/12*E944)</f>
        <v>0</v>
      </c>
      <c r="G945" s="93">
        <f>F945</f>
        <v>0</v>
      </c>
      <c r="H945" s="160"/>
      <c r="I945" s="112" t="s">
        <v>515</v>
      </c>
      <c r="J945" s="112" t="str">
        <f>VLOOKUP(I945,Presupuesto!$B$11:$C$565,2,0)</f>
        <v>AGUINALDO Y DECIMO CUARTO MES</v>
      </c>
      <c r="K945" s="94" t="str">
        <f t="shared" si="30"/>
        <v>Desarrollo del Sistema de Educación Superior</v>
      </c>
      <c r="L945" s="94" t="s">
        <v>394</v>
      </c>
    </row>
    <row r="946" spans="3:12" ht="15.75" thickBot="1" x14ac:dyDescent="0.3">
      <c r="C946" s="168" t="s">
        <v>59</v>
      </c>
      <c r="D946" s="159"/>
      <c r="E946" s="150">
        <v>0</v>
      </c>
      <c r="F946" s="113">
        <f>IF(E944&lt;6,"",((E944-6)/12)*(G944/E944))</f>
        <v>0</v>
      </c>
      <c r="G946" s="93">
        <f>F946</f>
        <v>0</v>
      </c>
      <c r="H946" s="160"/>
      <c r="I946" s="97" t="s">
        <v>518</v>
      </c>
      <c r="J946" s="97" t="str">
        <f>VLOOKUP(I946,Presupuesto!$B$11:$C$565,2,0)</f>
        <v>DECIMOCUARTO MES</v>
      </c>
      <c r="K946" s="94" t="str">
        <f t="shared" si="30"/>
        <v>Desarrollo del Sistema de Educación Superior</v>
      </c>
      <c r="L946" s="94" t="s">
        <v>394</v>
      </c>
    </row>
    <row r="947" spans="3:12" ht="15.75" thickBot="1" x14ac:dyDescent="0.3">
      <c r="C947" s="133" t="s">
        <v>491</v>
      </c>
      <c r="D947" s="195"/>
      <c r="E947" s="148">
        <v>12</v>
      </c>
      <c r="F947" s="270">
        <f>HLOOKUP($C947,$BZ$2:$CM$3,2,0)</f>
        <v>13238.9</v>
      </c>
      <c r="G947" s="109">
        <f>D947*E947*F947</f>
        <v>0</v>
      </c>
      <c r="H947" s="162"/>
      <c r="I947" s="110" t="s">
        <v>495</v>
      </c>
      <c r="J947" s="110" t="str">
        <f>VLOOKUP(I947,Presupuesto!$B$11:$C$565,2,0)</f>
        <v>SUELDOS Y SALARIOS PERMANENTES</v>
      </c>
      <c r="K947" s="94" t="str">
        <f t="shared" si="30"/>
        <v>Desarrollo del Sistema de Educación Superior</v>
      </c>
      <c r="L947" s="94" t="s">
        <v>394</v>
      </c>
    </row>
    <row r="948" spans="3:12" x14ac:dyDescent="0.25">
      <c r="C948" s="167" t="s">
        <v>58</v>
      </c>
      <c r="D948" s="159"/>
      <c r="E948" s="150">
        <v>0</v>
      </c>
      <c r="F948" s="96">
        <f>IF(E947=0,"",(G947/E947)/12*E947)</f>
        <v>0</v>
      </c>
      <c r="G948" s="93">
        <f>F948</f>
        <v>0</v>
      </c>
      <c r="H948" s="160"/>
      <c r="I948" s="112" t="s">
        <v>515</v>
      </c>
      <c r="J948" s="112" t="str">
        <f>VLOOKUP(I948,Presupuesto!$B$11:$C$565,2,0)</f>
        <v>AGUINALDO Y DECIMO CUARTO MES</v>
      </c>
      <c r="K948" s="94" t="str">
        <f t="shared" si="30"/>
        <v>Desarrollo del Sistema de Educación Superior</v>
      </c>
      <c r="L948" s="94" t="s">
        <v>394</v>
      </c>
    </row>
    <row r="949" spans="3:12" ht="15.75" thickBot="1" x14ac:dyDescent="0.3">
      <c r="C949" s="168" t="s">
        <v>59</v>
      </c>
      <c r="D949" s="159"/>
      <c r="E949" s="150">
        <v>0</v>
      </c>
      <c r="F949" s="113">
        <f>IF(E947&lt;6,"",((E947-6)/12)*(G947/E947))</f>
        <v>0</v>
      </c>
      <c r="G949" s="93">
        <f>F949</f>
        <v>0</v>
      </c>
      <c r="H949" s="160"/>
      <c r="I949" s="97" t="s">
        <v>518</v>
      </c>
      <c r="J949" s="97" t="str">
        <f>VLOOKUP(I949,Presupuesto!$B$11:$C$565,2,0)</f>
        <v>DECIMOCUARTO MES</v>
      </c>
      <c r="K949" s="94" t="str">
        <f t="shared" si="30"/>
        <v>Desarrollo del Sistema de Educación Superior</v>
      </c>
      <c r="L949" s="94" t="s">
        <v>394</v>
      </c>
    </row>
    <row r="950" spans="3:12" ht="15.75" thickBot="1" x14ac:dyDescent="0.3">
      <c r="C950" s="133" t="s">
        <v>492</v>
      </c>
      <c r="D950" s="195"/>
      <c r="E950" s="148">
        <v>12</v>
      </c>
      <c r="F950" s="270">
        <f>HLOOKUP($C950,$BZ$2:$CM$3,2,0)</f>
        <v>12356.31</v>
      </c>
      <c r="G950" s="109">
        <f>D950*E950*F950</f>
        <v>0</v>
      </c>
      <c r="H950" s="162"/>
      <c r="I950" s="110" t="s">
        <v>495</v>
      </c>
      <c r="J950" s="110" t="str">
        <f>VLOOKUP(I950,Presupuesto!$B$11:$C$565,2,0)</f>
        <v>SUELDOS Y SALARIOS PERMANENTES</v>
      </c>
      <c r="K950" s="94" t="str">
        <f t="shared" ref="K950:K967" si="31">$K$917</f>
        <v>Desarrollo del Sistema de Educación Superior</v>
      </c>
      <c r="L950" s="94" t="s">
        <v>394</v>
      </c>
    </row>
    <row r="951" spans="3:12" x14ac:dyDescent="0.25">
      <c r="C951" s="167" t="s">
        <v>58</v>
      </c>
      <c r="D951" s="159"/>
      <c r="E951" s="150">
        <v>0</v>
      </c>
      <c r="F951" s="96">
        <f>IF(E950=0,"",(G950/E950)/12*E950)</f>
        <v>0</v>
      </c>
      <c r="G951" s="93">
        <f>F951</f>
        <v>0</v>
      </c>
      <c r="H951" s="160"/>
      <c r="I951" s="112" t="s">
        <v>515</v>
      </c>
      <c r="J951" s="112" t="str">
        <f>VLOOKUP(I951,Presupuesto!$B$11:$C$565,2,0)</f>
        <v>AGUINALDO Y DECIMO CUARTO MES</v>
      </c>
      <c r="K951" s="94" t="str">
        <f t="shared" si="31"/>
        <v>Desarrollo del Sistema de Educación Superior</v>
      </c>
      <c r="L951" s="94" t="s">
        <v>394</v>
      </c>
    </row>
    <row r="952" spans="3:12" ht="15.75" thickBot="1" x14ac:dyDescent="0.3">
      <c r="C952" s="168" t="s">
        <v>59</v>
      </c>
      <c r="D952" s="159"/>
      <c r="E952" s="150">
        <v>0</v>
      </c>
      <c r="F952" s="113">
        <f>IF(E950&lt;6,"",((E950-6)/12)*(G950/E950))</f>
        <v>0</v>
      </c>
      <c r="G952" s="93">
        <f>F952</f>
        <v>0</v>
      </c>
      <c r="H952" s="160"/>
      <c r="I952" s="97" t="s">
        <v>518</v>
      </c>
      <c r="J952" s="97" t="str">
        <f>VLOOKUP(I952,Presupuesto!$B$11:$C$565,2,0)</f>
        <v>DECIMOCUARTO MES</v>
      </c>
      <c r="K952" s="94" t="str">
        <f t="shared" si="31"/>
        <v>Desarrollo del Sistema de Educación Superior</v>
      </c>
      <c r="L952" s="94" t="s">
        <v>394</v>
      </c>
    </row>
    <row r="953" spans="3:12" ht="15.75" thickBot="1" x14ac:dyDescent="0.3">
      <c r="C953" s="133" t="s">
        <v>493</v>
      </c>
      <c r="D953" s="195"/>
      <c r="E953" s="148">
        <v>12</v>
      </c>
      <c r="F953" s="270">
        <f>HLOOKUP($C953,$BZ$2:$CM$3,2,0)</f>
        <v>463.22</v>
      </c>
      <c r="G953" s="109">
        <f>D953*E953*F953</f>
        <v>0</v>
      </c>
      <c r="H953" s="162"/>
      <c r="I953" s="110" t="s">
        <v>495</v>
      </c>
      <c r="J953" s="110" t="str">
        <f>VLOOKUP(I953,Presupuesto!$B$11:$C$565,2,0)</f>
        <v>SUELDOS Y SALARIOS PERMANENTES</v>
      </c>
      <c r="K953" s="94" t="str">
        <f t="shared" si="31"/>
        <v>Desarrollo del Sistema de Educación Superior</v>
      </c>
      <c r="L953" s="94" t="s">
        <v>394</v>
      </c>
    </row>
    <row r="954" spans="3:12" x14ac:dyDescent="0.25">
      <c r="C954" s="167" t="s">
        <v>58</v>
      </c>
      <c r="D954" s="159"/>
      <c r="E954" s="150">
        <v>0</v>
      </c>
      <c r="F954" s="96">
        <f>IF(E953=0,"",(G953/E953)/12*E953)</f>
        <v>0</v>
      </c>
      <c r="G954" s="93">
        <f>F954</f>
        <v>0</v>
      </c>
      <c r="H954" s="160"/>
      <c r="I954" s="112" t="s">
        <v>515</v>
      </c>
      <c r="J954" s="112" t="str">
        <f>VLOOKUP(I954,Presupuesto!$B$11:$C$565,2,0)</f>
        <v>AGUINALDO Y DECIMO CUARTO MES</v>
      </c>
      <c r="K954" s="94" t="str">
        <f t="shared" si="31"/>
        <v>Desarrollo del Sistema de Educación Superior</v>
      </c>
      <c r="L954" s="94" t="s">
        <v>394</v>
      </c>
    </row>
    <row r="955" spans="3:12" ht="15.75" thickBot="1" x14ac:dyDescent="0.3">
      <c r="C955" s="168" t="s">
        <v>59</v>
      </c>
      <c r="D955" s="159"/>
      <c r="E955" s="150">
        <v>0</v>
      </c>
      <c r="F955" s="113">
        <f>IF(E953&lt;6,"",((E953-6)/12)*(G953/E953))</f>
        <v>0</v>
      </c>
      <c r="G955" s="93">
        <f>F955</f>
        <v>0</v>
      </c>
      <c r="H955" s="160"/>
      <c r="I955" s="97" t="s">
        <v>518</v>
      </c>
      <c r="J955" s="97" t="str">
        <f>VLOOKUP(I955,Presupuesto!$B$11:$C$565,2,0)</f>
        <v>DECIMOCUARTO MES</v>
      </c>
      <c r="K955" s="94" t="str">
        <f t="shared" si="31"/>
        <v>Desarrollo del Sistema de Educación Superior</v>
      </c>
      <c r="L955" s="94" t="s">
        <v>394</v>
      </c>
    </row>
    <row r="956" spans="3:12" ht="15.75" thickBot="1" x14ac:dyDescent="0.3">
      <c r="C956" s="133" t="s">
        <v>494</v>
      </c>
      <c r="D956" s="195"/>
      <c r="E956" s="148">
        <v>12</v>
      </c>
      <c r="F956" s="270">
        <f>HLOOKUP($C956,$BZ$2:$CM$3,2,0)</f>
        <v>2007.3</v>
      </c>
      <c r="G956" s="109">
        <f>D956*E956*F956</f>
        <v>0</v>
      </c>
      <c r="H956" s="162"/>
      <c r="I956" s="110" t="s">
        <v>495</v>
      </c>
      <c r="J956" s="110" t="str">
        <f>VLOOKUP(I956,Presupuesto!$B$11:$C$565,2,0)</f>
        <v>SUELDOS Y SALARIOS PERMANENTES</v>
      </c>
      <c r="K956" s="94" t="str">
        <f t="shared" si="31"/>
        <v>Desarrollo del Sistema de Educación Superior</v>
      </c>
      <c r="L956" s="94" t="s">
        <v>394</v>
      </c>
    </row>
    <row r="957" spans="3:12" x14ac:dyDescent="0.25">
      <c r="C957" s="167" t="s">
        <v>58</v>
      </c>
      <c r="D957" s="159"/>
      <c r="E957" s="150">
        <v>0</v>
      </c>
      <c r="F957" s="96">
        <f>IF(E956=0,"",(G956/E956)/12*E956)</f>
        <v>0</v>
      </c>
      <c r="G957" s="93">
        <f>F957</f>
        <v>0</v>
      </c>
      <c r="H957" s="160"/>
      <c r="I957" s="112" t="s">
        <v>515</v>
      </c>
      <c r="J957" s="112" t="str">
        <f>VLOOKUP(I957,Presupuesto!$B$11:$C$565,2,0)</f>
        <v>AGUINALDO Y DECIMO CUARTO MES</v>
      </c>
      <c r="K957" s="94" t="str">
        <f t="shared" si="31"/>
        <v>Desarrollo del Sistema de Educación Superior</v>
      </c>
      <c r="L957" s="94" t="s">
        <v>394</v>
      </c>
    </row>
    <row r="958" spans="3:12" ht="15.75" thickBot="1" x14ac:dyDescent="0.3">
      <c r="C958" s="168" t="s">
        <v>59</v>
      </c>
      <c r="D958" s="159"/>
      <c r="E958" s="150">
        <v>0</v>
      </c>
      <c r="F958" s="113">
        <f>IF(E956&lt;6,"",((E956-6)/12)*(G956/E956))</f>
        <v>0</v>
      </c>
      <c r="G958" s="93">
        <f>F958</f>
        <v>0</v>
      </c>
      <c r="H958" s="160"/>
      <c r="I958" s="97" t="s">
        <v>518</v>
      </c>
      <c r="J958" s="97" t="str">
        <f>VLOOKUP(I958,Presupuesto!$B$11:$C$565,2,0)</f>
        <v>DECIMOCUARTO MES</v>
      </c>
      <c r="K958" s="94" t="str">
        <f t="shared" si="31"/>
        <v>Desarrollo del Sistema de Educación Superior</v>
      </c>
      <c r="L958" s="94" t="s">
        <v>394</v>
      </c>
    </row>
    <row r="959" spans="3:12" ht="15.75" thickBot="1" x14ac:dyDescent="0.3">
      <c r="C959" s="136" t="s">
        <v>83</v>
      </c>
      <c r="D959" s="195"/>
      <c r="E959" s="148">
        <v>12</v>
      </c>
      <c r="F959" s="135">
        <v>30000</v>
      </c>
      <c r="G959" s="109">
        <f>D959*E959*F959</f>
        <v>0</v>
      </c>
      <c r="H959" s="162"/>
      <c r="I959" s="110" t="s">
        <v>563</v>
      </c>
      <c r="J959" s="110" t="str">
        <f>VLOOKUP(I959,Presupuesto!$B$11:$C$565,2,0)</f>
        <v>CONTRATOS ESPECIALES</v>
      </c>
      <c r="K959" s="94" t="str">
        <f t="shared" si="31"/>
        <v>Desarrollo del Sistema de Educación Superior</v>
      </c>
      <c r="L959" s="94" t="s">
        <v>394</v>
      </c>
    </row>
    <row r="960" spans="3:12" x14ac:dyDescent="0.25">
      <c r="C960" s="167" t="s">
        <v>58</v>
      </c>
      <c r="D960" s="159"/>
      <c r="E960" s="150">
        <v>0</v>
      </c>
      <c r="F960" s="113">
        <f>IF(E959=0,"",(G959/E959)/12*E959)</f>
        <v>0</v>
      </c>
      <c r="G960" s="93">
        <f>F960</f>
        <v>0</v>
      </c>
      <c r="H960" s="160"/>
      <c r="I960" s="97" t="s">
        <v>563</v>
      </c>
      <c r="J960" s="97" t="str">
        <f>VLOOKUP(I960,Presupuesto!$B$11:$C$565,2,0)</f>
        <v>CONTRATOS ESPECIALES</v>
      </c>
      <c r="K960" s="94" t="str">
        <f t="shared" si="31"/>
        <v>Desarrollo del Sistema de Educación Superior</v>
      </c>
      <c r="L960" s="94" t="s">
        <v>393</v>
      </c>
    </row>
    <row r="961" spans="3:12" ht="15.75" thickBot="1" x14ac:dyDescent="0.3">
      <c r="C961" s="168" t="s">
        <v>59</v>
      </c>
      <c r="D961" s="159"/>
      <c r="E961" s="150">
        <v>0</v>
      </c>
      <c r="F961" s="96">
        <f>IF(E959&lt;6,"",((E959-6)/12)*(G959/E959))</f>
        <v>0</v>
      </c>
      <c r="G961" s="93">
        <f>F961</f>
        <v>0</v>
      </c>
      <c r="H961" s="160"/>
      <c r="I961" s="97" t="s">
        <v>563</v>
      </c>
      <c r="J961" s="97" t="str">
        <f>VLOOKUP(I961,Presupuesto!$B$11:$C$565,2,0)</f>
        <v>CONTRATOS ESPECIALES</v>
      </c>
      <c r="K961" s="94" t="str">
        <f t="shared" si="31"/>
        <v>Desarrollo del Sistema de Educación Superior</v>
      </c>
      <c r="L961" s="94" t="s">
        <v>398</v>
      </c>
    </row>
    <row r="962" spans="3:12" ht="15.75" thickBot="1" x14ac:dyDescent="0.3">
      <c r="C962" s="136" t="s">
        <v>60</v>
      </c>
      <c r="D962" s="195"/>
      <c r="E962" s="148">
        <v>12</v>
      </c>
      <c r="F962" s="114">
        <v>30000</v>
      </c>
      <c r="G962" s="109">
        <f>D962*E962*F962</f>
        <v>0</v>
      </c>
      <c r="H962" s="162"/>
      <c r="I962" s="110" t="s">
        <v>704</v>
      </c>
      <c r="J962" s="110" t="str">
        <f>VLOOKUP(I962,Presupuesto!$B$11:$C$565,2,0)</f>
        <v>OTROS SERVICIOS TECNICOS Y PROFESIONALES</v>
      </c>
      <c r="K962" s="94" t="str">
        <f t="shared" si="31"/>
        <v>Desarrollo del Sistema de Educación Superior</v>
      </c>
      <c r="L962" s="94" t="s">
        <v>393</v>
      </c>
    </row>
    <row r="963" spans="3:12" x14ac:dyDescent="0.25">
      <c r="C963" s="167" t="s">
        <v>58</v>
      </c>
      <c r="D963" s="159"/>
      <c r="E963" s="150">
        <v>0</v>
      </c>
      <c r="F963" s="96">
        <v>0</v>
      </c>
      <c r="G963" s="93">
        <f>F963</f>
        <v>0</v>
      </c>
      <c r="H963" s="160"/>
      <c r="I963" s="97" t="s">
        <v>704</v>
      </c>
      <c r="J963" s="97" t="str">
        <f>VLOOKUP(I963,Presupuesto!$B$11:$C$565,2,0)</f>
        <v>OTROS SERVICIOS TECNICOS Y PROFESIONALES</v>
      </c>
      <c r="K963" s="94" t="str">
        <f t="shared" si="31"/>
        <v>Desarrollo del Sistema de Educación Superior</v>
      </c>
      <c r="L963" s="94" t="s">
        <v>393</v>
      </c>
    </row>
    <row r="964" spans="3:12" ht="15.75" thickBot="1" x14ac:dyDescent="0.3">
      <c r="C964" s="168" t="s">
        <v>59</v>
      </c>
      <c r="D964" s="159"/>
      <c r="E964" s="150">
        <v>0</v>
      </c>
      <c r="F964" s="96">
        <v>0</v>
      </c>
      <c r="G964" s="93">
        <f>F964</f>
        <v>0</v>
      </c>
      <c r="H964" s="160"/>
      <c r="I964" s="97" t="s">
        <v>704</v>
      </c>
      <c r="J964" s="97" t="str">
        <f>VLOOKUP(I964,Presupuesto!$B$11:$C$565,2,0)</f>
        <v>OTROS SERVICIOS TECNICOS Y PROFESIONALES</v>
      </c>
      <c r="K964" s="94" t="str">
        <f t="shared" si="31"/>
        <v>Desarrollo del Sistema de Educación Superior</v>
      </c>
      <c r="L964" s="94" t="s">
        <v>393</v>
      </c>
    </row>
    <row r="965" spans="3:12" ht="15.75" thickBot="1" x14ac:dyDescent="0.3">
      <c r="C965" s="136" t="s">
        <v>61</v>
      </c>
      <c r="D965" s="195"/>
      <c r="E965" s="148">
        <v>12</v>
      </c>
      <c r="F965" s="114">
        <v>30000</v>
      </c>
      <c r="G965" s="109">
        <f>D965*E965*F965</f>
        <v>0</v>
      </c>
      <c r="H965" s="162"/>
      <c r="I965" s="110" t="s">
        <v>495</v>
      </c>
      <c r="J965" s="110" t="str">
        <f>VLOOKUP(I965,Presupuesto!$B$11:$C$565,2,0)</f>
        <v>SUELDOS Y SALARIOS PERMANENTES</v>
      </c>
      <c r="K965" s="94" t="str">
        <f t="shared" si="31"/>
        <v>Desarrollo del Sistema de Educación Superior</v>
      </c>
      <c r="L965" s="94" t="s">
        <v>393</v>
      </c>
    </row>
    <row r="966" spans="3:12" x14ac:dyDescent="0.25">
      <c r="C966" s="167" t="s">
        <v>58</v>
      </c>
      <c r="D966" s="165"/>
      <c r="E966" s="127">
        <v>0</v>
      </c>
      <c r="F966" s="115">
        <f>IF(E965=0,"",(G965/E965)/12*E965)</f>
        <v>0</v>
      </c>
      <c r="G966" s="116">
        <f>F966</f>
        <v>0</v>
      </c>
      <c r="H966" s="160"/>
      <c r="I966" s="97" t="s">
        <v>515</v>
      </c>
      <c r="J966" s="97" t="str">
        <f>VLOOKUP(I966,Presupuesto!$B$11:$C$565,2,0)</f>
        <v>AGUINALDO Y DECIMO CUARTO MES</v>
      </c>
      <c r="K966" s="94" t="str">
        <f t="shared" si="31"/>
        <v>Desarrollo del Sistema de Educación Superior</v>
      </c>
      <c r="L966" s="94" t="s">
        <v>393</v>
      </c>
    </row>
    <row r="967" spans="3:12" ht="15.75" thickBot="1" x14ac:dyDescent="0.3">
      <c r="C967" s="169" t="s">
        <v>59</v>
      </c>
      <c r="D967" s="158"/>
      <c r="E967" s="128">
        <v>0</v>
      </c>
      <c r="F967" s="101">
        <f>IF(E965&lt;6,"",((E965-6)/12)*(G965/E965))</f>
        <v>0</v>
      </c>
      <c r="G967" s="101">
        <f>F967</f>
        <v>0</v>
      </c>
      <c r="H967" s="158"/>
      <c r="I967" s="102" t="s">
        <v>518</v>
      </c>
      <c r="J967" s="120" t="str">
        <f>VLOOKUP(I967,Presupuesto!$B$11:$C$565,2,0)</f>
        <v>DECIMOCUARTO MES</v>
      </c>
      <c r="K967" s="102" t="str">
        <f t="shared" si="31"/>
        <v>Desarrollo del Sistema de Educación Superior</v>
      </c>
      <c r="L967" s="120" t="s">
        <v>393</v>
      </c>
    </row>
  </sheetData>
  <conditionalFormatting sqref="E56">
    <cfRule type="cellIs" dxfId="34" priority="17" operator="greaterThan">
      <formula>12</formula>
    </cfRule>
  </conditionalFormatting>
  <conditionalFormatting sqref="E956">
    <cfRule type="cellIs" dxfId="33" priority="1" operator="greaterThan">
      <formula>12</formula>
    </cfRule>
  </conditionalFormatting>
  <conditionalFormatting sqref="E116">
    <cfRule type="cellIs" dxfId="32" priority="15" operator="greaterThan">
      <formula>12</formula>
    </cfRule>
  </conditionalFormatting>
  <conditionalFormatting sqref="E176">
    <cfRule type="cellIs" dxfId="31" priority="14" operator="greaterThan">
      <formula>12</formula>
    </cfRule>
  </conditionalFormatting>
  <conditionalFormatting sqref="E236">
    <cfRule type="cellIs" dxfId="30" priority="13" operator="greaterThan">
      <formula>12</formula>
    </cfRule>
  </conditionalFormatting>
  <conditionalFormatting sqref="E296">
    <cfRule type="cellIs" dxfId="29" priority="12" operator="greaterThan">
      <formula>12</formula>
    </cfRule>
  </conditionalFormatting>
  <conditionalFormatting sqref="E356">
    <cfRule type="cellIs" dxfId="28" priority="11" operator="greaterThan">
      <formula>12</formula>
    </cfRule>
  </conditionalFormatting>
  <conditionalFormatting sqref="E416">
    <cfRule type="cellIs" dxfId="27" priority="10" operator="greaterThan">
      <formula>12</formula>
    </cfRule>
  </conditionalFormatting>
  <conditionalFormatting sqref="E476">
    <cfRule type="cellIs" dxfId="26" priority="9" operator="greaterThan">
      <formula>12</formula>
    </cfRule>
  </conditionalFormatting>
  <conditionalFormatting sqref="E536">
    <cfRule type="cellIs" dxfId="25" priority="8" operator="greaterThan">
      <formula>12</formula>
    </cfRule>
  </conditionalFormatting>
  <conditionalFormatting sqref="E596">
    <cfRule type="cellIs" dxfId="24" priority="7" operator="greaterThan">
      <formula>12</formula>
    </cfRule>
  </conditionalFormatting>
  <conditionalFormatting sqref="E656">
    <cfRule type="cellIs" dxfId="23" priority="6" operator="greaterThan">
      <formula>12</formula>
    </cfRule>
  </conditionalFormatting>
  <conditionalFormatting sqref="E716">
    <cfRule type="cellIs" dxfId="22" priority="5" operator="greaterThan">
      <formula>12</formula>
    </cfRule>
  </conditionalFormatting>
  <conditionalFormatting sqref="E776">
    <cfRule type="cellIs" dxfId="21" priority="4" operator="greaterThan">
      <formula>12</formula>
    </cfRule>
  </conditionalFormatting>
  <conditionalFormatting sqref="E836">
    <cfRule type="cellIs" dxfId="20" priority="3" operator="greaterThan">
      <formula>12</formula>
    </cfRule>
  </conditionalFormatting>
  <conditionalFormatting sqref="E896">
    <cfRule type="cellIs" dxfId="19"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G32" sqref="G32"/>
    </sheetView>
  </sheetViews>
  <sheetFormatPr baseColWidth="10" defaultColWidth="11.5703125" defaultRowHeight="15" x14ac:dyDescent="0.25"/>
  <cols>
    <col min="1" max="1" width="1.85546875" style="82" customWidth="1"/>
    <col min="2" max="2" width="6.7109375" style="82" customWidth="1"/>
    <col min="3" max="3" width="41.7109375" style="82" customWidth="1"/>
    <col min="4" max="4" width="26.42578125" style="82" bestFit="1" customWidth="1"/>
    <col min="5" max="6" width="13.85546875" style="82" customWidth="1"/>
    <col min="7" max="7" width="13.85546875" style="74" customWidth="1"/>
    <col min="8" max="8" width="12.7109375" style="82" bestFit="1" customWidth="1"/>
    <col min="9" max="9" width="35.42578125" style="82" bestFit="1" customWidth="1"/>
    <col min="10" max="10" width="22.28515625" style="82" bestFit="1" customWidth="1"/>
    <col min="11" max="11" width="13.42578125" style="82" bestFit="1" customWidth="1"/>
    <col min="12" max="16384" width="11.5703125" style="82"/>
  </cols>
  <sheetData>
    <row r="1" spans="1:555" ht="26.25" hidden="1" x14ac:dyDescent="0.25">
      <c r="A1" s="183" t="s">
        <v>250</v>
      </c>
      <c r="B1" s="186" t="s">
        <v>251</v>
      </c>
      <c r="C1" s="177" t="s">
        <v>252</v>
      </c>
      <c r="D1" s="177" t="s">
        <v>495</v>
      </c>
      <c r="E1" s="177" t="s">
        <v>497</v>
      </c>
      <c r="F1" s="177" t="s">
        <v>499</v>
      </c>
      <c r="G1" s="177" t="s">
        <v>501</v>
      </c>
      <c r="H1" s="177" t="s">
        <v>503</v>
      </c>
      <c r="I1" s="177" t="s">
        <v>505</v>
      </c>
      <c r="J1" s="177" t="s">
        <v>253</v>
      </c>
      <c r="K1" s="177" t="s">
        <v>508</v>
      </c>
      <c r="L1" s="177" t="s">
        <v>254</v>
      </c>
      <c r="M1" s="177" t="s">
        <v>510</v>
      </c>
      <c r="N1" s="177" t="s">
        <v>512</v>
      </c>
      <c r="O1" s="177" t="s">
        <v>514</v>
      </c>
      <c r="P1" s="177" t="s">
        <v>255</v>
      </c>
      <c r="Q1" s="177" t="s">
        <v>515</v>
      </c>
      <c r="R1" s="177" t="s">
        <v>518</v>
      </c>
      <c r="S1" s="177" t="s">
        <v>256</v>
      </c>
      <c r="T1" s="177" t="s">
        <v>520</v>
      </c>
      <c r="U1" s="177" t="s">
        <v>257</v>
      </c>
      <c r="V1" s="177" t="s">
        <v>521</v>
      </c>
      <c r="W1" s="177" t="s">
        <v>522</v>
      </c>
      <c r="X1" s="177" t="s">
        <v>526</v>
      </c>
      <c r="Y1" s="177" t="s">
        <v>273</v>
      </c>
      <c r="Z1" s="177" t="s">
        <v>527</v>
      </c>
      <c r="AA1" s="177" t="s">
        <v>529</v>
      </c>
      <c r="AB1" s="177" t="s">
        <v>531</v>
      </c>
      <c r="AC1" s="177" t="s">
        <v>274</v>
      </c>
      <c r="AD1" s="177" t="s">
        <v>533</v>
      </c>
      <c r="AE1" s="177" t="s">
        <v>535</v>
      </c>
      <c r="AF1" s="177" t="s">
        <v>537</v>
      </c>
      <c r="AG1" s="177" t="s">
        <v>539</v>
      </c>
      <c r="AH1" s="177" t="s">
        <v>249</v>
      </c>
      <c r="AI1" s="177" t="s">
        <v>541</v>
      </c>
      <c r="AJ1" s="186" t="s">
        <v>258</v>
      </c>
      <c r="AK1" s="177" t="s">
        <v>543</v>
      </c>
      <c r="AL1" s="177" t="s">
        <v>259</v>
      </c>
      <c r="AM1" s="177" t="s">
        <v>545</v>
      </c>
      <c r="AN1" s="177" t="s">
        <v>547</v>
      </c>
      <c r="AO1" s="177" t="s">
        <v>260</v>
      </c>
      <c r="AP1" s="177" t="s">
        <v>549</v>
      </c>
      <c r="AQ1" s="177" t="s">
        <v>551</v>
      </c>
      <c r="AR1" s="177" t="s">
        <v>261</v>
      </c>
      <c r="AS1" s="177" t="s">
        <v>552</v>
      </c>
      <c r="AT1" s="177" t="s">
        <v>554</v>
      </c>
      <c r="AU1" s="177" t="s">
        <v>555</v>
      </c>
      <c r="AV1" s="177" t="s">
        <v>556</v>
      </c>
      <c r="AW1" s="177" t="s">
        <v>558</v>
      </c>
      <c r="AX1" s="177" t="s">
        <v>560</v>
      </c>
      <c r="AY1" s="177" t="s">
        <v>561</v>
      </c>
      <c r="AZ1" s="177" t="s">
        <v>262</v>
      </c>
      <c r="BA1" s="177" t="s">
        <v>563</v>
      </c>
      <c r="BB1" s="177" t="s">
        <v>565</v>
      </c>
      <c r="BC1" s="177" t="s">
        <v>567</v>
      </c>
      <c r="BD1" s="177" t="s">
        <v>569</v>
      </c>
      <c r="BE1" s="177" t="s">
        <v>571</v>
      </c>
      <c r="BF1" s="177" t="s">
        <v>573</v>
      </c>
      <c r="BG1" s="177" t="s">
        <v>575</v>
      </c>
      <c r="BH1" s="177" t="s">
        <v>577</v>
      </c>
      <c r="BI1" s="177" t="s">
        <v>275</v>
      </c>
      <c r="BJ1" s="177" t="s">
        <v>579</v>
      </c>
      <c r="BK1" s="177" t="s">
        <v>581</v>
      </c>
      <c r="BL1" s="177" t="s">
        <v>583</v>
      </c>
      <c r="BM1" s="177" t="s">
        <v>585</v>
      </c>
      <c r="BN1" s="177" t="s">
        <v>587</v>
      </c>
      <c r="BO1" s="177" t="s">
        <v>589</v>
      </c>
      <c r="BP1" s="177" t="s">
        <v>591</v>
      </c>
      <c r="BQ1" s="177" t="s">
        <v>593</v>
      </c>
      <c r="BR1" s="177" t="s">
        <v>595</v>
      </c>
      <c r="BS1" s="177" t="s">
        <v>597</v>
      </c>
      <c r="BT1" s="186" t="s">
        <v>263</v>
      </c>
      <c r="BU1" s="177" t="s">
        <v>264</v>
      </c>
      <c r="BV1" s="177" t="s">
        <v>599</v>
      </c>
      <c r="BW1" s="177" t="s">
        <v>265</v>
      </c>
      <c r="BX1" s="177" t="s">
        <v>601</v>
      </c>
      <c r="BY1" s="177" t="s">
        <v>603</v>
      </c>
      <c r="BZ1" s="186" t="s">
        <v>266</v>
      </c>
      <c r="CA1" s="177" t="s">
        <v>267</v>
      </c>
      <c r="CB1" s="177" t="s">
        <v>605</v>
      </c>
      <c r="CC1" s="177" t="s">
        <v>268</v>
      </c>
      <c r="CD1" s="177" t="s">
        <v>607</v>
      </c>
      <c r="CE1" s="177" t="s">
        <v>609</v>
      </c>
      <c r="CF1" s="177" t="s">
        <v>611</v>
      </c>
      <c r="CG1" s="186" t="s">
        <v>269</v>
      </c>
      <c r="CH1" s="177" t="s">
        <v>617</v>
      </c>
      <c r="CI1" s="177" t="s">
        <v>619</v>
      </c>
      <c r="CJ1" s="177" t="s">
        <v>270</v>
      </c>
      <c r="CK1" s="177" t="s">
        <v>613</v>
      </c>
      <c r="CL1" s="177" t="s">
        <v>615</v>
      </c>
      <c r="CM1" s="177" t="s">
        <v>271</v>
      </c>
      <c r="CN1" s="177" t="s">
        <v>621</v>
      </c>
      <c r="CO1" s="177" t="s">
        <v>272</v>
      </c>
      <c r="CP1" s="177" t="s">
        <v>622</v>
      </c>
      <c r="CQ1" s="174" t="s">
        <v>276</v>
      </c>
      <c r="CR1" s="186" t="s">
        <v>277</v>
      </c>
      <c r="CS1" s="177" t="s">
        <v>623</v>
      </c>
      <c r="CT1" s="177" t="s">
        <v>624</v>
      </c>
      <c r="CU1" s="177" t="s">
        <v>626</v>
      </c>
      <c r="CV1" s="177" t="s">
        <v>278</v>
      </c>
      <c r="CW1" s="177" t="s">
        <v>628</v>
      </c>
      <c r="CX1" s="177" t="s">
        <v>630</v>
      </c>
      <c r="CY1" s="177" t="s">
        <v>632</v>
      </c>
      <c r="CZ1" s="177" t="s">
        <v>634</v>
      </c>
      <c r="DA1" s="177" t="s">
        <v>636</v>
      </c>
      <c r="DB1" s="177" t="s">
        <v>638</v>
      </c>
      <c r="DC1" s="186" t="s">
        <v>279</v>
      </c>
      <c r="DD1" s="177" t="s">
        <v>280</v>
      </c>
      <c r="DE1" s="177" t="s">
        <v>640</v>
      </c>
      <c r="DF1" s="177" t="s">
        <v>281</v>
      </c>
      <c r="DG1" s="177" t="s">
        <v>642</v>
      </c>
      <c r="DH1" s="177" t="s">
        <v>644</v>
      </c>
      <c r="DI1" s="177" t="s">
        <v>646</v>
      </c>
      <c r="DJ1" s="177" t="s">
        <v>648</v>
      </c>
      <c r="DK1" s="177" t="s">
        <v>650</v>
      </c>
      <c r="DL1" s="177" t="s">
        <v>652</v>
      </c>
      <c r="DM1" s="177" t="s">
        <v>654</v>
      </c>
      <c r="DN1" s="177" t="s">
        <v>282</v>
      </c>
      <c r="DO1" s="177" t="s">
        <v>656</v>
      </c>
      <c r="DP1" s="177" t="s">
        <v>658</v>
      </c>
      <c r="DQ1" s="177" t="s">
        <v>660</v>
      </c>
      <c r="DR1" s="186" t="s">
        <v>283</v>
      </c>
      <c r="DS1" s="177" t="s">
        <v>662</v>
      </c>
      <c r="DT1" s="177" t="s">
        <v>284</v>
      </c>
      <c r="DU1" s="177" t="s">
        <v>664</v>
      </c>
      <c r="DV1" s="177" t="s">
        <v>285</v>
      </c>
      <c r="DW1" s="177" t="s">
        <v>666</v>
      </c>
      <c r="DX1" s="177" t="s">
        <v>668</v>
      </c>
      <c r="DY1" s="177" t="s">
        <v>670</v>
      </c>
      <c r="DZ1" s="177" t="s">
        <v>672</v>
      </c>
      <c r="EA1" s="177" t="s">
        <v>674</v>
      </c>
      <c r="EB1" s="177" t="s">
        <v>676</v>
      </c>
      <c r="EC1" s="177" t="s">
        <v>678</v>
      </c>
      <c r="ED1" s="177" t="s">
        <v>680</v>
      </c>
      <c r="EE1" s="177" t="s">
        <v>682</v>
      </c>
      <c r="EF1" s="177" t="s">
        <v>684</v>
      </c>
      <c r="EG1" s="177" t="s">
        <v>686</v>
      </c>
      <c r="EH1" s="186" t="s">
        <v>286</v>
      </c>
      <c r="EI1" s="177" t="s">
        <v>688</v>
      </c>
      <c r="EJ1" s="177" t="s">
        <v>287</v>
      </c>
      <c r="EK1" s="177" t="s">
        <v>690</v>
      </c>
      <c r="EL1" s="177" t="s">
        <v>692</v>
      </c>
      <c r="EM1" s="177" t="s">
        <v>288</v>
      </c>
      <c r="EN1" s="177" t="s">
        <v>694</v>
      </c>
      <c r="EO1" s="177" t="s">
        <v>696</v>
      </c>
      <c r="EP1" s="177" t="s">
        <v>289</v>
      </c>
      <c r="EQ1" s="177" t="s">
        <v>698</v>
      </c>
      <c r="ER1" s="177" t="s">
        <v>700</v>
      </c>
      <c r="ES1" s="177" t="s">
        <v>702</v>
      </c>
      <c r="ET1" s="177" t="s">
        <v>290</v>
      </c>
      <c r="EU1" s="177" t="s">
        <v>704</v>
      </c>
      <c r="EV1" s="177" t="s">
        <v>706</v>
      </c>
      <c r="EW1" s="186" t="s">
        <v>291</v>
      </c>
      <c r="EX1" s="177" t="s">
        <v>292</v>
      </c>
      <c r="EY1" s="177" t="s">
        <v>708</v>
      </c>
      <c r="EZ1" s="177" t="s">
        <v>710</v>
      </c>
      <c r="FA1" s="177" t="s">
        <v>712</v>
      </c>
      <c r="FB1" s="177" t="s">
        <v>714</v>
      </c>
      <c r="FC1" s="177" t="s">
        <v>293</v>
      </c>
      <c r="FD1" s="177" t="s">
        <v>716</v>
      </c>
      <c r="FE1" s="177" t="s">
        <v>718</v>
      </c>
      <c r="FF1" s="177" t="s">
        <v>720</v>
      </c>
      <c r="FG1" s="177" t="s">
        <v>722</v>
      </c>
      <c r="FH1" s="177" t="s">
        <v>724</v>
      </c>
      <c r="FI1" s="177" t="s">
        <v>294</v>
      </c>
      <c r="FJ1" s="177" t="s">
        <v>727</v>
      </c>
      <c r="FK1" s="177" t="s">
        <v>295</v>
      </c>
      <c r="FL1" s="177" t="s">
        <v>730</v>
      </c>
      <c r="FM1" s="177" t="s">
        <v>731</v>
      </c>
      <c r="FN1" s="177" t="s">
        <v>733</v>
      </c>
      <c r="FO1" s="177" t="s">
        <v>296</v>
      </c>
      <c r="FP1" s="177" t="s">
        <v>736</v>
      </c>
      <c r="FQ1" s="177" t="s">
        <v>737</v>
      </c>
      <c r="FR1" s="177" t="s">
        <v>739</v>
      </c>
      <c r="FS1" s="177" t="s">
        <v>297</v>
      </c>
      <c r="FT1" s="177" t="s">
        <v>742</v>
      </c>
      <c r="FU1" s="177" t="s">
        <v>744</v>
      </c>
      <c r="FV1" s="177" t="s">
        <v>746</v>
      </c>
      <c r="FW1" s="186" t="s">
        <v>298</v>
      </c>
      <c r="FX1" s="186" t="s">
        <v>299</v>
      </c>
      <c r="FY1" s="177" t="s">
        <v>305</v>
      </c>
      <c r="FZ1" s="177" t="s">
        <v>748</v>
      </c>
      <c r="GA1" s="177" t="s">
        <v>750</v>
      </c>
      <c r="GB1" s="177" t="s">
        <v>752</v>
      </c>
      <c r="GC1" s="177" t="s">
        <v>754</v>
      </c>
      <c r="GD1" s="177" t="s">
        <v>756</v>
      </c>
      <c r="GE1" s="177" t="s">
        <v>758</v>
      </c>
      <c r="GF1" s="186" t="s">
        <v>300</v>
      </c>
      <c r="GG1" s="177" t="s">
        <v>306</v>
      </c>
      <c r="GH1" s="177" t="s">
        <v>760</v>
      </c>
      <c r="GI1" s="177" t="s">
        <v>762</v>
      </c>
      <c r="GJ1" s="177" t="s">
        <v>763</v>
      </c>
      <c r="GK1" s="177" t="s">
        <v>307</v>
      </c>
      <c r="GL1" s="177" t="s">
        <v>766</v>
      </c>
      <c r="GM1" s="177" t="s">
        <v>767</v>
      </c>
      <c r="GN1" s="186" t="s">
        <v>301</v>
      </c>
      <c r="GO1" s="177" t="s">
        <v>302</v>
      </c>
      <c r="GP1" s="177" t="s">
        <v>769</v>
      </c>
      <c r="GQ1" s="177" t="s">
        <v>771</v>
      </c>
      <c r="GR1" s="177" t="s">
        <v>773</v>
      </c>
      <c r="GS1" s="177" t="s">
        <v>775</v>
      </c>
      <c r="GT1" s="177" t="s">
        <v>777</v>
      </c>
      <c r="GU1" s="186" t="s">
        <v>303</v>
      </c>
      <c r="GV1" s="177" t="s">
        <v>304</v>
      </c>
      <c r="GW1" s="177" t="s">
        <v>779</v>
      </c>
      <c r="GX1" s="177" t="s">
        <v>781</v>
      </c>
      <c r="GY1" s="177" t="s">
        <v>783</v>
      </c>
      <c r="GZ1" s="177" t="s">
        <v>785</v>
      </c>
      <c r="HA1" s="177" t="s">
        <v>787</v>
      </c>
      <c r="HB1" s="177" t="s">
        <v>789</v>
      </c>
      <c r="HC1" s="174" t="s">
        <v>308</v>
      </c>
      <c r="HD1" s="186" t="s">
        <v>309</v>
      </c>
      <c r="HE1" s="177" t="s">
        <v>310</v>
      </c>
      <c r="HF1" s="177" t="s">
        <v>791</v>
      </c>
      <c r="HG1" s="177" t="s">
        <v>793</v>
      </c>
      <c r="HH1" s="177" t="s">
        <v>795</v>
      </c>
      <c r="HI1" s="177" t="s">
        <v>797</v>
      </c>
      <c r="HJ1" s="177" t="s">
        <v>311</v>
      </c>
      <c r="HK1" s="177" t="s">
        <v>800</v>
      </c>
      <c r="HL1" s="177" t="s">
        <v>328</v>
      </c>
      <c r="HM1" s="177" t="s">
        <v>838</v>
      </c>
      <c r="HN1" s="177" t="s">
        <v>840</v>
      </c>
      <c r="HO1" s="177" t="s">
        <v>842</v>
      </c>
      <c r="HP1" s="186" t="s">
        <v>312</v>
      </c>
      <c r="HQ1" s="177" t="s">
        <v>802</v>
      </c>
      <c r="HR1" s="177" t="s">
        <v>804</v>
      </c>
      <c r="HS1" s="177" t="s">
        <v>313</v>
      </c>
      <c r="HT1" s="177" t="s">
        <v>807</v>
      </c>
      <c r="HU1" s="177" t="s">
        <v>809</v>
      </c>
      <c r="HV1" s="177" t="s">
        <v>810</v>
      </c>
      <c r="HW1" s="177" t="s">
        <v>812</v>
      </c>
      <c r="HX1" s="186" t="s">
        <v>314</v>
      </c>
      <c r="HY1" s="177" t="s">
        <v>814</v>
      </c>
      <c r="HZ1" s="177" t="s">
        <v>816</v>
      </c>
      <c r="IA1" s="177" t="s">
        <v>818</v>
      </c>
      <c r="IB1" s="177" t="s">
        <v>315</v>
      </c>
      <c r="IC1" s="177" t="s">
        <v>820</v>
      </c>
      <c r="ID1" s="177" t="s">
        <v>822</v>
      </c>
      <c r="IE1" s="177" t="s">
        <v>316</v>
      </c>
      <c r="IF1" s="177" t="s">
        <v>824</v>
      </c>
      <c r="IG1" s="177" t="s">
        <v>826</v>
      </c>
      <c r="IH1" s="177" t="s">
        <v>317</v>
      </c>
      <c r="II1" s="177" t="s">
        <v>828</v>
      </c>
      <c r="IJ1" s="177" t="s">
        <v>830</v>
      </c>
      <c r="IK1" s="177" t="s">
        <v>832</v>
      </c>
      <c r="IL1" s="177" t="s">
        <v>834</v>
      </c>
      <c r="IM1" s="177" t="s">
        <v>318</v>
      </c>
      <c r="IN1" s="177" t="s">
        <v>836</v>
      </c>
      <c r="IO1" s="186" t="s">
        <v>319</v>
      </c>
      <c r="IP1" s="177" t="s">
        <v>844</v>
      </c>
      <c r="IQ1" s="177" t="s">
        <v>846</v>
      </c>
      <c r="IR1" s="177" t="s">
        <v>320</v>
      </c>
      <c r="IS1" s="177" t="s">
        <v>848</v>
      </c>
      <c r="IT1" s="177" t="s">
        <v>850</v>
      </c>
      <c r="IU1" s="177" t="s">
        <v>852</v>
      </c>
      <c r="IV1" s="186" t="s">
        <v>321</v>
      </c>
      <c r="IW1" s="177" t="s">
        <v>854</v>
      </c>
      <c r="IX1" s="177" t="s">
        <v>322</v>
      </c>
      <c r="IY1" s="177" t="s">
        <v>857</v>
      </c>
      <c r="IZ1" s="177" t="s">
        <v>859</v>
      </c>
      <c r="JA1" s="177" t="s">
        <v>861</v>
      </c>
      <c r="JB1" s="177" t="s">
        <v>863</v>
      </c>
      <c r="JC1" s="177" t="s">
        <v>865</v>
      </c>
      <c r="JD1" s="177" t="s">
        <v>867</v>
      </c>
      <c r="JE1" s="177" t="s">
        <v>323</v>
      </c>
      <c r="JF1" s="177" t="s">
        <v>870</v>
      </c>
      <c r="JG1" s="177" t="s">
        <v>872</v>
      </c>
      <c r="JH1" s="177" t="s">
        <v>874</v>
      </c>
      <c r="JI1" s="177" t="s">
        <v>876</v>
      </c>
      <c r="JJ1" s="177" t="s">
        <v>878</v>
      </c>
      <c r="JK1" s="177" t="s">
        <v>880</v>
      </c>
      <c r="JL1" s="177" t="s">
        <v>882</v>
      </c>
      <c r="JM1" s="177" t="s">
        <v>884</v>
      </c>
      <c r="JN1" s="177" t="s">
        <v>324</v>
      </c>
      <c r="JO1" s="177" t="s">
        <v>887</v>
      </c>
      <c r="JP1" s="177" t="s">
        <v>889</v>
      </c>
      <c r="JQ1" s="177" t="s">
        <v>891</v>
      </c>
      <c r="JR1" s="177" t="s">
        <v>893</v>
      </c>
      <c r="JS1" s="177" t="s">
        <v>894</v>
      </c>
      <c r="JT1" s="177" t="s">
        <v>896</v>
      </c>
      <c r="JU1" s="177" t="s">
        <v>898</v>
      </c>
      <c r="JV1" s="177" t="s">
        <v>900</v>
      </c>
      <c r="JW1" s="177" t="s">
        <v>902</v>
      </c>
      <c r="JX1" s="177" t="s">
        <v>904</v>
      </c>
      <c r="JY1" s="177" t="s">
        <v>906</v>
      </c>
      <c r="JZ1" s="177" t="s">
        <v>908</v>
      </c>
      <c r="KA1" s="177" t="s">
        <v>910</v>
      </c>
      <c r="KB1" s="177" t="s">
        <v>912</v>
      </c>
      <c r="KC1" s="177" t="s">
        <v>914</v>
      </c>
      <c r="KD1" s="177" t="s">
        <v>916</v>
      </c>
      <c r="KE1" s="177" t="s">
        <v>918</v>
      </c>
      <c r="KF1" s="177" t="s">
        <v>920</v>
      </c>
      <c r="KG1" s="177" t="s">
        <v>922</v>
      </c>
      <c r="KH1" s="177" t="s">
        <v>924</v>
      </c>
      <c r="KI1" s="177" t="s">
        <v>926</v>
      </c>
      <c r="KJ1" s="177" t="s">
        <v>928</v>
      </c>
      <c r="KK1" s="177" t="s">
        <v>930</v>
      </c>
      <c r="KL1" s="177" t="s">
        <v>932</v>
      </c>
      <c r="KM1" s="177" t="s">
        <v>934</v>
      </c>
      <c r="KN1" s="177" t="s">
        <v>936</v>
      </c>
      <c r="KO1" s="186" t="s">
        <v>325</v>
      </c>
      <c r="KP1" s="177" t="s">
        <v>938</v>
      </c>
      <c r="KQ1" s="177" t="s">
        <v>326</v>
      </c>
      <c r="KR1" s="177" t="s">
        <v>941</v>
      </c>
      <c r="KS1" s="177" t="s">
        <v>943</v>
      </c>
      <c r="KT1" s="177" t="s">
        <v>945</v>
      </c>
      <c r="KU1" s="177" t="s">
        <v>947</v>
      </c>
      <c r="KV1" s="177" t="s">
        <v>327</v>
      </c>
      <c r="KW1" s="177" t="s">
        <v>950</v>
      </c>
      <c r="KX1" s="177" t="s">
        <v>952</v>
      </c>
      <c r="KY1" s="177" t="s">
        <v>954</v>
      </c>
      <c r="KZ1" s="177" t="s">
        <v>956</v>
      </c>
      <c r="LA1" s="177" t="s">
        <v>958</v>
      </c>
      <c r="LB1" s="177" t="s">
        <v>960</v>
      </c>
      <c r="LC1" s="177" t="s">
        <v>962</v>
      </c>
      <c r="LD1" s="174" t="s">
        <v>329</v>
      </c>
      <c r="LE1" s="186" t="s">
        <v>330</v>
      </c>
      <c r="LF1" s="177" t="s">
        <v>331</v>
      </c>
      <c r="LG1" s="177" t="s">
        <v>345</v>
      </c>
      <c r="LH1" s="177" t="s">
        <v>964</v>
      </c>
      <c r="LI1" s="177" t="s">
        <v>966</v>
      </c>
      <c r="LJ1" s="177" t="s">
        <v>968</v>
      </c>
      <c r="LK1" s="177" t="s">
        <v>970</v>
      </c>
      <c r="LL1" s="177" t="s">
        <v>346</v>
      </c>
      <c r="LM1" s="177" t="s">
        <v>972</v>
      </c>
      <c r="LN1" s="177" t="s">
        <v>347</v>
      </c>
      <c r="LO1" s="177" t="s">
        <v>974</v>
      </c>
      <c r="LP1" s="177" t="s">
        <v>332</v>
      </c>
      <c r="LQ1" s="177" t="s">
        <v>976</v>
      </c>
      <c r="LR1" s="177" t="s">
        <v>348</v>
      </c>
      <c r="LS1" s="177" t="s">
        <v>978</v>
      </c>
      <c r="LT1" s="177" t="s">
        <v>980</v>
      </c>
      <c r="LU1" s="177" t="s">
        <v>349</v>
      </c>
      <c r="LV1" s="186" t="s">
        <v>333</v>
      </c>
      <c r="LW1" s="177" t="s">
        <v>334</v>
      </c>
      <c r="LX1" s="177" t="s">
        <v>982</v>
      </c>
      <c r="LY1" s="177" t="s">
        <v>984</v>
      </c>
      <c r="LZ1" s="177" t="s">
        <v>985</v>
      </c>
      <c r="MA1" s="177" t="s">
        <v>987</v>
      </c>
      <c r="MB1" s="177" t="s">
        <v>988</v>
      </c>
      <c r="MC1" s="177" t="s">
        <v>990</v>
      </c>
      <c r="MD1" s="177" t="s">
        <v>992</v>
      </c>
      <c r="ME1" s="177" t="s">
        <v>994</v>
      </c>
      <c r="MF1" s="177" t="s">
        <v>996</v>
      </c>
      <c r="MG1" s="177" t="s">
        <v>335</v>
      </c>
      <c r="MH1" s="177" t="s">
        <v>999</v>
      </c>
      <c r="MI1" s="177" t="s">
        <v>1000</v>
      </c>
      <c r="MJ1" s="177" t="s">
        <v>1002</v>
      </c>
      <c r="MK1" s="177" t="s">
        <v>336</v>
      </c>
      <c r="ML1" s="177" t="s">
        <v>1005</v>
      </c>
      <c r="MM1" s="177" t="s">
        <v>1006</v>
      </c>
      <c r="MN1" s="177" t="s">
        <v>1008</v>
      </c>
      <c r="MO1" s="177" t="s">
        <v>1010</v>
      </c>
      <c r="MP1" s="177" t="s">
        <v>337</v>
      </c>
      <c r="MQ1" s="177" t="s">
        <v>1013</v>
      </c>
      <c r="MR1" s="177" t="s">
        <v>1015</v>
      </c>
      <c r="MS1" s="177" t="s">
        <v>1017</v>
      </c>
      <c r="MT1" s="177" t="s">
        <v>1019</v>
      </c>
      <c r="MU1" s="177" t="s">
        <v>338</v>
      </c>
      <c r="MV1" s="177" t="s">
        <v>1022</v>
      </c>
      <c r="MW1" s="177" t="s">
        <v>1024</v>
      </c>
      <c r="MX1" s="177" t="s">
        <v>1026</v>
      </c>
      <c r="MY1" s="177" t="s">
        <v>1028</v>
      </c>
      <c r="MZ1" s="177" t="s">
        <v>1030</v>
      </c>
      <c r="NA1" s="177" t="s">
        <v>1032</v>
      </c>
      <c r="NB1" s="177" t="s">
        <v>1034</v>
      </c>
      <c r="NC1" s="177" t="s">
        <v>1036</v>
      </c>
      <c r="ND1" s="177" t="s">
        <v>1038</v>
      </c>
      <c r="NE1" s="177" t="s">
        <v>1040</v>
      </c>
      <c r="NF1" s="177" t="s">
        <v>1042</v>
      </c>
      <c r="NG1" s="177" t="s">
        <v>1043</v>
      </c>
      <c r="NH1" s="186" t="s">
        <v>339</v>
      </c>
      <c r="NI1" s="177" t="s">
        <v>340</v>
      </c>
      <c r="NJ1" s="177" t="s">
        <v>1045</v>
      </c>
      <c r="NK1" s="177" t="s">
        <v>1047</v>
      </c>
      <c r="NL1" s="177" t="s">
        <v>1049</v>
      </c>
      <c r="NM1" s="177" t="s">
        <v>1051</v>
      </c>
      <c r="NN1" s="186" t="s">
        <v>341</v>
      </c>
      <c r="NO1" s="177" t="s">
        <v>342</v>
      </c>
      <c r="NP1" s="177" t="s">
        <v>1052</v>
      </c>
      <c r="NQ1" s="177" t="s">
        <v>343</v>
      </c>
      <c r="NR1" s="177" t="s">
        <v>1054</v>
      </c>
      <c r="NS1" s="177" t="s">
        <v>1056</v>
      </c>
      <c r="NT1" s="177" t="s">
        <v>344</v>
      </c>
      <c r="NU1" s="177" t="s">
        <v>1058</v>
      </c>
      <c r="NV1" s="174" t="s">
        <v>350</v>
      </c>
      <c r="NW1" s="186" t="s">
        <v>351</v>
      </c>
      <c r="NX1" s="177" t="s">
        <v>352</v>
      </c>
      <c r="NY1" s="177" t="s">
        <v>1061</v>
      </c>
      <c r="NZ1" s="177" t="s">
        <v>1063</v>
      </c>
      <c r="OA1" s="177" t="s">
        <v>353</v>
      </c>
      <c r="OB1" s="177" t="s">
        <v>363</v>
      </c>
      <c r="OC1" s="177" t="s">
        <v>1065</v>
      </c>
      <c r="OD1" s="177" t="s">
        <v>1067</v>
      </c>
      <c r="OE1" s="177" t="s">
        <v>1069</v>
      </c>
      <c r="OF1" s="177" t="s">
        <v>1071</v>
      </c>
      <c r="OG1" s="177" t="s">
        <v>1073</v>
      </c>
      <c r="OH1" s="177" t="s">
        <v>1075</v>
      </c>
      <c r="OI1" s="177" t="s">
        <v>1077</v>
      </c>
      <c r="OJ1" s="177" t="s">
        <v>1079</v>
      </c>
      <c r="OK1" s="177" t="s">
        <v>1081</v>
      </c>
      <c r="OL1" s="177" t="s">
        <v>1083</v>
      </c>
      <c r="OM1" s="177" t="s">
        <v>1085</v>
      </c>
      <c r="ON1" s="177" t="s">
        <v>1087</v>
      </c>
      <c r="OO1" s="177" t="s">
        <v>1089</v>
      </c>
      <c r="OP1" s="177" t="s">
        <v>1091</v>
      </c>
      <c r="OQ1" s="177" t="s">
        <v>1093</v>
      </c>
      <c r="OR1" s="177" t="s">
        <v>1095</v>
      </c>
      <c r="OS1" s="177" t="s">
        <v>1097</v>
      </c>
      <c r="OT1" s="177" t="s">
        <v>1099</v>
      </c>
      <c r="OU1" s="177" t="s">
        <v>1101</v>
      </c>
      <c r="OV1" s="177" t="s">
        <v>1103</v>
      </c>
      <c r="OW1" s="177" t="s">
        <v>1105</v>
      </c>
      <c r="OX1" s="177" t="s">
        <v>1107</v>
      </c>
      <c r="OY1" s="177" t="s">
        <v>364</v>
      </c>
      <c r="OZ1" s="177" t="s">
        <v>1110</v>
      </c>
      <c r="PA1" s="177" t="s">
        <v>1112</v>
      </c>
      <c r="PB1" s="177" t="s">
        <v>1113</v>
      </c>
      <c r="PC1" s="177" t="s">
        <v>1115</v>
      </c>
      <c r="PD1" s="177" t="s">
        <v>1117</v>
      </c>
      <c r="PE1" s="177" t="s">
        <v>1119</v>
      </c>
      <c r="PF1" s="177" t="s">
        <v>1121</v>
      </c>
      <c r="PG1" s="177" t="s">
        <v>1123</v>
      </c>
      <c r="PH1" s="177" t="s">
        <v>1125</v>
      </c>
      <c r="PI1" s="177" t="s">
        <v>1127</v>
      </c>
      <c r="PJ1" s="177" t="s">
        <v>1129</v>
      </c>
      <c r="PK1" s="177" t="s">
        <v>1131</v>
      </c>
      <c r="PL1" s="177" t="s">
        <v>1133</v>
      </c>
      <c r="PM1" s="177" t="s">
        <v>1135</v>
      </c>
      <c r="PN1" s="177" t="s">
        <v>1137</v>
      </c>
      <c r="PO1" s="177" t="s">
        <v>1139</v>
      </c>
      <c r="PP1" s="177" t="s">
        <v>1141</v>
      </c>
      <c r="PQ1" s="177" t="s">
        <v>1143</v>
      </c>
      <c r="PR1" s="177" t="s">
        <v>1145</v>
      </c>
      <c r="PS1" s="177" t="s">
        <v>1147</v>
      </c>
      <c r="PT1" s="177" t="s">
        <v>1149</v>
      </c>
      <c r="PU1" s="177" t="s">
        <v>1151</v>
      </c>
      <c r="PV1" s="177" t="s">
        <v>1153</v>
      </c>
      <c r="PW1" s="177" t="s">
        <v>1155</v>
      </c>
      <c r="PX1" s="177" t="s">
        <v>1157</v>
      </c>
      <c r="PY1" s="177" t="s">
        <v>1159</v>
      </c>
      <c r="PZ1" s="177" t="s">
        <v>354</v>
      </c>
      <c r="QA1" s="177" t="s">
        <v>1161</v>
      </c>
      <c r="QB1" s="177" t="s">
        <v>1163</v>
      </c>
      <c r="QC1" s="177" t="s">
        <v>1165</v>
      </c>
      <c r="QD1" s="177" t="s">
        <v>1167</v>
      </c>
      <c r="QE1" s="177" t="s">
        <v>1169</v>
      </c>
      <c r="QF1" s="186" t="s">
        <v>355</v>
      </c>
      <c r="QG1" s="177" t="s">
        <v>356</v>
      </c>
      <c r="QH1" s="177" t="s">
        <v>1171</v>
      </c>
      <c r="QI1" s="177" t="s">
        <v>1173</v>
      </c>
      <c r="QJ1" s="177" t="s">
        <v>1175</v>
      </c>
      <c r="QK1" s="177" t="s">
        <v>1177</v>
      </c>
      <c r="QL1" s="177" t="s">
        <v>1179</v>
      </c>
      <c r="QM1" s="177" t="s">
        <v>1181</v>
      </c>
      <c r="QN1" s="186" t="s">
        <v>357</v>
      </c>
      <c r="QO1" s="177" t="s">
        <v>1183</v>
      </c>
      <c r="QP1" s="177" t="s">
        <v>358</v>
      </c>
      <c r="QQ1" s="177" t="s">
        <v>365</v>
      </c>
      <c r="QR1" s="177" t="s">
        <v>1185</v>
      </c>
      <c r="QS1" s="177" t="s">
        <v>1187</v>
      </c>
      <c r="QT1" s="177" t="s">
        <v>1189</v>
      </c>
      <c r="QU1" s="177" t="s">
        <v>1191</v>
      </c>
      <c r="QV1" s="177" t="s">
        <v>1193</v>
      </c>
      <c r="QW1" s="177" t="s">
        <v>1195</v>
      </c>
      <c r="QX1" s="177" t="s">
        <v>1197</v>
      </c>
      <c r="QY1" s="177" t="s">
        <v>1199</v>
      </c>
      <c r="QZ1" s="177" t="s">
        <v>1201</v>
      </c>
      <c r="RA1" s="177" t="s">
        <v>1203</v>
      </c>
      <c r="RB1" s="177" t="s">
        <v>1205</v>
      </c>
      <c r="RC1" s="177" t="s">
        <v>1207</v>
      </c>
      <c r="RD1" s="177" t="s">
        <v>1209</v>
      </c>
      <c r="RE1" s="177" t="s">
        <v>1211</v>
      </c>
      <c r="RF1" s="186" t="s">
        <v>359</v>
      </c>
      <c r="RG1" s="177" t="s">
        <v>360</v>
      </c>
      <c r="RH1" s="177" t="s">
        <v>1213</v>
      </c>
      <c r="RI1" s="177" t="s">
        <v>1215</v>
      </c>
      <c r="RJ1" s="186" t="s">
        <v>361</v>
      </c>
      <c r="RK1" s="177" t="s">
        <v>362</v>
      </c>
      <c r="RL1" s="177" t="s">
        <v>1217</v>
      </c>
      <c r="RM1" s="177" t="s">
        <v>1218</v>
      </c>
      <c r="RN1" s="177" t="s">
        <v>1219</v>
      </c>
      <c r="RO1" s="177" t="s">
        <v>1220</v>
      </c>
      <c r="RP1" s="177" t="s">
        <v>1222</v>
      </c>
      <c r="RQ1" s="177" t="s">
        <v>1223</v>
      </c>
      <c r="RR1" s="177" t="s">
        <v>1225</v>
      </c>
      <c r="RS1" s="177" t="s">
        <v>1226</v>
      </c>
      <c r="RT1" s="174" t="s">
        <v>366</v>
      </c>
      <c r="RU1" s="186" t="s">
        <v>367</v>
      </c>
      <c r="RV1" s="177" t="s">
        <v>368</v>
      </c>
      <c r="RW1" s="177" t="s">
        <v>1228</v>
      </c>
      <c r="RX1" s="177" t="s">
        <v>1230</v>
      </c>
      <c r="RY1" s="177" t="s">
        <v>369</v>
      </c>
      <c r="RZ1" s="177" t="s">
        <v>1232</v>
      </c>
      <c r="SA1" s="177" t="s">
        <v>1234</v>
      </c>
      <c r="SB1" s="177" t="s">
        <v>1236</v>
      </c>
      <c r="SC1" s="177" t="s">
        <v>1238</v>
      </c>
      <c r="SD1" s="186" t="s">
        <v>370</v>
      </c>
      <c r="SE1" s="177" t="s">
        <v>371</v>
      </c>
      <c r="SF1" s="177" t="s">
        <v>1240</v>
      </c>
      <c r="SG1" s="177" t="s">
        <v>1242</v>
      </c>
      <c r="SH1" s="177" t="s">
        <v>1244</v>
      </c>
      <c r="SI1" s="177" t="s">
        <v>1246</v>
      </c>
      <c r="SJ1" s="177" t="s">
        <v>1248</v>
      </c>
      <c r="SK1" s="177" t="s">
        <v>1250</v>
      </c>
      <c r="SL1" s="177" t="s">
        <v>1252</v>
      </c>
      <c r="SM1" s="177" t="s">
        <v>1254</v>
      </c>
      <c r="SN1" s="177" t="s">
        <v>1256</v>
      </c>
      <c r="SO1" s="177" t="s">
        <v>1258</v>
      </c>
      <c r="SP1" s="177" t="s">
        <v>1260</v>
      </c>
      <c r="SQ1" s="177" t="s">
        <v>1262</v>
      </c>
      <c r="SR1" s="177" t="s">
        <v>1264</v>
      </c>
      <c r="SS1" s="177" t="s">
        <v>1266</v>
      </c>
      <c r="ST1" s="177" t="s">
        <v>1268</v>
      </c>
      <c r="SU1" s="174" t="s">
        <v>372</v>
      </c>
      <c r="SV1" s="186" t="s">
        <v>373</v>
      </c>
      <c r="SW1" s="177" t="s">
        <v>374</v>
      </c>
      <c r="SX1" s="177" t="s">
        <v>1270</v>
      </c>
      <c r="SY1" s="177" t="s">
        <v>1272</v>
      </c>
      <c r="SZ1" s="177" t="s">
        <v>1274</v>
      </c>
      <c r="TA1" s="177" t="s">
        <v>1276</v>
      </c>
      <c r="TB1" s="177" t="s">
        <v>1278</v>
      </c>
      <c r="TC1" s="177" t="s">
        <v>375</v>
      </c>
      <c r="TD1" s="177" t="s">
        <v>1280</v>
      </c>
      <c r="TE1" s="177" t="s">
        <v>1282</v>
      </c>
      <c r="TF1" s="177" t="s">
        <v>1284</v>
      </c>
      <c r="TG1" s="177" t="s">
        <v>1286</v>
      </c>
      <c r="TH1" s="177" t="s">
        <v>1288</v>
      </c>
      <c r="TI1" s="177" t="s">
        <v>1290</v>
      </c>
      <c r="TJ1" s="186" t="s">
        <v>376</v>
      </c>
      <c r="TK1" s="177" t="s">
        <v>377</v>
      </c>
      <c r="TL1" s="177" t="s">
        <v>378</v>
      </c>
      <c r="TM1" s="177" t="s">
        <v>1292</v>
      </c>
      <c r="TN1" s="177" t="s">
        <v>1294</v>
      </c>
      <c r="TO1" s="177" t="s">
        <v>1295</v>
      </c>
      <c r="TP1" s="177" t="s">
        <v>1297</v>
      </c>
      <c r="TQ1" s="177" t="s">
        <v>1299</v>
      </c>
      <c r="TR1" s="177" t="s">
        <v>1301</v>
      </c>
      <c r="TS1" s="177" t="s">
        <v>1303</v>
      </c>
      <c r="TT1" s="177" t="s">
        <v>1305</v>
      </c>
      <c r="TU1" s="177" t="s">
        <v>1307</v>
      </c>
      <c r="TV1" s="177" t="s">
        <v>1309</v>
      </c>
      <c r="TW1" s="177" t="s">
        <v>1311</v>
      </c>
      <c r="TX1" s="177" t="s">
        <v>1313</v>
      </c>
      <c r="TY1" s="177" t="s">
        <v>1315</v>
      </c>
      <c r="TZ1" s="177" t="s">
        <v>1317</v>
      </c>
      <c r="UA1" s="177" t="s">
        <v>1319</v>
      </c>
      <c r="UB1" s="177" t="s">
        <v>1321</v>
      </c>
      <c r="UC1" s="174" t="s">
        <v>1323</v>
      </c>
      <c r="UD1" s="177" t="s">
        <v>1325</v>
      </c>
      <c r="UE1" s="177" t="s">
        <v>1327</v>
      </c>
      <c r="UF1" s="177" t="s">
        <v>1329</v>
      </c>
      <c r="UG1" s="177" t="s">
        <v>1331</v>
      </c>
      <c r="UH1" s="177" t="s">
        <v>1333</v>
      </c>
      <c r="UI1" s="180"/>
    </row>
    <row r="2" spans="1:555" s="118" customFormat="1" hidden="1" x14ac:dyDescent="0.25">
      <c r="A2" s="118" t="s">
        <v>1356</v>
      </c>
      <c r="B2" s="118" t="s">
        <v>1358</v>
      </c>
      <c r="C2" s="118" t="s">
        <v>470</v>
      </c>
      <c r="D2" s="118" t="s">
        <v>1357</v>
      </c>
      <c r="E2" s="118" t="s">
        <v>1359</v>
      </c>
      <c r="F2" s="118" t="s">
        <v>471</v>
      </c>
      <c r="G2" s="156" t="s">
        <v>1360</v>
      </c>
      <c r="H2" s="118" t="s">
        <v>1361</v>
      </c>
      <c r="I2" s="118" t="s">
        <v>1362</v>
      </c>
      <c r="J2" s="118" t="s">
        <v>1451</v>
      </c>
      <c r="K2" s="118" t="s">
        <v>1363</v>
      </c>
      <c r="L2" s="118" t="s">
        <v>1364</v>
      </c>
      <c r="M2" s="118" t="s">
        <v>1365</v>
      </c>
      <c r="N2" s="118" t="s">
        <v>1366</v>
      </c>
      <c r="O2" s="118" t="s">
        <v>1367</v>
      </c>
      <c r="P2" s="118" t="s">
        <v>1474</v>
      </c>
      <c r="Q2" s="118" t="s">
        <v>1509</v>
      </c>
      <c r="R2" s="376" t="str">
        <f>+Presupuesto!D11</f>
        <v>Recurrente</v>
      </c>
      <c r="S2" s="376" t="str">
        <f>+Presupuesto!E11</f>
        <v>Programa / Proyecto 2017</v>
      </c>
      <c r="U2" s="118" t="s">
        <v>393</v>
      </c>
      <c r="V2" s="118" t="s">
        <v>411</v>
      </c>
      <c r="W2" s="118" t="s">
        <v>394</v>
      </c>
      <c r="X2" s="118" t="s">
        <v>395</v>
      </c>
      <c r="Y2" s="118" t="s">
        <v>396</v>
      </c>
      <c r="Z2" s="118" t="s">
        <v>397</v>
      </c>
      <c r="AA2" s="118" t="s">
        <v>398</v>
      </c>
      <c r="AB2" s="118" t="s">
        <v>399</v>
      </c>
      <c r="AC2" s="118" t="s">
        <v>400</v>
      </c>
      <c r="AD2" s="118" t="s">
        <v>401</v>
      </c>
      <c r="AE2" s="118" t="s">
        <v>402</v>
      </c>
      <c r="AF2" s="118" t="s">
        <v>403</v>
      </c>
      <c r="AH2" s="203" t="s">
        <v>419</v>
      </c>
      <c r="AI2" s="203" t="s">
        <v>420</v>
      </c>
      <c r="AJ2" s="203" t="s">
        <v>421</v>
      </c>
      <c r="AK2" s="203" t="s">
        <v>422</v>
      </c>
      <c r="AL2" s="203" t="s">
        <v>423</v>
      </c>
      <c r="AM2" s="203" t="s">
        <v>426</v>
      </c>
      <c r="AN2" s="203" t="s">
        <v>424</v>
      </c>
      <c r="AO2" s="203" t="s">
        <v>425</v>
      </c>
      <c r="AP2" s="203" t="s">
        <v>427</v>
      </c>
      <c r="AQ2" s="203" t="s">
        <v>428</v>
      </c>
      <c r="AR2" s="203" t="s">
        <v>429</v>
      </c>
      <c r="AS2" s="203" t="s">
        <v>430</v>
      </c>
      <c r="AT2" s="203" t="s">
        <v>431</v>
      </c>
      <c r="AU2" s="203" t="s">
        <v>432</v>
      </c>
      <c r="AV2" s="203" t="s">
        <v>433</v>
      </c>
      <c r="AW2" s="203" t="s">
        <v>434</v>
      </c>
      <c r="AX2" s="203" t="s">
        <v>435</v>
      </c>
      <c r="AY2" s="203" t="s">
        <v>436</v>
      </c>
      <c r="AZ2" s="203" t="s">
        <v>437</v>
      </c>
      <c r="BA2" s="203" t="s">
        <v>438</v>
      </c>
      <c r="BB2" s="203" t="s">
        <v>439</v>
      </c>
      <c r="BC2" s="203" t="s">
        <v>440</v>
      </c>
      <c r="BD2" s="203" t="s">
        <v>441</v>
      </c>
      <c r="BE2" s="203" t="s">
        <v>442</v>
      </c>
      <c r="BF2" s="203" t="s">
        <v>443</v>
      </c>
      <c r="BG2" s="203" t="s">
        <v>444</v>
      </c>
      <c r="BH2" s="203" t="s">
        <v>445</v>
      </c>
      <c r="BI2" s="203" t="s">
        <v>446</v>
      </c>
      <c r="BJ2" s="203" t="s">
        <v>447</v>
      </c>
      <c r="BK2" s="203" t="s">
        <v>448</v>
      </c>
      <c r="BL2" s="203" t="s">
        <v>449</v>
      </c>
      <c r="BM2" s="203" t="s">
        <v>450</v>
      </c>
      <c r="BN2" s="203" t="s">
        <v>451</v>
      </c>
      <c r="BO2" s="203" t="s">
        <v>452</v>
      </c>
      <c r="BP2" s="203" t="s">
        <v>453</v>
      </c>
      <c r="BQ2" s="203" t="s">
        <v>454</v>
      </c>
      <c r="BR2" s="203" t="s">
        <v>455</v>
      </c>
      <c r="BS2" s="203" t="s">
        <v>456</v>
      </c>
      <c r="BT2" s="203" t="s">
        <v>457</v>
      </c>
      <c r="BU2" s="203" t="s">
        <v>458</v>
      </c>
    </row>
    <row r="3" spans="1:555" hidden="1" x14ac:dyDescent="0.25">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118">
        <v>900</v>
      </c>
      <c r="AZ3" s="118">
        <v>650</v>
      </c>
      <c r="BA3" s="118">
        <v>620</v>
      </c>
      <c r="BB3" s="204">
        <f>+'Cuadro Resumen'!C213</f>
        <v>5759.1495000000004</v>
      </c>
      <c r="BC3" s="204">
        <f>+'Cuadro Resumen'!D213</f>
        <v>5307.4515000000001</v>
      </c>
      <c r="BD3" s="204">
        <f>+'Cuadro Resumen'!E213</f>
        <v>6775.47</v>
      </c>
      <c r="BE3" s="204">
        <f>+'Cuadro Resumen'!F213</f>
        <v>6323.7719999999999</v>
      </c>
      <c r="BF3" s="204">
        <f>+'Cuadro Resumen'!C214</f>
        <v>5081.6025</v>
      </c>
      <c r="BG3" s="204">
        <f>+'Cuadro Resumen'!D214</f>
        <v>4629.9045000000006</v>
      </c>
      <c r="BH3" s="204">
        <f>+'Cuadro Resumen'!E214</f>
        <v>6097.9230000000007</v>
      </c>
      <c r="BI3" s="204">
        <f>+'Cuadro Resumen'!F214</f>
        <v>5646.2250000000004</v>
      </c>
      <c r="BJ3" s="205">
        <f>+'Cuadro Resumen'!C215</f>
        <v>4404.0555000000004</v>
      </c>
      <c r="BK3" s="205">
        <f>+'Cuadro Resumen'!D215</f>
        <v>4065.2820000000002</v>
      </c>
      <c r="BL3" s="205">
        <f>+'Cuadro Resumen'!E215</f>
        <v>5420.3760000000002</v>
      </c>
      <c r="BM3" s="205">
        <f>+'Cuadro Resumen'!F215</f>
        <v>4968.6779999999999</v>
      </c>
      <c r="BN3" s="205">
        <f>+'Cuadro Resumen'!C216</f>
        <v>3726.5085000000004</v>
      </c>
      <c r="BO3" s="205">
        <f>+'Cuadro Resumen'!D216</f>
        <v>3387.7350000000001</v>
      </c>
      <c r="BP3" s="205">
        <f>+'Cuadro Resumen'!E216</f>
        <v>4742.8290000000006</v>
      </c>
      <c r="BQ3" s="205">
        <f>+'Cuadro Resumen'!F216</f>
        <v>4404.0555000000004</v>
      </c>
      <c r="BR3" s="205">
        <f>+'Cuadro Resumen'!C217</f>
        <v>3274.8105</v>
      </c>
      <c r="BS3" s="205">
        <f>+'Cuadro Resumen'!D217</f>
        <v>3048.9615000000003</v>
      </c>
      <c r="BT3" s="205">
        <f>+'Cuadro Resumen'!E217</f>
        <v>4178.2065000000002</v>
      </c>
      <c r="BU3" s="205">
        <f>+'Cuadro Resumen'!F217</f>
        <v>3839.433</v>
      </c>
    </row>
    <row r="5" spans="1:555" ht="52.5" x14ac:dyDescent="0.25">
      <c r="C5" s="83" t="s">
        <v>383</v>
      </c>
      <c r="D5" s="375">
        <f>SUMIF($C:$C,$C$10,D:D)</f>
        <v>0</v>
      </c>
    </row>
    <row r="8" spans="1:555" x14ac:dyDescent="0.25">
      <c r="C8" s="70" t="s">
        <v>62</v>
      </c>
      <c r="D8" s="70"/>
      <c r="E8" s="70"/>
      <c r="F8" s="70"/>
      <c r="G8" s="76"/>
      <c r="H8" s="70"/>
      <c r="I8" s="70"/>
    </row>
    <row r="9" spans="1:555" ht="15.75" thickBot="1" x14ac:dyDescent="0.3">
      <c r="C9" s="70"/>
      <c r="D9" s="70"/>
      <c r="E9" s="70"/>
      <c r="F9" s="70"/>
      <c r="G9" s="76"/>
      <c r="H9" s="70"/>
      <c r="I9" s="70"/>
    </row>
    <row r="10" spans="1:555" ht="15.75" thickBot="1" x14ac:dyDescent="0.3">
      <c r="C10" s="29" t="s">
        <v>43</v>
      </c>
      <c r="D10" s="30">
        <f>SUM(F17:F26)</f>
        <v>0</v>
      </c>
      <c r="E10" s="90"/>
      <c r="F10" s="90"/>
      <c r="G10" s="76"/>
      <c r="H10" s="90"/>
      <c r="I10" s="117"/>
    </row>
    <row r="11" spans="1:555" x14ac:dyDescent="0.25">
      <c r="B11" s="89"/>
      <c r="C11" s="70"/>
      <c r="D11" s="31"/>
      <c r="E11" s="89"/>
      <c r="F11" s="89"/>
      <c r="G11" s="89"/>
      <c r="H11" s="73"/>
      <c r="I11" s="73"/>
      <c r="J11" s="73"/>
      <c r="K11" s="108"/>
    </row>
    <row r="12" spans="1:555" x14ac:dyDescent="0.25">
      <c r="B12" s="89"/>
      <c r="C12" s="70"/>
      <c r="D12" s="31"/>
      <c r="E12" s="89"/>
      <c r="F12" s="89"/>
      <c r="G12" s="89"/>
      <c r="H12" s="73"/>
      <c r="I12" s="73"/>
      <c r="J12" s="73"/>
      <c r="K12" s="108"/>
    </row>
    <row r="13" spans="1:555" ht="15.75" x14ac:dyDescent="0.25">
      <c r="B13" s="89"/>
      <c r="C13" s="198" t="s">
        <v>391</v>
      </c>
      <c r="D13" s="306"/>
      <c r="E13" s="89"/>
      <c r="F13" s="89"/>
      <c r="G13" s="89"/>
      <c r="H13" s="73"/>
      <c r="I13" s="73"/>
      <c r="J13" s="73"/>
      <c r="K13" s="108"/>
    </row>
    <row r="14" spans="1:555" ht="18.75" x14ac:dyDescent="0.25">
      <c r="B14" s="89"/>
      <c r="C14" s="200" t="e">
        <f>IFERROR(VLOOKUP(D13,'1. Desarrollo e Innov. Curricu.'!$F:$G,2,FALSE),IFERROR(VLOOKUP(D13,'2. Investigación Científica'!$F:$G,2,FALSE),IFERROR(VLOOKUP(D13,'3. Vinculación Univ. Sociedad'!$E:$G,2,FALSE),IFERROR(VLOOKUP(D13,'4.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89"/>
      <c r="F14" s="89"/>
      <c r="G14" s="89"/>
      <c r="H14" s="73"/>
      <c r="I14" s="73"/>
      <c r="J14" s="73"/>
      <c r="K14" s="108"/>
    </row>
    <row r="15" spans="1:555" ht="15.75" thickBot="1" x14ac:dyDescent="0.3">
      <c r="B15" s="89"/>
      <c r="C15" s="70"/>
      <c r="D15" s="31"/>
      <c r="E15" s="89"/>
      <c r="F15" s="89"/>
      <c r="G15" s="89"/>
      <c r="H15" s="73"/>
      <c r="I15" s="73"/>
      <c r="J15" s="73"/>
      <c r="K15" s="108"/>
    </row>
    <row r="16" spans="1:555" ht="30.75" thickBot="1" x14ac:dyDescent="0.3">
      <c r="B16" s="89"/>
      <c r="C16" s="122" t="s">
        <v>44</v>
      </c>
      <c r="D16" s="124" t="s">
        <v>55</v>
      </c>
      <c r="E16" s="124" t="s">
        <v>57</v>
      </c>
      <c r="F16" s="123" t="s">
        <v>27</v>
      </c>
      <c r="G16" s="129" t="s">
        <v>130</v>
      </c>
      <c r="H16" s="124" t="s">
        <v>46</v>
      </c>
      <c r="I16" s="124" t="s">
        <v>131</v>
      </c>
      <c r="J16" s="124" t="s">
        <v>409</v>
      </c>
      <c r="K16" s="124" t="s">
        <v>410</v>
      </c>
    </row>
    <row r="17" spans="2:11" x14ac:dyDescent="0.25">
      <c r="B17" s="89"/>
      <c r="C17" s="91" t="s">
        <v>63</v>
      </c>
      <c r="D17" s="154"/>
      <c r="E17" s="92">
        <v>2800</v>
      </c>
      <c r="F17" s="93">
        <f>D17*E17</f>
        <v>0</v>
      </c>
      <c r="G17" s="157"/>
      <c r="H17" s="94" t="s">
        <v>984</v>
      </c>
      <c r="I17" s="94" t="str">
        <f>VLOOKUP(H17,Presupuesto!$B$11:$C$565,2,0)</f>
        <v>MUEBLES VARIOS DE OFICINA</v>
      </c>
      <c r="J17" s="208" t="s">
        <v>1451</v>
      </c>
      <c r="K17" s="94" t="s">
        <v>403</v>
      </c>
    </row>
    <row r="18" spans="2:11" ht="32.25" customHeight="1" x14ac:dyDescent="0.25">
      <c r="B18" s="89"/>
      <c r="C18" s="95" t="s">
        <v>64</v>
      </c>
      <c r="D18" s="147"/>
      <c r="E18" s="96">
        <v>2400</v>
      </c>
      <c r="F18" s="93">
        <f>D18*E18</f>
        <v>0</v>
      </c>
      <c r="G18" s="157"/>
      <c r="H18" s="97" t="s">
        <v>984</v>
      </c>
      <c r="I18" s="94" t="str">
        <f>VLOOKUP(H18,Presupuesto!$B$11:$C$565,2,0)</f>
        <v>MUEBLES VARIOS DE OFICINA</v>
      </c>
      <c r="J18" s="94" t="str">
        <f t="shared" ref="J18:J26" si="0">$J$17</f>
        <v>Posgrado</v>
      </c>
      <c r="K18" s="94" t="s">
        <v>411</v>
      </c>
    </row>
    <row r="19" spans="2:11" x14ac:dyDescent="0.25">
      <c r="B19" s="89"/>
      <c r="C19" s="95" t="s">
        <v>65</v>
      </c>
      <c r="D19" s="147"/>
      <c r="E19" s="96">
        <v>1000</v>
      </c>
      <c r="F19" s="93">
        <f t="shared" ref="F19:F26" si="1">D19*E19</f>
        <v>0</v>
      </c>
      <c r="G19" s="157"/>
      <c r="H19" s="97" t="s">
        <v>984</v>
      </c>
      <c r="I19" s="94" t="str">
        <f>VLOOKUP(H19,Presupuesto!$B$11:$C$565,2,0)</f>
        <v>MUEBLES VARIOS DE OFICINA</v>
      </c>
      <c r="J19" s="94" t="str">
        <f t="shared" si="0"/>
        <v>Posgrado</v>
      </c>
      <c r="K19" s="94" t="s">
        <v>394</v>
      </c>
    </row>
    <row r="20" spans="2:11" x14ac:dyDescent="0.25">
      <c r="B20" s="89"/>
      <c r="C20" s="95" t="s">
        <v>66</v>
      </c>
      <c r="D20" s="147"/>
      <c r="E20" s="96">
        <v>6000</v>
      </c>
      <c r="F20" s="93">
        <f t="shared" si="1"/>
        <v>0</v>
      </c>
      <c r="G20" s="157"/>
      <c r="H20" s="97" t="s">
        <v>984</v>
      </c>
      <c r="I20" s="94" t="str">
        <f>VLOOKUP(H20,Presupuesto!$B$11:$C$565,2,0)</f>
        <v>MUEBLES VARIOS DE OFICINA</v>
      </c>
      <c r="J20" s="94" t="str">
        <f t="shared" si="0"/>
        <v>Posgrado</v>
      </c>
      <c r="K20" s="94" t="s">
        <v>394</v>
      </c>
    </row>
    <row r="21" spans="2:11" x14ac:dyDescent="0.25">
      <c r="B21" s="89"/>
      <c r="C21" s="95" t="s">
        <v>67</v>
      </c>
      <c r="D21" s="147"/>
      <c r="E21" s="96">
        <v>3000</v>
      </c>
      <c r="F21" s="93">
        <f t="shared" si="1"/>
        <v>0</v>
      </c>
      <c r="G21" s="157"/>
      <c r="H21" s="97" t="s">
        <v>984</v>
      </c>
      <c r="I21" s="94" t="str">
        <f>VLOOKUP(H21,Presupuesto!$B$11:$C$565,2,0)</f>
        <v>MUEBLES VARIOS DE OFICINA</v>
      </c>
      <c r="J21" s="94" t="str">
        <f t="shared" si="0"/>
        <v>Posgrado</v>
      </c>
      <c r="K21" s="94" t="s">
        <v>394</v>
      </c>
    </row>
    <row r="22" spans="2:11" x14ac:dyDescent="0.25">
      <c r="B22" s="89"/>
      <c r="C22" s="95" t="s">
        <v>68</v>
      </c>
      <c r="D22" s="147"/>
      <c r="E22" s="96">
        <v>10000</v>
      </c>
      <c r="F22" s="93">
        <f t="shared" si="1"/>
        <v>0</v>
      </c>
      <c r="G22" s="157"/>
      <c r="H22" s="97" t="s">
        <v>984</v>
      </c>
      <c r="I22" s="94" t="str">
        <f>VLOOKUP(H22,Presupuesto!$B$11:$C$565,2,0)</f>
        <v>MUEBLES VARIOS DE OFICINA</v>
      </c>
      <c r="J22" s="94" t="str">
        <f t="shared" si="0"/>
        <v>Posgrado</v>
      </c>
      <c r="K22" s="94" t="s">
        <v>394</v>
      </c>
    </row>
    <row r="23" spans="2:11" x14ac:dyDescent="0.25">
      <c r="B23" s="89"/>
      <c r="C23" s="95" t="s">
        <v>69</v>
      </c>
      <c r="D23" s="147"/>
      <c r="E23" s="96">
        <v>8000</v>
      </c>
      <c r="F23" s="93">
        <f t="shared" si="1"/>
        <v>0</v>
      </c>
      <c r="G23" s="157"/>
      <c r="H23" s="97" t="s">
        <v>987</v>
      </c>
      <c r="I23" s="94" t="str">
        <f>VLOOKUP(H23,Presupuesto!$B$11:$C$565,2,0)</f>
        <v>EQUIPOS VARIOS DE OFICINA</v>
      </c>
      <c r="J23" s="94" t="str">
        <f t="shared" si="0"/>
        <v>Posgrado</v>
      </c>
      <c r="K23" s="94" t="s">
        <v>394</v>
      </c>
    </row>
    <row r="24" spans="2:11" x14ac:dyDescent="0.25">
      <c r="B24" s="89"/>
      <c r="C24" s="95" t="s">
        <v>70</v>
      </c>
      <c r="D24" s="147"/>
      <c r="E24" s="96">
        <v>2000</v>
      </c>
      <c r="F24" s="93">
        <f t="shared" si="1"/>
        <v>0</v>
      </c>
      <c r="G24" s="157"/>
      <c r="H24" s="97" t="s">
        <v>987</v>
      </c>
      <c r="I24" s="94" t="str">
        <f>VLOOKUP(H24,Presupuesto!$B$11:$C$565,2,0)</f>
        <v>EQUIPOS VARIOS DE OFICINA</v>
      </c>
      <c r="J24" s="94" t="str">
        <f t="shared" si="0"/>
        <v>Posgrado</v>
      </c>
      <c r="K24" s="94" t="s">
        <v>402</v>
      </c>
    </row>
    <row r="25" spans="2:11" x14ac:dyDescent="0.25">
      <c r="B25" s="89"/>
      <c r="C25" s="95" t="s">
        <v>71</v>
      </c>
      <c r="D25" s="147"/>
      <c r="E25" s="96">
        <v>5000</v>
      </c>
      <c r="F25" s="93">
        <f t="shared" si="1"/>
        <v>0</v>
      </c>
      <c r="G25" s="157"/>
      <c r="H25" s="97" t="s">
        <v>987</v>
      </c>
      <c r="I25" s="94" t="str">
        <f>VLOOKUP(H25,Presupuesto!$B$11:$C$565,2,0)</f>
        <v>EQUIPOS VARIOS DE OFICINA</v>
      </c>
      <c r="J25" s="94" t="str">
        <f t="shared" si="0"/>
        <v>Posgrado</v>
      </c>
      <c r="K25" s="94" t="s">
        <v>398</v>
      </c>
    </row>
    <row r="26" spans="2:11" ht="15.75" thickBot="1" x14ac:dyDescent="0.3">
      <c r="B26" s="89"/>
      <c r="C26" s="98" t="s">
        <v>72</v>
      </c>
      <c r="D26" s="155"/>
      <c r="E26" s="100">
        <v>100000</v>
      </c>
      <c r="F26" s="101">
        <f t="shared" si="1"/>
        <v>0</v>
      </c>
      <c r="G26" s="158"/>
      <c r="H26" s="102" t="s">
        <v>987</v>
      </c>
      <c r="I26" s="102" t="str">
        <f>VLOOKUP(H26,Presupuesto!$B$11:$C$565,2,0)</f>
        <v>EQUIPOS VARIOS DE OFICINA</v>
      </c>
      <c r="J26" s="102" t="str">
        <f t="shared" si="0"/>
        <v>Posgrado</v>
      </c>
      <c r="K26" s="120" t="s">
        <v>393</v>
      </c>
    </row>
    <row r="27" spans="2:11" x14ac:dyDescent="0.25">
      <c r="B27" s="89"/>
    </row>
    <row r="28" spans="2:11" ht="15.75" thickBot="1" x14ac:dyDescent="0.3">
      <c r="B28" s="89"/>
      <c r="C28" s="290"/>
      <c r="D28" s="291"/>
      <c r="E28" s="292"/>
      <c r="F28" s="292"/>
      <c r="G28" s="293"/>
      <c r="H28" s="292"/>
      <c r="I28" s="292"/>
      <c r="J28" s="151"/>
      <c r="K28" s="151"/>
    </row>
    <row r="29" spans="2:11" ht="15.75" thickBot="1" x14ac:dyDescent="0.3">
      <c r="B29" s="89"/>
      <c r="C29" s="29" t="s">
        <v>43</v>
      </c>
      <c r="D29" s="30">
        <f>SUM(F36:F45)</f>
        <v>0</v>
      </c>
      <c r="E29" s="173"/>
      <c r="F29" s="173"/>
      <c r="G29" s="76"/>
      <c r="H29" s="173"/>
      <c r="I29" s="173"/>
    </row>
    <row r="30" spans="2:11" x14ac:dyDescent="0.25">
      <c r="C30" s="70"/>
      <c r="D30" s="31"/>
      <c r="E30" s="89"/>
      <c r="F30" s="89"/>
      <c r="G30" s="89"/>
      <c r="H30" s="73"/>
      <c r="I30" s="73"/>
      <c r="J30" s="73"/>
      <c r="K30" s="108"/>
    </row>
    <row r="31" spans="2:11" x14ac:dyDescent="0.25">
      <c r="C31" s="70"/>
      <c r="D31" s="31"/>
      <c r="E31" s="89"/>
      <c r="F31" s="89"/>
      <c r="G31" s="89"/>
      <c r="H31" s="73"/>
      <c r="I31" s="73"/>
      <c r="J31" s="73"/>
      <c r="K31" s="108"/>
    </row>
    <row r="32" spans="2:11" ht="15.75" x14ac:dyDescent="0.25">
      <c r="C32" s="198" t="s">
        <v>391</v>
      </c>
      <c r="D32" s="306"/>
      <c r="E32" s="89"/>
      <c r="F32" s="89"/>
      <c r="G32" s="89"/>
      <c r="H32" s="73"/>
      <c r="I32" s="73"/>
      <c r="J32" s="73"/>
      <c r="K32" s="108"/>
    </row>
    <row r="33" spans="3:11" ht="18.75" x14ac:dyDescent="0.25">
      <c r="C33" s="200" t="e">
        <f>IFERROR(VLOOKUP(D32,'1. Desarrollo e Innov. Curricu.'!$F:$G,2,FALSE),IFERROR(VLOOKUP(D32,'2. Investigación Científica'!$F:$G,2,FALSE),IFERROR(VLOOKUP(D32,'3. Vinculación Univ. Sociedad'!$E:$G,2,FALSE),IFERROR(VLOOKUP(D32,'4.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89"/>
      <c r="F33" s="89"/>
      <c r="G33" s="89"/>
      <c r="H33" s="73"/>
      <c r="I33" s="73"/>
      <c r="J33" s="73"/>
      <c r="K33" s="108"/>
    </row>
    <row r="34" spans="3:11" ht="15.75" thickBot="1" x14ac:dyDescent="0.3">
      <c r="C34" s="70"/>
      <c r="D34" s="31"/>
      <c r="E34" s="89"/>
      <c r="F34" s="89"/>
      <c r="G34" s="89"/>
      <c r="H34" s="73"/>
      <c r="I34" s="73"/>
      <c r="J34" s="73"/>
      <c r="K34" s="108"/>
    </row>
    <row r="35" spans="3:11" ht="30.75" thickBot="1" x14ac:dyDescent="0.3">
      <c r="C35" s="122" t="s">
        <v>44</v>
      </c>
      <c r="D35" s="124" t="s">
        <v>55</v>
      </c>
      <c r="E35" s="124" t="s">
        <v>57</v>
      </c>
      <c r="F35" s="123" t="s">
        <v>27</v>
      </c>
      <c r="G35" s="129" t="s">
        <v>130</v>
      </c>
      <c r="H35" s="124" t="s">
        <v>46</v>
      </c>
      <c r="I35" s="124" t="s">
        <v>131</v>
      </c>
      <c r="J35" s="124" t="s">
        <v>409</v>
      </c>
      <c r="K35" s="124" t="s">
        <v>410</v>
      </c>
    </row>
    <row r="36" spans="3:11" x14ac:dyDescent="0.25">
      <c r="C36" s="91" t="s">
        <v>63</v>
      </c>
      <c r="D36" s="154"/>
      <c r="E36" s="92">
        <v>2800</v>
      </c>
      <c r="F36" s="93">
        <f>D36*E36</f>
        <v>0</v>
      </c>
      <c r="G36" s="157"/>
      <c r="H36" s="94" t="s">
        <v>984</v>
      </c>
      <c r="I36" s="94" t="str">
        <f>VLOOKUP(H36,Presupuesto!$B$11:$C$565,2,0)</f>
        <v>MUEBLES VARIOS DE OFICINA</v>
      </c>
      <c r="J36" s="208" t="s">
        <v>1451</v>
      </c>
      <c r="K36" s="94" t="s">
        <v>403</v>
      </c>
    </row>
    <row r="37" spans="3:11" x14ac:dyDescent="0.25">
      <c r="C37" s="95" t="s">
        <v>64</v>
      </c>
      <c r="D37" s="147"/>
      <c r="E37" s="96">
        <v>2400</v>
      </c>
      <c r="F37" s="93">
        <f>D37*E37</f>
        <v>0</v>
      </c>
      <c r="G37" s="157"/>
      <c r="H37" s="97" t="s">
        <v>984</v>
      </c>
      <c r="I37" s="94" t="str">
        <f>VLOOKUP(H37,Presupuesto!$B$11:$C$565,2,0)</f>
        <v>MUEBLES VARIOS DE OFICINA</v>
      </c>
      <c r="J37" s="94" t="str">
        <f>$J$36</f>
        <v>Posgrado</v>
      </c>
      <c r="K37" s="94" t="s">
        <v>411</v>
      </c>
    </row>
    <row r="38" spans="3:11" x14ac:dyDescent="0.25">
      <c r="C38" s="95" t="s">
        <v>65</v>
      </c>
      <c r="D38" s="147"/>
      <c r="E38" s="96">
        <v>1000</v>
      </c>
      <c r="F38" s="93">
        <f t="shared" ref="F38:F45" si="2">D38*E38</f>
        <v>0</v>
      </c>
      <c r="G38" s="157"/>
      <c r="H38" s="97" t="s">
        <v>984</v>
      </c>
      <c r="I38" s="94" t="str">
        <f>VLOOKUP(H38,Presupuesto!$B$11:$C$565,2,0)</f>
        <v>MUEBLES VARIOS DE OFICINA</v>
      </c>
      <c r="J38" s="94" t="str">
        <f t="shared" ref="J38:J45" si="3">$J$36</f>
        <v>Posgrado</v>
      </c>
      <c r="K38" s="94" t="s">
        <v>394</v>
      </c>
    </row>
    <row r="39" spans="3:11" x14ac:dyDescent="0.25">
      <c r="C39" s="95" t="s">
        <v>66</v>
      </c>
      <c r="D39" s="147"/>
      <c r="E39" s="96">
        <v>6000</v>
      </c>
      <c r="F39" s="93">
        <f t="shared" si="2"/>
        <v>0</v>
      </c>
      <c r="G39" s="157"/>
      <c r="H39" s="97" t="s">
        <v>984</v>
      </c>
      <c r="I39" s="94" t="str">
        <f>VLOOKUP(H39,Presupuesto!$B$11:$C$565,2,0)</f>
        <v>MUEBLES VARIOS DE OFICINA</v>
      </c>
      <c r="J39" s="94" t="str">
        <f t="shared" si="3"/>
        <v>Posgrado</v>
      </c>
      <c r="K39" s="94" t="s">
        <v>394</v>
      </c>
    </row>
    <row r="40" spans="3:11" x14ac:dyDescent="0.25">
      <c r="C40" s="95" t="s">
        <v>67</v>
      </c>
      <c r="D40" s="147"/>
      <c r="E40" s="96">
        <v>3000</v>
      </c>
      <c r="F40" s="93">
        <f t="shared" si="2"/>
        <v>0</v>
      </c>
      <c r="G40" s="157"/>
      <c r="H40" s="97" t="s">
        <v>984</v>
      </c>
      <c r="I40" s="94" t="str">
        <f>VLOOKUP(H40,Presupuesto!$B$11:$C$565,2,0)</f>
        <v>MUEBLES VARIOS DE OFICINA</v>
      </c>
      <c r="J40" s="94" t="str">
        <f t="shared" si="3"/>
        <v>Posgrado</v>
      </c>
      <c r="K40" s="94" t="s">
        <v>394</v>
      </c>
    </row>
    <row r="41" spans="3:11" x14ac:dyDescent="0.25">
      <c r="C41" s="95" t="s">
        <v>68</v>
      </c>
      <c r="D41" s="147"/>
      <c r="E41" s="96">
        <v>10000</v>
      </c>
      <c r="F41" s="93">
        <f t="shared" si="2"/>
        <v>0</v>
      </c>
      <c r="G41" s="157"/>
      <c r="H41" s="97" t="s">
        <v>984</v>
      </c>
      <c r="I41" s="94" t="str">
        <f>VLOOKUP(H41,Presupuesto!$B$11:$C$565,2,0)</f>
        <v>MUEBLES VARIOS DE OFICINA</v>
      </c>
      <c r="J41" s="94" t="str">
        <f t="shared" si="3"/>
        <v>Posgrado</v>
      </c>
      <c r="K41" s="94" t="s">
        <v>394</v>
      </c>
    </row>
    <row r="42" spans="3:11" x14ac:dyDescent="0.25">
      <c r="C42" s="95" t="s">
        <v>69</v>
      </c>
      <c r="D42" s="147"/>
      <c r="E42" s="96">
        <v>8000</v>
      </c>
      <c r="F42" s="93">
        <f t="shared" si="2"/>
        <v>0</v>
      </c>
      <c r="G42" s="157"/>
      <c r="H42" s="97" t="s">
        <v>987</v>
      </c>
      <c r="I42" s="94" t="str">
        <f>VLOOKUP(H42,Presupuesto!$B$11:$C$565,2,0)</f>
        <v>EQUIPOS VARIOS DE OFICINA</v>
      </c>
      <c r="J42" s="94" t="str">
        <f t="shared" si="3"/>
        <v>Posgrado</v>
      </c>
      <c r="K42" s="94" t="s">
        <v>394</v>
      </c>
    </row>
    <row r="43" spans="3:11" x14ac:dyDescent="0.25">
      <c r="C43" s="95" t="s">
        <v>70</v>
      </c>
      <c r="D43" s="147"/>
      <c r="E43" s="96">
        <v>2000</v>
      </c>
      <c r="F43" s="93">
        <f t="shared" si="2"/>
        <v>0</v>
      </c>
      <c r="G43" s="157"/>
      <c r="H43" s="97" t="s">
        <v>987</v>
      </c>
      <c r="I43" s="94" t="str">
        <f>VLOOKUP(H43,Presupuesto!$B$11:$C$565,2,0)</f>
        <v>EQUIPOS VARIOS DE OFICINA</v>
      </c>
      <c r="J43" s="94" t="str">
        <f t="shared" si="3"/>
        <v>Posgrado</v>
      </c>
      <c r="K43" s="94" t="s">
        <v>402</v>
      </c>
    </row>
    <row r="44" spans="3:11" x14ac:dyDescent="0.25">
      <c r="C44" s="95" t="s">
        <v>71</v>
      </c>
      <c r="D44" s="147"/>
      <c r="E44" s="96">
        <v>5000</v>
      </c>
      <c r="F44" s="93">
        <f t="shared" si="2"/>
        <v>0</v>
      </c>
      <c r="G44" s="157"/>
      <c r="H44" s="97" t="s">
        <v>987</v>
      </c>
      <c r="I44" s="94" t="str">
        <f>VLOOKUP(H44,Presupuesto!$B$11:$C$565,2,0)</f>
        <v>EQUIPOS VARIOS DE OFICINA</v>
      </c>
      <c r="J44" s="94" t="str">
        <f t="shared" si="3"/>
        <v>Posgrado</v>
      </c>
      <c r="K44" s="94" t="s">
        <v>398</v>
      </c>
    </row>
    <row r="45" spans="3:11" ht="15.75" thickBot="1" x14ac:dyDescent="0.3">
      <c r="C45" s="98" t="s">
        <v>72</v>
      </c>
      <c r="D45" s="155"/>
      <c r="E45" s="100">
        <v>100000</v>
      </c>
      <c r="F45" s="101">
        <f t="shared" si="2"/>
        <v>0</v>
      </c>
      <c r="G45" s="158"/>
      <c r="H45" s="102" t="s">
        <v>987</v>
      </c>
      <c r="I45" s="102" t="str">
        <f>VLOOKUP(H45,Presupuesto!$B$11:$C$565,2,0)</f>
        <v>EQUIPOS VARIOS DE OFICINA</v>
      </c>
      <c r="J45" s="102" t="str">
        <f t="shared" si="3"/>
        <v>Posgrado</v>
      </c>
      <c r="K45" s="120" t="s">
        <v>393</v>
      </c>
    </row>
    <row r="47" spans="3:11" ht="15.75" thickBot="1" x14ac:dyDescent="0.3"/>
    <row r="48" spans="3:11" ht="15.75" thickBot="1" x14ac:dyDescent="0.3">
      <c r="C48" s="29" t="s">
        <v>43</v>
      </c>
      <c r="D48" s="30">
        <f>SUM(F55:F64)</f>
        <v>0</v>
      </c>
      <c r="E48" s="173"/>
      <c r="F48" s="173"/>
      <c r="G48" s="76"/>
      <c r="H48" s="173"/>
      <c r="I48" s="173"/>
    </row>
    <row r="49" spans="3:11" x14ac:dyDescent="0.25">
      <c r="C49" s="70"/>
      <c r="D49" s="31"/>
      <c r="E49" s="89"/>
      <c r="F49" s="89"/>
      <c r="G49" s="89"/>
      <c r="H49" s="73"/>
      <c r="I49" s="73"/>
      <c r="J49" s="73"/>
      <c r="K49" s="108"/>
    </row>
    <row r="50" spans="3:11" x14ac:dyDescent="0.25">
      <c r="C50" s="70"/>
      <c r="D50" s="31"/>
      <c r="E50" s="89"/>
      <c r="F50" s="89"/>
      <c r="G50" s="89"/>
      <c r="H50" s="73"/>
      <c r="I50" s="73"/>
      <c r="J50" s="73"/>
      <c r="K50" s="108"/>
    </row>
    <row r="51" spans="3:11" ht="15.75" x14ac:dyDescent="0.25">
      <c r="C51" s="198" t="s">
        <v>391</v>
      </c>
      <c r="D51" s="306"/>
      <c r="E51" s="89"/>
      <c r="F51" s="89"/>
      <c r="G51" s="89"/>
      <c r="H51" s="73"/>
      <c r="I51" s="73"/>
      <c r="J51" s="73"/>
      <c r="K51" s="108"/>
    </row>
    <row r="52" spans="3:11" ht="18.75" x14ac:dyDescent="0.25">
      <c r="C52" s="200" t="e">
        <f>IFERROR(VLOOKUP(D51,'1. Desarrollo e Innov. Curricu.'!$F:$G,2,FALSE),IFERROR(VLOOKUP(D51,'2. Investigación Científica'!$F:$G,2,FALSE),IFERROR(VLOOKUP(D51,'3. Vinculación Univ. Sociedad'!$E:$G,2,FALSE),IFERROR(VLOOKUP(D51,'4.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89"/>
      <c r="F52" s="89"/>
      <c r="G52" s="89"/>
      <c r="H52" s="73"/>
      <c r="I52" s="73"/>
      <c r="J52" s="73"/>
      <c r="K52" s="108"/>
    </row>
    <row r="53" spans="3:11" ht="15.75" thickBot="1" x14ac:dyDescent="0.3">
      <c r="C53" s="70"/>
      <c r="D53" s="31"/>
      <c r="E53" s="89"/>
      <c r="F53" s="89"/>
      <c r="G53" s="89"/>
      <c r="H53" s="73"/>
      <c r="I53" s="73"/>
      <c r="J53" s="73"/>
      <c r="K53" s="108"/>
    </row>
    <row r="54" spans="3:11" ht="30.75" thickBot="1" x14ac:dyDescent="0.3">
      <c r="C54" s="122" t="s">
        <v>44</v>
      </c>
      <c r="D54" s="124" t="s">
        <v>55</v>
      </c>
      <c r="E54" s="124" t="s">
        <v>57</v>
      </c>
      <c r="F54" s="123" t="s">
        <v>27</v>
      </c>
      <c r="G54" s="129" t="s">
        <v>130</v>
      </c>
      <c r="H54" s="124" t="s">
        <v>46</v>
      </c>
      <c r="I54" s="124" t="s">
        <v>131</v>
      </c>
      <c r="J54" s="124" t="s">
        <v>409</v>
      </c>
      <c r="K54" s="124" t="s">
        <v>410</v>
      </c>
    </row>
    <row r="55" spans="3:11" x14ac:dyDescent="0.25">
      <c r="C55" s="91" t="s">
        <v>63</v>
      </c>
      <c r="D55" s="154"/>
      <c r="E55" s="92">
        <v>2800</v>
      </c>
      <c r="F55" s="93">
        <f>D55*E55</f>
        <v>0</v>
      </c>
      <c r="G55" s="157"/>
      <c r="H55" s="94" t="s">
        <v>984</v>
      </c>
      <c r="I55" s="94" t="str">
        <f>VLOOKUP(H55,Presupuesto!$B$11:$C$565,2,0)</f>
        <v>MUEBLES VARIOS DE OFICINA</v>
      </c>
      <c r="J55" s="208" t="s">
        <v>1451</v>
      </c>
      <c r="K55" s="94" t="s">
        <v>403</v>
      </c>
    </row>
    <row r="56" spans="3:11" x14ac:dyDescent="0.25">
      <c r="C56" s="95" t="s">
        <v>64</v>
      </c>
      <c r="D56" s="147"/>
      <c r="E56" s="96">
        <v>2400</v>
      </c>
      <c r="F56" s="93">
        <f>D56*E56</f>
        <v>0</v>
      </c>
      <c r="G56" s="157"/>
      <c r="H56" s="97" t="s">
        <v>984</v>
      </c>
      <c r="I56" s="94" t="str">
        <f>VLOOKUP(H56,Presupuesto!$B$11:$C$565,2,0)</f>
        <v>MUEBLES VARIOS DE OFICINA</v>
      </c>
      <c r="J56" s="94" t="str">
        <f>$J$55</f>
        <v>Posgrado</v>
      </c>
      <c r="K56" s="94" t="s">
        <v>411</v>
      </c>
    </row>
    <row r="57" spans="3:11" x14ac:dyDescent="0.25">
      <c r="C57" s="95" t="s">
        <v>65</v>
      </c>
      <c r="D57" s="147"/>
      <c r="E57" s="96">
        <v>1000</v>
      </c>
      <c r="F57" s="93">
        <f t="shared" ref="F57:F64" si="4">D57*E57</f>
        <v>0</v>
      </c>
      <c r="G57" s="157"/>
      <c r="H57" s="97" t="s">
        <v>984</v>
      </c>
      <c r="I57" s="94" t="str">
        <f>VLOOKUP(H57,Presupuesto!$B$11:$C$565,2,0)</f>
        <v>MUEBLES VARIOS DE OFICINA</v>
      </c>
      <c r="J57" s="94" t="str">
        <f t="shared" ref="J57:J64" si="5">$J$17</f>
        <v>Posgrado</v>
      </c>
      <c r="K57" s="94" t="s">
        <v>394</v>
      </c>
    </row>
    <row r="58" spans="3:11" x14ac:dyDescent="0.25">
      <c r="C58" s="95" t="s">
        <v>66</v>
      </c>
      <c r="D58" s="147"/>
      <c r="E58" s="96">
        <v>6000</v>
      </c>
      <c r="F58" s="93">
        <f t="shared" si="4"/>
        <v>0</v>
      </c>
      <c r="G58" s="157"/>
      <c r="H58" s="97" t="s">
        <v>984</v>
      </c>
      <c r="I58" s="94" t="str">
        <f>VLOOKUP(H58,Presupuesto!$B$11:$C$565,2,0)</f>
        <v>MUEBLES VARIOS DE OFICINA</v>
      </c>
      <c r="J58" s="94" t="str">
        <f t="shared" si="5"/>
        <v>Posgrado</v>
      </c>
      <c r="K58" s="94" t="s">
        <v>394</v>
      </c>
    </row>
    <row r="59" spans="3:11" x14ac:dyDescent="0.25">
      <c r="C59" s="95" t="s">
        <v>67</v>
      </c>
      <c r="D59" s="147"/>
      <c r="E59" s="96">
        <v>3000</v>
      </c>
      <c r="F59" s="93">
        <f t="shared" si="4"/>
        <v>0</v>
      </c>
      <c r="G59" s="157"/>
      <c r="H59" s="97" t="s">
        <v>984</v>
      </c>
      <c r="I59" s="94" t="str">
        <f>VLOOKUP(H59,Presupuesto!$B$11:$C$565,2,0)</f>
        <v>MUEBLES VARIOS DE OFICINA</v>
      </c>
      <c r="J59" s="94" t="str">
        <f t="shared" si="5"/>
        <v>Posgrado</v>
      </c>
      <c r="K59" s="94" t="s">
        <v>394</v>
      </c>
    </row>
    <row r="60" spans="3:11" x14ac:dyDescent="0.25">
      <c r="C60" s="95" t="s">
        <v>68</v>
      </c>
      <c r="D60" s="147"/>
      <c r="E60" s="96">
        <v>10000</v>
      </c>
      <c r="F60" s="93">
        <f t="shared" si="4"/>
        <v>0</v>
      </c>
      <c r="G60" s="157"/>
      <c r="H60" s="97" t="s">
        <v>984</v>
      </c>
      <c r="I60" s="94" t="str">
        <f>VLOOKUP(H60,Presupuesto!$B$11:$C$565,2,0)</f>
        <v>MUEBLES VARIOS DE OFICINA</v>
      </c>
      <c r="J60" s="94" t="str">
        <f t="shared" si="5"/>
        <v>Posgrado</v>
      </c>
      <c r="K60" s="94" t="s">
        <v>394</v>
      </c>
    </row>
    <row r="61" spans="3:11" x14ac:dyDescent="0.25">
      <c r="C61" s="95" t="s">
        <v>69</v>
      </c>
      <c r="D61" s="147"/>
      <c r="E61" s="96">
        <v>8000</v>
      </c>
      <c r="F61" s="93">
        <f t="shared" si="4"/>
        <v>0</v>
      </c>
      <c r="G61" s="157"/>
      <c r="H61" s="97" t="s">
        <v>987</v>
      </c>
      <c r="I61" s="94" t="str">
        <f>VLOOKUP(H61,Presupuesto!$B$11:$C$565,2,0)</f>
        <v>EQUIPOS VARIOS DE OFICINA</v>
      </c>
      <c r="J61" s="94" t="str">
        <f t="shared" si="5"/>
        <v>Posgrado</v>
      </c>
      <c r="K61" s="94" t="s">
        <v>394</v>
      </c>
    </row>
    <row r="62" spans="3:11" x14ac:dyDescent="0.25">
      <c r="C62" s="95" t="s">
        <v>70</v>
      </c>
      <c r="D62" s="147"/>
      <c r="E62" s="96">
        <v>2000</v>
      </c>
      <c r="F62" s="93">
        <f t="shared" si="4"/>
        <v>0</v>
      </c>
      <c r="G62" s="157"/>
      <c r="H62" s="97" t="s">
        <v>987</v>
      </c>
      <c r="I62" s="94" t="str">
        <f>VLOOKUP(H62,Presupuesto!$B$11:$C$565,2,0)</f>
        <v>EQUIPOS VARIOS DE OFICINA</v>
      </c>
      <c r="J62" s="94" t="str">
        <f t="shared" si="5"/>
        <v>Posgrado</v>
      </c>
      <c r="K62" s="94" t="s">
        <v>402</v>
      </c>
    </row>
    <row r="63" spans="3:11" x14ac:dyDescent="0.25">
      <c r="C63" s="95" t="s">
        <v>71</v>
      </c>
      <c r="D63" s="147"/>
      <c r="E63" s="96">
        <v>5000</v>
      </c>
      <c r="F63" s="93">
        <f t="shared" si="4"/>
        <v>0</v>
      </c>
      <c r="G63" s="157"/>
      <c r="H63" s="97" t="s">
        <v>987</v>
      </c>
      <c r="I63" s="94" t="str">
        <f>VLOOKUP(H63,Presupuesto!$B$11:$C$565,2,0)</f>
        <v>EQUIPOS VARIOS DE OFICINA</v>
      </c>
      <c r="J63" s="94" t="str">
        <f t="shared" si="5"/>
        <v>Posgrado</v>
      </c>
      <c r="K63" s="94" t="s">
        <v>398</v>
      </c>
    </row>
    <row r="64" spans="3:11" ht="15.75" thickBot="1" x14ac:dyDescent="0.3">
      <c r="C64" s="98" t="s">
        <v>72</v>
      </c>
      <c r="D64" s="155"/>
      <c r="E64" s="100">
        <v>100000</v>
      </c>
      <c r="F64" s="101">
        <f t="shared" si="4"/>
        <v>0</v>
      </c>
      <c r="G64" s="158"/>
      <c r="H64" s="102" t="s">
        <v>987</v>
      </c>
      <c r="I64" s="102" t="str">
        <f>VLOOKUP(H64,Presupuesto!$B$11:$C$565,2,0)</f>
        <v>EQUIPOS VARIOS DE OFICINA</v>
      </c>
      <c r="J64" s="102" t="str">
        <f t="shared" si="5"/>
        <v>Posgrado</v>
      </c>
      <c r="K64" s="120" t="s">
        <v>393</v>
      </c>
    </row>
    <row r="66" spans="3:11" ht="15.75" thickBot="1" x14ac:dyDescent="0.3">
      <c r="C66" s="290"/>
      <c r="D66" s="291"/>
      <c r="E66" s="292"/>
      <c r="F66" s="292"/>
      <c r="G66" s="293"/>
      <c r="H66" s="292"/>
      <c r="I66" s="292"/>
      <c r="J66" s="151"/>
      <c r="K66" s="151"/>
    </row>
    <row r="67" spans="3:11" ht="15.75" thickBot="1" x14ac:dyDescent="0.3">
      <c r="C67" s="29" t="s">
        <v>43</v>
      </c>
      <c r="D67" s="30">
        <f>SUM(F74:F83)</f>
        <v>0</v>
      </c>
      <c r="E67" s="173"/>
      <c r="F67" s="173"/>
      <c r="G67" s="76"/>
      <c r="H67" s="173"/>
      <c r="I67" s="173"/>
    </row>
    <row r="68" spans="3:11" x14ac:dyDescent="0.25">
      <c r="C68" s="70"/>
      <c r="D68" s="31"/>
      <c r="E68" s="89"/>
      <c r="F68" s="89"/>
      <c r="G68" s="89"/>
      <c r="H68" s="73"/>
      <c r="I68" s="73"/>
      <c r="J68" s="73"/>
      <c r="K68" s="108"/>
    </row>
    <row r="69" spans="3:11" x14ac:dyDescent="0.25">
      <c r="C69" s="70"/>
      <c r="D69" s="31"/>
      <c r="E69" s="89"/>
      <c r="F69" s="89"/>
      <c r="G69" s="89"/>
      <c r="H69" s="73"/>
      <c r="I69" s="73"/>
      <c r="J69" s="73"/>
      <c r="K69" s="108"/>
    </row>
    <row r="70" spans="3:11" ht="15.75" x14ac:dyDescent="0.25">
      <c r="C70" s="198" t="s">
        <v>391</v>
      </c>
      <c r="D70" s="306"/>
      <c r="E70" s="89"/>
      <c r="F70" s="89"/>
      <c r="G70" s="89"/>
      <c r="H70" s="73"/>
      <c r="I70" s="73"/>
      <c r="J70" s="73"/>
      <c r="K70" s="108"/>
    </row>
    <row r="71" spans="3:11" ht="18.75" x14ac:dyDescent="0.25">
      <c r="C71" s="200" t="e">
        <f>IFERROR(VLOOKUP(D70,'1. Desarrollo e Innov. Curricu.'!$F:$G,2,FALSE),IFERROR(VLOOKUP(D70,'2. Investigación Científica'!$F:$G,2,FALSE),IFERROR(VLOOKUP(D70,'3. Vinculación Univ. Sociedad'!$E:$G,2,FALSE),IFERROR(VLOOKUP(D70,'4.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89"/>
      <c r="F71" s="89"/>
      <c r="G71" s="89"/>
      <c r="H71" s="73"/>
      <c r="I71" s="73"/>
      <c r="J71" s="73"/>
      <c r="K71" s="108"/>
    </row>
    <row r="72" spans="3:11" ht="15.75" thickBot="1" x14ac:dyDescent="0.3">
      <c r="C72" s="70"/>
      <c r="D72" s="31"/>
      <c r="E72" s="89"/>
      <c r="F72" s="89"/>
      <c r="G72" s="89"/>
      <c r="H72" s="73"/>
      <c r="I72" s="73"/>
      <c r="J72" s="73"/>
      <c r="K72" s="108"/>
    </row>
    <row r="73" spans="3:11" ht="30.75" thickBot="1" x14ac:dyDescent="0.3">
      <c r="C73" s="122" t="s">
        <v>44</v>
      </c>
      <c r="D73" s="124" t="s">
        <v>55</v>
      </c>
      <c r="E73" s="124" t="s">
        <v>57</v>
      </c>
      <c r="F73" s="123" t="s">
        <v>27</v>
      </c>
      <c r="G73" s="129" t="s">
        <v>130</v>
      </c>
      <c r="H73" s="124" t="s">
        <v>46</v>
      </c>
      <c r="I73" s="124" t="s">
        <v>131</v>
      </c>
      <c r="J73" s="124" t="s">
        <v>409</v>
      </c>
      <c r="K73" s="124" t="s">
        <v>410</v>
      </c>
    </row>
    <row r="74" spans="3:11" x14ac:dyDescent="0.25">
      <c r="C74" s="91" t="s">
        <v>63</v>
      </c>
      <c r="D74" s="154"/>
      <c r="E74" s="92">
        <v>2800</v>
      </c>
      <c r="F74" s="93">
        <f>D74*E74</f>
        <v>0</v>
      </c>
      <c r="G74" s="157"/>
      <c r="H74" s="94" t="s">
        <v>984</v>
      </c>
      <c r="I74" s="94" t="str">
        <f>VLOOKUP(H74,Presupuesto!$B$11:$C$565,2,0)</f>
        <v>MUEBLES VARIOS DE OFICINA</v>
      </c>
      <c r="J74" s="208" t="s">
        <v>1451</v>
      </c>
      <c r="K74" s="94" t="s">
        <v>403</v>
      </c>
    </row>
    <row r="75" spans="3:11" x14ac:dyDescent="0.25">
      <c r="C75" s="95" t="s">
        <v>64</v>
      </c>
      <c r="D75" s="147"/>
      <c r="E75" s="96">
        <v>2400</v>
      </c>
      <c r="F75" s="93">
        <f>D75*E75</f>
        <v>0</v>
      </c>
      <c r="G75" s="157"/>
      <c r="H75" s="97" t="s">
        <v>984</v>
      </c>
      <c r="I75" s="94" t="str">
        <f>VLOOKUP(H75,Presupuesto!$B$11:$C$565,2,0)</f>
        <v>MUEBLES VARIOS DE OFICINA</v>
      </c>
      <c r="J75" s="94" t="str">
        <f>$J$74</f>
        <v>Posgrado</v>
      </c>
      <c r="K75" s="94" t="s">
        <v>411</v>
      </c>
    </row>
    <row r="76" spans="3:11" x14ac:dyDescent="0.25">
      <c r="C76" s="95" t="s">
        <v>65</v>
      </c>
      <c r="D76" s="147"/>
      <c r="E76" s="96">
        <v>1000</v>
      </c>
      <c r="F76" s="93">
        <f t="shared" ref="F76:F83" si="6">D76*E76</f>
        <v>0</v>
      </c>
      <c r="G76" s="157"/>
      <c r="H76" s="97" t="s">
        <v>984</v>
      </c>
      <c r="I76" s="94" t="str">
        <f>VLOOKUP(H76,Presupuesto!$B$11:$C$565,2,0)</f>
        <v>MUEBLES VARIOS DE OFICINA</v>
      </c>
      <c r="J76" s="94" t="str">
        <f t="shared" ref="J76:J83" si="7">$J$74</f>
        <v>Posgrado</v>
      </c>
      <c r="K76" s="94" t="s">
        <v>394</v>
      </c>
    </row>
    <row r="77" spans="3:11" x14ac:dyDescent="0.25">
      <c r="C77" s="95" t="s">
        <v>66</v>
      </c>
      <c r="D77" s="147"/>
      <c r="E77" s="96">
        <v>6000</v>
      </c>
      <c r="F77" s="93">
        <f t="shared" si="6"/>
        <v>0</v>
      </c>
      <c r="G77" s="157"/>
      <c r="H77" s="97" t="s">
        <v>984</v>
      </c>
      <c r="I77" s="94" t="str">
        <f>VLOOKUP(H77,Presupuesto!$B$11:$C$565,2,0)</f>
        <v>MUEBLES VARIOS DE OFICINA</v>
      </c>
      <c r="J77" s="94" t="str">
        <f t="shared" si="7"/>
        <v>Posgrado</v>
      </c>
      <c r="K77" s="94" t="s">
        <v>394</v>
      </c>
    </row>
    <row r="78" spans="3:11" x14ac:dyDescent="0.25">
      <c r="C78" s="95" t="s">
        <v>67</v>
      </c>
      <c r="D78" s="147"/>
      <c r="E78" s="96">
        <v>3000</v>
      </c>
      <c r="F78" s="93">
        <f t="shared" si="6"/>
        <v>0</v>
      </c>
      <c r="G78" s="157"/>
      <c r="H78" s="97" t="s">
        <v>984</v>
      </c>
      <c r="I78" s="94" t="str">
        <f>VLOOKUP(H78,Presupuesto!$B$11:$C$565,2,0)</f>
        <v>MUEBLES VARIOS DE OFICINA</v>
      </c>
      <c r="J78" s="94" t="str">
        <f t="shared" si="7"/>
        <v>Posgrado</v>
      </c>
      <c r="K78" s="94" t="s">
        <v>394</v>
      </c>
    </row>
    <row r="79" spans="3:11" x14ac:dyDescent="0.25">
      <c r="C79" s="95" t="s">
        <v>68</v>
      </c>
      <c r="D79" s="147"/>
      <c r="E79" s="96">
        <v>10000</v>
      </c>
      <c r="F79" s="93">
        <f t="shared" si="6"/>
        <v>0</v>
      </c>
      <c r="G79" s="157"/>
      <c r="H79" s="97" t="s">
        <v>984</v>
      </c>
      <c r="I79" s="94" t="str">
        <f>VLOOKUP(H79,Presupuesto!$B$11:$C$565,2,0)</f>
        <v>MUEBLES VARIOS DE OFICINA</v>
      </c>
      <c r="J79" s="94" t="str">
        <f t="shared" si="7"/>
        <v>Posgrado</v>
      </c>
      <c r="K79" s="94" t="s">
        <v>394</v>
      </c>
    </row>
    <row r="80" spans="3:11" x14ac:dyDescent="0.25">
      <c r="C80" s="95" t="s">
        <v>69</v>
      </c>
      <c r="D80" s="147"/>
      <c r="E80" s="96">
        <v>8000</v>
      </c>
      <c r="F80" s="93">
        <f t="shared" si="6"/>
        <v>0</v>
      </c>
      <c r="G80" s="157"/>
      <c r="H80" s="97" t="s">
        <v>987</v>
      </c>
      <c r="I80" s="94" t="str">
        <f>VLOOKUP(H80,Presupuesto!$B$11:$C$565,2,0)</f>
        <v>EQUIPOS VARIOS DE OFICINA</v>
      </c>
      <c r="J80" s="94" t="str">
        <f t="shared" si="7"/>
        <v>Posgrado</v>
      </c>
      <c r="K80" s="94" t="s">
        <v>394</v>
      </c>
    </row>
    <row r="81" spans="3:11" x14ac:dyDescent="0.25">
      <c r="C81" s="95" t="s">
        <v>70</v>
      </c>
      <c r="D81" s="147"/>
      <c r="E81" s="96">
        <v>2000</v>
      </c>
      <c r="F81" s="93">
        <f t="shared" si="6"/>
        <v>0</v>
      </c>
      <c r="G81" s="157"/>
      <c r="H81" s="97" t="s">
        <v>987</v>
      </c>
      <c r="I81" s="94" t="str">
        <f>VLOOKUP(H81,Presupuesto!$B$11:$C$565,2,0)</f>
        <v>EQUIPOS VARIOS DE OFICINA</v>
      </c>
      <c r="J81" s="94" t="str">
        <f t="shared" si="7"/>
        <v>Posgrado</v>
      </c>
      <c r="K81" s="94" t="s">
        <v>402</v>
      </c>
    </row>
    <row r="82" spans="3:11" x14ac:dyDescent="0.25">
      <c r="C82" s="95" t="s">
        <v>71</v>
      </c>
      <c r="D82" s="147"/>
      <c r="E82" s="96">
        <v>5000</v>
      </c>
      <c r="F82" s="93">
        <f t="shared" si="6"/>
        <v>0</v>
      </c>
      <c r="G82" s="157"/>
      <c r="H82" s="97" t="s">
        <v>987</v>
      </c>
      <c r="I82" s="94" t="str">
        <f>VLOOKUP(H82,Presupuesto!$B$11:$C$565,2,0)</f>
        <v>EQUIPOS VARIOS DE OFICINA</v>
      </c>
      <c r="J82" s="94" t="str">
        <f t="shared" si="7"/>
        <v>Posgrado</v>
      </c>
      <c r="K82" s="94" t="s">
        <v>398</v>
      </c>
    </row>
    <row r="83" spans="3:11" ht="15.75" thickBot="1" x14ac:dyDescent="0.3">
      <c r="C83" s="98" t="s">
        <v>72</v>
      </c>
      <c r="D83" s="155"/>
      <c r="E83" s="100">
        <v>100000</v>
      </c>
      <c r="F83" s="101">
        <f t="shared" si="6"/>
        <v>0</v>
      </c>
      <c r="G83" s="158"/>
      <c r="H83" s="102" t="s">
        <v>987</v>
      </c>
      <c r="I83" s="102" t="str">
        <f>VLOOKUP(H83,Presupuesto!$B$11:$C$565,2,0)</f>
        <v>EQUIPOS VARIOS DE OFICINA</v>
      </c>
      <c r="J83" s="102" t="str">
        <f t="shared" si="7"/>
        <v>Posgrado</v>
      </c>
      <c r="K83" s="120" t="s">
        <v>393</v>
      </c>
    </row>
    <row r="85" spans="3:11" ht="15.75" thickBot="1" x14ac:dyDescent="0.3"/>
    <row r="86" spans="3:11" ht="15.75" thickBot="1" x14ac:dyDescent="0.3">
      <c r="C86" s="29" t="s">
        <v>43</v>
      </c>
      <c r="D86" s="30">
        <f>SUM(F93:F102)</f>
        <v>0</v>
      </c>
      <c r="E86" s="173"/>
      <c r="F86" s="173"/>
      <c r="G86" s="76"/>
      <c r="H86" s="173"/>
      <c r="I86" s="173"/>
    </row>
    <row r="87" spans="3:11" x14ac:dyDescent="0.25">
      <c r="C87" s="70"/>
      <c r="D87" s="31"/>
      <c r="E87" s="89"/>
      <c r="F87" s="89"/>
      <c r="G87" s="89"/>
      <c r="H87" s="73"/>
      <c r="I87" s="73"/>
      <c r="J87" s="73"/>
      <c r="K87" s="108"/>
    </row>
    <row r="88" spans="3:11" x14ac:dyDescent="0.25">
      <c r="C88" s="70"/>
      <c r="D88" s="31"/>
      <c r="E88" s="89"/>
      <c r="F88" s="89"/>
      <c r="G88" s="89"/>
      <c r="H88" s="73"/>
      <c r="I88" s="73"/>
      <c r="J88" s="73"/>
      <c r="K88" s="108"/>
    </row>
    <row r="89" spans="3:11" ht="15.75" x14ac:dyDescent="0.25">
      <c r="C89" s="198" t="s">
        <v>391</v>
      </c>
      <c r="D89" s="306"/>
      <c r="E89" s="89"/>
      <c r="F89" s="89"/>
      <c r="G89" s="89"/>
      <c r="H89" s="73"/>
      <c r="I89" s="73"/>
      <c r="J89" s="73"/>
      <c r="K89" s="108"/>
    </row>
    <row r="90" spans="3:11" ht="18.75" x14ac:dyDescent="0.25">
      <c r="C90" s="200" t="e">
        <f>IFERROR(VLOOKUP(D89,'1. Desarrollo e Innov. Curricu.'!$F:$G,2,FALSE),IFERROR(VLOOKUP(D89,'2. Investigación Científica'!$F:$G,2,FALSE),IFERROR(VLOOKUP(D89,'3. Vinculación Univ. Sociedad'!$E:$G,2,FALSE),IFERROR(VLOOKUP(D89,'4.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89"/>
      <c r="F90" s="89"/>
      <c r="G90" s="89"/>
      <c r="H90" s="73"/>
      <c r="I90" s="73"/>
      <c r="J90" s="73"/>
      <c r="K90" s="108"/>
    </row>
    <row r="91" spans="3:11" ht="15.75" thickBot="1" x14ac:dyDescent="0.3">
      <c r="C91" s="70"/>
      <c r="D91" s="31"/>
      <c r="E91" s="89"/>
      <c r="F91" s="89"/>
      <c r="G91" s="89"/>
      <c r="H91" s="73"/>
      <c r="I91" s="73"/>
      <c r="J91" s="73"/>
      <c r="K91" s="108"/>
    </row>
    <row r="92" spans="3:11" ht="30.75" thickBot="1" x14ac:dyDescent="0.3">
      <c r="C92" s="122" t="s">
        <v>44</v>
      </c>
      <c r="D92" s="124" t="s">
        <v>55</v>
      </c>
      <c r="E92" s="124" t="s">
        <v>57</v>
      </c>
      <c r="F92" s="123" t="s">
        <v>27</v>
      </c>
      <c r="G92" s="129" t="s">
        <v>130</v>
      </c>
      <c r="H92" s="124" t="s">
        <v>46</v>
      </c>
      <c r="I92" s="124" t="s">
        <v>131</v>
      </c>
      <c r="J92" s="124" t="s">
        <v>409</v>
      </c>
      <c r="K92" s="124" t="s">
        <v>410</v>
      </c>
    </row>
    <row r="93" spans="3:11" x14ac:dyDescent="0.25">
      <c r="C93" s="91" t="s">
        <v>63</v>
      </c>
      <c r="D93" s="154"/>
      <c r="E93" s="92">
        <v>2800</v>
      </c>
      <c r="F93" s="93">
        <f>D93*E93</f>
        <v>0</v>
      </c>
      <c r="G93" s="157"/>
      <c r="H93" s="94" t="s">
        <v>984</v>
      </c>
      <c r="I93" s="94" t="str">
        <f>VLOOKUP(H93,Presupuesto!$B$11:$C$565,2,0)</f>
        <v>MUEBLES VARIOS DE OFICINA</v>
      </c>
      <c r="J93" s="208" t="s">
        <v>1451</v>
      </c>
      <c r="K93" s="94" t="s">
        <v>403</v>
      </c>
    </row>
    <row r="94" spans="3:11" x14ac:dyDescent="0.25">
      <c r="C94" s="95" t="s">
        <v>64</v>
      </c>
      <c r="D94" s="147"/>
      <c r="E94" s="96">
        <v>2400</v>
      </c>
      <c r="F94" s="93">
        <f>D94*E94</f>
        <v>0</v>
      </c>
      <c r="G94" s="157"/>
      <c r="H94" s="97" t="s">
        <v>984</v>
      </c>
      <c r="I94" s="94" t="str">
        <f>VLOOKUP(H94,Presupuesto!$B$11:$C$565,2,0)</f>
        <v>MUEBLES VARIOS DE OFICINA</v>
      </c>
      <c r="J94" s="94" t="str">
        <f>$J$93</f>
        <v>Posgrado</v>
      </c>
      <c r="K94" s="94" t="s">
        <v>411</v>
      </c>
    </row>
    <row r="95" spans="3:11" x14ac:dyDescent="0.25">
      <c r="C95" s="95" t="s">
        <v>65</v>
      </c>
      <c r="D95" s="147"/>
      <c r="E95" s="96">
        <v>1000</v>
      </c>
      <c r="F95" s="93">
        <f t="shared" ref="F95:F102" si="8">D95*E95</f>
        <v>0</v>
      </c>
      <c r="G95" s="157"/>
      <c r="H95" s="97" t="s">
        <v>984</v>
      </c>
      <c r="I95" s="94" t="str">
        <f>VLOOKUP(H95,Presupuesto!$B$11:$C$565,2,0)</f>
        <v>MUEBLES VARIOS DE OFICINA</v>
      </c>
      <c r="J95" s="94" t="str">
        <f t="shared" ref="J95:J102" si="9">$J$93</f>
        <v>Posgrado</v>
      </c>
      <c r="K95" s="94" t="s">
        <v>394</v>
      </c>
    </row>
    <row r="96" spans="3:11" x14ac:dyDescent="0.25">
      <c r="C96" s="95" t="s">
        <v>66</v>
      </c>
      <c r="D96" s="147"/>
      <c r="E96" s="96">
        <v>6000</v>
      </c>
      <c r="F96" s="93">
        <f t="shared" si="8"/>
        <v>0</v>
      </c>
      <c r="G96" s="157"/>
      <c r="H96" s="97" t="s">
        <v>984</v>
      </c>
      <c r="I96" s="94" t="str">
        <f>VLOOKUP(H96,Presupuesto!$B$11:$C$565,2,0)</f>
        <v>MUEBLES VARIOS DE OFICINA</v>
      </c>
      <c r="J96" s="94" t="str">
        <f t="shared" si="9"/>
        <v>Posgrado</v>
      </c>
      <c r="K96" s="94" t="s">
        <v>394</v>
      </c>
    </row>
    <row r="97" spans="3:11" x14ac:dyDescent="0.25">
      <c r="C97" s="95" t="s">
        <v>67</v>
      </c>
      <c r="D97" s="147"/>
      <c r="E97" s="96">
        <v>3000</v>
      </c>
      <c r="F97" s="93">
        <f t="shared" si="8"/>
        <v>0</v>
      </c>
      <c r="G97" s="157"/>
      <c r="H97" s="97" t="s">
        <v>984</v>
      </c>
      <c r="I97" s="94" t="str">
        <f>VLOOKUP(H97,Presupuesto!$B$11:$C$565,2,0)</f>
        <v>MUEBLES VARIOS DE OFICINA</v>
      </c>
      <c r="J97" s="94" t="str">
        <f t="shared" si="9"/>
        <v>Posgrado</v>
      </c>
      <c r="K97" s="94" t="s">
        <v>394</v>
      </c>
    </row>
    <row r="98" spans="3:11" x14ac:dyDescent="0.25">
      <c r="C98" s="95" t="s">
        <v>68</v>
      </c>
      <c r="D98" s="147"/>
      <c r="E98" s="96">
        <v>10000</v>
      </c>
      <c r="F98" s="93">
        <f t="shared" si="8"/>
        <v>0</v>
      </c>
      <c r="G98" s="157"/>
      <c r="H98" s="97" t="s">
        <v>984</v>
      </c>
      <c r="I98" s="94" t="str">
        <f>VLOOKUP(H98,Presupuesto!$B$11:$C$565,2,0)</f>
        <v>MUEBLES VARIOS DE OFICINA</v>
      </c>
      <c r="J98" s="94" t="str">
        <f t="shared" si="9"/>
        <v>Posgrado</v>
      </c>
      <c r="K98" s="94" t="s">
        <v>394</v>
      </c>
    </row>
    <row r="99" spans="3:11" x14ac:dyDescent="0.25">
      <c r="C99" s="95" t="s">
        <v>69</v>
      </c>
      <c r="D99" s="147"/>
      <c r="E99" s="96">
        <v>8000</v>
      </c>
      <c r="F99" s="93">
        <f t="shared" si="8"/>
        <v>0</v>
      </c>
      <c r="G99" s="157"/>
      <c r="H99" s="97" t="s">
        <v>987</v>
      </c>
      <c r="I99" s="94" t="str">
        <f>VLOOKUP(H99,Presupuesto!$B$11:$C$565,2,0)</f>
        <v>EQUIPOS VARIOS DE OFICINA</v>
      </c>
      <c r="J99" s="94" t="str">
        <f t="shared" si="9"/>
        <v>Posgrado</v>
      </c>
      <c r="K99" s="94" t="s">
        <v>394</v>
      </c>
    </row>
    <row r="100" spans="3:11" x14ac:dyDescent="0.25">
      <c r="C100" s="95" t="s">
        <v>70</v>
      </c>
      <c r="D100" s="147"/>
      <c r="E100" s="96">
        <v>2000</v>
      </c>
      <c r="F100" s="93">
        <f t="shared" si="8"/>
        <v>0</v>
      </c>
      <c r="G100" s="157"/>
      <c r="H100" s="97" t="s">
        <v>987</v>
      </c>
      <c r="I100" s="94" t="str">
        <f>VLOOKUP(H100,Presupuesto!$B$11:$C$565,2,0)</f>
        <v>EQUIPOS VARIOS DE OFICINA</v>
      </c>
      <c r="J100" s="94" t="str">
        <f t="shared" si="9"/>
        <v>Posgrado</v>
      </c>
      <c r="K100" s="94" t="s">
        <v>402</v>
      </c>
    </row>
    <row r="101" spans="3:11" x14ac:dyDescent="0.25">
      <c r="C101" s="95" t="s">
        <v>71</v>
      </c>
      <c r="D101" s="147"/>
      <c r="E101" s="96">
        <v>5000</v>
      </c>
      <c r="F101" s="93">
        <f t="shared" si="8"/>
        <v>0</v>
      </c>
      <c r="G101" s="157"/>
      <c r="H101" s="97" t="s">
        <v>987</v>
      </c>
      <c r="I101" s="94" t="str">
        <f>VLOOKUP(H101,Presupuesto!$B$11:$C$565,2,0)</f>
        <v>EQUIPOS VARIOS DE OFICINA</v>
      </c>
      <c r="J101" s="94" t="str">
        <f t="shared" si="9"/>
        <v>Posgrado</v>
      </c>
      <c r="K101" s="94" t="s">
        <v>398</v>
      </c>
    </row>
    <row r="102" spans="3:11" ht="15.75" thickBot="1" x14ac:dyDescent="0.3">
      <c r="C102" s="98" t="s">
        <v>72</v>
      </c>
      <c r="D102" s="155"/>
      <c r="E102" s="100">
        <v>100000</v>
      </c>
      <c r="F102" s="101">
        <f t="shared" si="8"/>
        <v>0</v>
      </c>
      <c r="G102" s="158"/>
      <c r="H102" s="102" t="s">
        <v>987</v>
      </c>
      <c r="I102" s="102" t="str">
        <f>VLOOKUP(H102,Presupuesto!$B$11:$C$565,2,0)</f>
        <v>EQUIPOS VARIOS DE OFICINA</v>
      </c>
      <c r="J102" s="102" t="str">
        <f t="shared" si="9"/>
        <v>Posgrado</v>
      </c>
      <c r="K102" s="120" t="s">
        <v>393</v>
      </c>
    </row>
    <row r="104" spans="3:11" ht="15.75" thickBot="1" x14ac:dyDescent="0.3">
      <c r="C104" s="290"/>
      <c r="D104" s="291"/>
      <c r="E104" s="292"/>
      <c r="F104" s="292"/>
      <c r="G104" s="293"/>
      <c r="H104" s="292"/>
      <c r="I104" s="292"/>
      <c r="J104" s="151"/>
      <c r="K104" s="151"/>
    </row>
    <row r="105" spans="3:11" ht="15.75" thickBot="1" x14ac:dyDescent="0.3">
      <c r="C105" s="29" t="s">
        <v>43</v>
      </c>
      <c r="D105" s="30">
        <f>SUM(F112:F121)</f>
        <v>0</v>
      </c>
      <c r="E105" s="173"/>
      <c r="F105" s="173"/>
      <c r="G105" s="76"/>
      <c r="H105" s="173"/>
      <c r="I105" s="173"/>
    </row>
    <row r="106" spans="3:11" x14ac:dyDescent="0.25">
      <c r="C106" s="70"/>
      <c r="D106" s="31"/>
      <c r="E106" s="89"/>
      <c r="F106" s="89"/>
      <c r="G106" s="89"/>
      <c r="H106" s="73"/>
      <c r="I106" s="73"/>
      <c r="J106" s="73"/>
      <c r="K106" s="108"/>
    </row>
    <row r="107" spans="3:11" x14ac:dyDescent="0.25">
      <c r="C107" s="70"/>
      <c r="D107" s="31"/>
      <c r="E107" s="89"/>
      <c r="F107" s="89"/>
      <c r="G107" s="89"/>
      <c r="H107" s="73"/>
      <c r="I107" s="73"/>
      <c r="J107" s="73"/>
      <c r="K107" s="108"/>
    </row>
    <row r="108" spans="3:11" ht="15.75" x14ac:dyDescent="0.25">
      <c r="C108" s="198" t="s">
        <v>391</v>
      </c>
      <c r="D108" s="306"/>
      <c r="E108" s="89"/>
      <c r="F108" s="89"/>
      <c r="G108" s="89"/>
      <c r="H108" s="73"/>
      <c r="I108" s="73"/>
      <c r="J108" s="73"/>
      <c r="K108" s="108"/>
    </row>
    <row r="109" spans="3:11" ht="18.75" x14ac:dyDescent="0.25">
      <c r="C109" s="200" t="e">
        <f>IFERROR(VLOOKUP(D108,'1. Desarrollo e Innov. Curricu.'!$F:$G,2,FALSE),IFERROR(VLOOKUP(D108,'2. Investigación Científica'!$F:$G,2,FALSE),IFERROR(VLOOKUP(D108,'3. Vinculación Univ. Sociedad'!$E:$G,2,FALSE),IFERROR(VLOOKUP(D108,'4.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89"/>
      <c r="F109" s="89"/>
      <c r="G109" s="89"/>
      <c r="H109" s="73"/>
      <c r="I109" s="73"/>
      <c r="J109" s="73"/>
      <c r="K109" s="108"/>
    </row>
    <row r="110" spans="3:11" ht="15.75" thickBot="1" x14ac:dyDescent="0.3">
      <c r="C110" s="70"/>
      <c r="D110" s="31"/>
      <c r="E110" s="89"/>
      <c r="F110" s="89"/>
      <c r="G110" s="89"/>
      <c r="H110" s="73"/>
      <c r="I110" s="73"/>
      <c r="J110" s="73"/>
      <c r="K110" s="108"/>
    </row>
    <row r="111" spans="3:11" ht="30.75" thickBot="1" x14ac:dyDescent="0.3">
      <c r="C111" s="122" t="s">
        <v>44</v>
      </c>
      <c r="D111" s="124" t="s">
        <v>55</v>
      </c>
      <c r="E111" s="124" t="s">
        <v>57</v>
      </c>
      <c r="F111" s="123" t="s">
        <v>27</v>
      </c>
      <c r="G111" s="129" t="s">
        <v>130</v>
      </c>
      <c r="H111" s="124" t="s">
        <v>46</v>
      </c>
      <c r="I111" s="124" t="s">
        <v>131</v>
      </c>
      <c r="J111" s="124" t="s">
        <v>409</v>
      </c>
      <c r="K111" s="124" t="s">
        <v>410</v>
      </c>
    </row>
    <row r="112" spans="3:11" x14ac:dyDescent="0.25">
      <c r="C112" s="91" t="s">
        <v>63</v>
      </c>
      <c r="D112" s="154"/>
      <c r="E112" s="92">
        <v>2800</v>
      </c>
      <c r="F112" s="93">
        <f>D112*E112</f>
        <v>0</v>
      </c>
      <c r="G112" s="157"/>
      <c r="H112" s="94" t="s">
        <v>984</v>
      </c>
      <c r="I112" s="94" t="str">
        <f>VLOOKUP(H112,Presupuesto!$B$11:$C$565,2,0)</f>
        <v>MUEBLES VARIOS DE OFICINA</v>
      </c>
      <c r="J112" s="208" t="s">
        <v>1451</v>
      </c>
      <c r="K112" s="94" t="s">
        <v>403</v>
      </c>
    </row>
    <row r="113" spans="3:11" x14ac:dyDescent="0.25">
      <c r="C113" s="95" t="s">
        <v>64</v>
      </c>
      <c r="D113" s="147"/>
      <c r="E113" s="96">
        <v>2400</v>
      </c>
      <c r="F113" s="93">
        <f>D113*E113</f>
        <v>0</v>
      </c>
      <c r="G113" s="157"/>
      <c r="H113" s="97" t="s">
        <v>984</v>
      </c>
      <c r="I113" s="94" t="str">
        <f>VLOOKUP(H113,Presupuesto!$B$11:$C$565,2,0)</f>
        <v>MUEBLES VARIOS DE OFICINA</v>
      </c>
      <c r="J113" s="94" t="str">
        <f>$J$112</f>
        <v>Posgrado</v>
      </c>
      <c r="K113" s="94" t="s">
        <v>411</v>
      </c>
    </row>
    <row r="114" spans="3:11" x14ac:dyDescent="0.25">
      <c r="C114" s="95" t="s">
        <v>65</v>
      </c>
      <c r="D114" s="147"/>
      <c r="E114" s="96">
        <v>1000</v>
      </c>
      <c r="F114" s="93">
        <f t="shared" ref="F114:F121" si="10">D114*E114</f>
        <v>0</v>
      </c>
      <c r="G114" s="157"/>
      <c r="H114" s="97" t="s">
        <v>984</v>
      </c>
      <c r="I114" s="94" t="str">
        <f>VLOOKUP(H114,Presupuesto!$B$11:$C$565,2,0)</f>
        <v>MUEBLES VARIOS DE OFICINA</v>
      </c>
      <c r="J114" s="94" t="str">
        <f t="shared" ref="J114:J121" si="11">$J$112</f>
        <v>Posgrado</v>
      </c>
      <c r="K114" s="94" t="s">
        <v>394</v>
      </c>
    </row>
    <row r="115" spans="3:11" x14ac:dyDescent="0.25">
      <c r="C115" s="95" t="s">
        <v>66</v>
      </c>
      <c r="D115" s="147"/>
      <c r="E115" s="96">
        <v>6000</v>
      </c>
      <c r="F115" s="93">
        <f t="shared" si="10"/>
        <v>0</v>
      </c>
      <c r="G115" s="157"/>
      <c r="H115" s="97" t="s">
        <v>984</v>
      </c>
      <c r="I115" s="94" t="str">
        <f>VLOOKUP(H115,Presupuesto!$B$11:$C$565,2,0)</f>
        <v>MUEBLES VARIOS DE OFICINA</v>
      </c>
      <c r="J115" s="94" t="str">
        <f t="shared" si="11"/>
        <v>Posgrado</v>
      </c>
      <c r="K115" s="94" t="s">
        <v>394</v>
      </c>
    </row>
    <row r="116" spans="3:11" x14ac:dyDescent="0.25">
      <c r="C116" s="95" t="s">
        <v>67</v>
      </c>
      <c r="D116" s="147"/>
      <c r="E116" s="96">
        <v>3000</v>
      </c>
      <c r="F116" s="93">
        <f t="shared" si="10"/>
        <v>0</v>
      </c>
      <c r="G116" s="157"/>
      <c r="H116" s="97" t="s">
        <v>984</v>
      </c>
      <c r="I116" s="94" t="str">
        <f>VLOOKUP(H116,Presupuesto!$B$11:$C$565,2,0)</f>
        <v>MUEBLES VARIOS DE OFICINA</v>
      </c>
      <c r="J116" s="94" t="str">
        <f t="shared" si="11"/>
        <v>Posgrado</v>
      </c>
      <c r="K116" s="94" t="s">
        <v>394</v>
      </c>
    </row>
    <row r="117" spans="3:11" x14ac:dyDescent="0.25">
      <c r="C117" s="95" t="s">
        <v>68</v>
      </c>
      <c r="D117" s="147"/>
      <c r="E117" s="96">
        <v>10000</v>
      </c>
      <c r="F117" s="93">
        <f t="shared" si="10"/>
        <v>0</v>
      </c>
      <c r="G117" s="157"/>
      <c r="H117" s="97" t="s">
        <v>984</v>
      </c>
      <c r="I117" s="94" t="str">
        <f>VLOOKUP(H117,Presupuesto!$B$11:$C$565,2,0)</f>
        <v>MUEBLES VARIOS DE OFICINA</v>
      </c>
      <c r="J117" s="94" t="str">
        <f t="shared" si="11"/>
        <v>Posgrado</v>
      </c>
      <c r="K117" s="94" t="s">
        <v>394</v>
      </c>
    </row>
    <row r="118" spans="3:11" x14ac:dyDescent="0.25">
      <c r="C118" s="95" t="s">
        <v>69</v>
      </c>
      <c r="D118" s="147"/>
      <c r="E118" s="96">
        <v>8000</v>
      </c>
      <c r="F118" s="93">
        <f t="shared" si="10"/>
        <v>0</v>
      </c>
      <c r="G118" s="157"/>
      <c r="H118" s="97" t="s">
        <v>987</v>
      </c>
      <c r="I118" s="94" t="str">
        <f>VLOOKUP(H118,Presupuesto!$B$11:$C$565,2,0)</f>
        <v>EQUIPOS VARIOS DE OFICINA</v>
      </c>
      <c r="J118" s="94" t="str">
        <f t="shared" si="11"/>
        <v>Posgrado</v>
      </c>
      <c r="K118" s="94" t="s">
        <v>394</v>
      </c>
    </row>
    <row r="119" spans="3:11" x14ac:dyDescent="0.25">
      <c r="C119" s="95" t="s">
        <v>70</v>
      </c>
      <c r="D119" s="147"/>
      <c r="E119" s="96">
        <v>2000</v>
      </c>
      <c r="F119" s="93">
        <f t="shared" si="10"/>
        <v>0</v>
      </c>
      <c r="G119" s="157"/>
      <c r="H119" s="97" t="s">
        <v>987</v>
      </c>
      <c r="I119" s="94" t="str">
        <f>VLOOKUP(H119,Presupuesto!$B$11:$C$565,2,0)</f>
        <v>EQUIPOS VARIOS DE OFICINA</v>
      </c>
      <c r="J119" s="94" t="str">
        <f t="shared" si="11"/>
        <v>Posgrado</v>
      </c>
      <c r="K119" s="94" t="s">
        <v>402</v>
      </c>
    </row>
    <row r="120" spans="3:11" x14ac:dyDescent="0.25">
      <c r="C120" s="95" t="s">
        <v>71</v>
      </c>
      <c r="D120" s="147"/>
      <c r="E120" s="96">
        <v>5000</v>
      </c>
      <c r="F120" s="93">
        <f t="shared" si="10"/>
        <v>0</v>
      </c>
      <c r="G120" s="157"/>
      <c r="H120" s="97" t="s">
        <v>987</v>
      </c>
      <c r="I120" s="94" t="str">
        <f>VLOOKUP(H120,Presupuesto!$B$11:$C$565,2,0)</f>
        <v>EQUIPOS VARIOS DE OFICINA</v>
      </c>
      <c r="J120" s="94" t="str">
        <f t="shared" si="11"/>
        <v>Posgrado</v>
      </c>
      <c r="K120" s="94" t="s">
        <v>398</v>
      </c>
    </row>
    <row r="121" spans="3:11" ht="15.75" thickBot="1" x14ac:dyDescent="0.3">
      <c r="C121" s="98" t="s">
        <v>72</v>
      </c>
      <c r="D121" s="155"/>
      <c r="E121" s="100">
        <v>100000</v>
      </c>
      <c r="F121" s="101">
        <f t="shared" si="10"/>
        <v>0</v>
      </c>
      <c r="G121" s="158"/>
      <c r="H121" s="102" t="s">
        <v>987</v>
      </c>
      <c r="I121" s="102" t="str">
        <f>VLOOKUP(H121,Presupuesto!$B$11:$C$565,2,0)</f>
        <v>EQUIPOS VARIOS DE OFICINA</v>
      </c>
      <c r="J121" s="102" t="str">
        <f t="shared" si="11"/>
        <v>Posgrado</v>
      </c>
      <c r="K121" s="120" t="s">
        <v>393</v>
      </c>
    </row>
    <row r="123" spans="3:11" ht="15.75" thickBot="1" x14ac:dyDescent="0.3"/>
    <row r="124" spans="3:11" ht="15.75" thickBot="1" x14ac:dyDescent="0.3">
      <c r="C124" s="29" t="s">
        <v>43</v>
      </c>
      <c r="D124" s="30">
        <f>SUM(F131:F140)</f>
        <v>0</v>
      </c>
      <c r="E124" s="173"/>
      <c r="F124" s="173"/>
      <c r="G124" s="76"/>
      <c r="H124" s="173"/>
      <c r="I124" s="173"/>
    </row>
    <row r="125" spans="3:11" x14ac:dyDescent="0.25">
      <c r="C125" s="70"/>
      <c r="D125" s="31"/>
      <c r="E125" s="89"/>
      <c r="F125" s="89"/>
      <c r="G125" s="89"/>
      <c r="H125" s="73"/>
      <c r="I125" s="73"/>
      <c r="J125" s="73"/>
      <c r="K125" s="108"/>
    </row>
    <row r="126" spans="3:11" x14ac:dyDescent="0.25">
      <c r="C126" s="70"/>
      <c r="D126" s="31"/>
      <c r="E126" s="89"/>
      <c r="F126" s="89"/>
      <c r="G126" s="89"/>
      <c r="H126" s="73"/>
      <c r="I126" s="73"/>
      <c r="J126" s="73"/>
      <c r="K126" s="108"/>
    </row>
    <row r="127" spans="3:11" ht="15.75" x14ac:dyDescent="0.25">
      <c r="C127" s="198" t="s">
        <v>391</v>
      </c>
      <c r="D127" s="306"/>
      <c r="E127" s="89"/>
      <c r="F127" s="89"/>
      <c r="G127" s="89"/>
      <c r="H127" s="73"/>
      <c r="I127" s="73"/>
      <c r="J127" s="73"/>
      <c r="K127" s="108"/>
    </row>
    <row r="128" spans="3:11" ht="18.75" x14ac:dyDescent="0.25">
      <c r="C128" s="200" t="e">
        <f>IFERROR(VLOOKUP(D127,'1. Desarrollo e Innov. Curricu.'!$F:$G,2,FALSE),IFERROR(VLOOKUP(D127,'2. Investigación Científica'!$F:$G,2,FALSE),IFERROR(VLOOKUP(D127,'3. Vinculación Univ. Sociedad'!$E:$G,2,FALSE),IFERROR(VLOOKUP(D127,'4.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89"/>
      <c r="F128" s="89"/>
      <c r="G128" s="89"/>
      <c r="H128" s="73"/>
      <c r="I128" s="73"/>
      <c r="J128" s="73"/>
      <c r="K128" s="108"/>
    </row>
    <row r="129" spans="3:11" ht="15.75" thickBot="1" x14ac:dyDescent="0.3">
      <c r="C129" s="70"/>
      <c r="D129" s="31"/>
      <c r="E129" s="89"/>
      <c r="F129" s="89"/>
      <c r="G129" s="89"/>
      <c r="H129" s="73"/>
      <c r="I129" s="73"/>
      <c r="J129" s="73"/>
      <c r="K129" s="108"/>
    </row>
    <row r="130" spans="3:11" ht="30.75" thickBot="1" x14ac:dyDescent="0.3">
      <c r="C130" s="122" t="s">
        <v>44</v>
      </c>
      <c r="D130" s="124" t="s">
        <v>55</v>
      </c>
      <c r="E130" s="124" t="s">
        <v>57</v>
      </c>
      <c r="F130" s="123" t="s">
        <v>27</v>
      </c>
      <c r="G130" s="129" t="s">
        <v>130</v>
      </c>
      <c r="H130" s="124" t="s">
        <v>46</v>
      </c>
      <c r="I130" s="124" t="s">
        <v>131</v>
      </c>
      <c r="J130" s="124" t="s">
        <v>409</v>
      </c>
      <c r="K130" s="124" t="s">
        <v>410</v>
      </c>
    </row>
    <row r="131" spans="3:11" x14ac:dyDescent="0.25">
      <c r="C131" s="91" t="s">
        <v>63</v>
      </c>
      <c r="D131" s="154"/>
      <c r="E131" s="92">
        <v>2800</v>
      </c>
      <c r="F131" s="93">
        <f>D131*E131</f>
        <v>0</v>
      </c>
      <c r="G131" s="157"/>
      <c r="H131" s="94" t="s">
        <v>984</v>
      </c>
      <c r="I131" s="94" t="str">
        <f>VLOOKUP(H131,Presupuesto!$B$11:$C$565,2,0)</f>
        <v>MUEBLES VARIOS DE OFICINA</v>
      </c>
      <c r="J131" s="208" t="s">
        <v>1451</v>
      </c>
      <c r="K131" s="94" t="s">
        <v>403</v>
      </c>
    </row>
    <row r="132" spans="3:11" x14ac:dyDescent="0.25">
      <c r="C132" s="95" t="s">
        <v>64</v>
      </c>
      <c r="D132" s="147"/>
      <c r="E132" s="96">
        <v>2400</v>
      </c>
      <c r="F132" s="93">
        <f>D132*E132</f>
        <v>0</v>
      </c>
      <c r="G132" s="157"/>
      <c r="H132" s="97" t="s">
        <v>984</v>
      </c>
      <c r="I132" s="94" t="str">
        <f>VLOOKUP(H132,Presupuesto!$B$11:$C$565,2,0)</f>
        <v>MUEBLES VARIOS DE OFICINA</v>
      </c>
      <c r="J132" s="94" t="str">
        <f>$J$131</f>
        <v>Posgrado</v>
      </c>
      <c r="K132" s="94" t="s">
        <v>411</v>
      </c>
    </row>
    <row r="133" spans="3:11" x14ac:dyDescent="0.25">
      <c r="C133" s="95" t="s">
        <v>65</v>
      </c>
      <c r="D133" s="147"/>
      <c r="E133" s="96">
        <v>1000</v>
      </c>
      <c r="F133" s="93">
        <f t="shared" ref="F133:F140" si="12">D133*E133</f>
        <v>0</v>
      </c>
      <c r="G133" s="157"/>
      <c r="H133" s="97" t="s">
        <v>984</v>
      </c>
      <c r="I133" s="94" t="str">
        <f>VLOOKUP(H133,Presupuesto!$B$11:$C$565,2,0)</f>
        <v>MUEBLES VARIOS DE OFICINA</v>
      </c>
      <c r="J133" s="94" t="str">
        <f t="shared" ref="J133:J140" si="13">$J$131</f>
        <v>Posgrado</v>
      </c>
      <c r="K133" s="94" t="s">
        <v>394</v>
      </c>
    </row>
    <row r="134" spans="3:11" x14ac:dyDescent="0.25">
      <c r="C134" s="95" t="s">
        <v>66</v>
      </c>
      <c r="D134" s="147"/>
      <c r="E134" s="96">
        <v>6000</v>
      </c>
      <c r="F134" s="93">
        <f t="shared" si="12"/>
        <v>0</v>
      </c>
      <c r="G134" s="157"/>
      <c r="H134" s="97" t="s">
        <v>984</v>
      </c>
      <c r="I134" s="94" t="str">
        <f>VLOOKUP(H134,Presupuesto!$B$11:$C$565,2,0)</f>
        <v>MUEBLES VARIOS DE OFICINA</v>
      </c>
      <c r="J134" s="94" t="str">
        <f t="shared" si="13"/>
        <v>Posgrado</v>
      </c>
      <c r="K134" s="94" t="s">
        <v>394</v>
      </c>
    </row>
    <row r="135" spans="3:11" x14ac:dyDescent="0.25">
      <c r="C135" s="95" t="s">
        <v>67</v>
      </c>
      <c r="D135" s="147"/>
      <c r="E135" s="96">
        <v>3000</v>
      </c>
      <c r="F135" s="93">
        <f t="shared" si="12"/>
        <v>0</v>
      </c>
      <c r="G135" s="157"/>
      <c r="H135" s="97" t="s">
        <v>984</v>
      </c>
      <c r="I135" s="94" t="str">
        <f>VLOOKUP(H135,Presupuesto!$B$11:$C$565,2,0)</f>
        <v>MUEBLES VARIOS DE OFICINA</v>
      </c>
      <c r="J135" s="94" t="str">
        <f t="shared" si="13"/>
        <v>Posgrado</v>
      </c>
      <c r="K135" s="94" t="s">
        <v>394</v>
      </c>
    </row>
    <row r="136" spans="3:11" x14ac:dyDescent="0.25">
      <c r="C136" s="95" t="s">
        <v>68</v>
      </c>
      <c r="D136" s="147"/>
      <c r="E136" s="96">
        <v>10000</v>
      </c>
      <c r="F136" s="93">
        <f t="shared" si="12"/>
        <v>0</v>
      </c>
      <c r="G136" s="157"/>
      <c r="H136" s="97" t="s">
        <v>984</v>
      </c>
      <c r="I136" s="94" t="str">
        <f>VLOOKUP(H136,Presupuesto!$B$11:$C$565,2,0)</f>
        <v>MUEBLES VARIOS DE OFICINA</v>
      </c>
      <c r="J136" s="94" t="str">
        <f t="shared" si="13"/>
        <v>Posgrado</v>
      </c>
      <c r="K136" s="94" t="s">
        <v>394</v>
      </c>
    </row>
    <row r="137" spans="3:11" x14ac:dyDescent="0.25">
      <c r="C137" s="95" t="s">
        <v>69</v>
      </c>
      <c r="D137" s="147"/>
      <c r="E137" s="96">
        <v>8000</v>
      </c>
      <c r="F137" s="93">
        <f t="shared" si="12"/>
        <v>0</v>
      </c>
      <c r="G137" s="157"/>
      <c r="H137" s="97" t="s">
        <v>987</v>
      </c>
      <c r="I137" s="94" t="str">
        <f>VLOOKUP(H137,Presupuesto!$B$11:$C$565,2,0)</f>
        <v>EQUIPOS VARIOS DE OFICINA</v>
      </c>
      <c r="J137" s="94" t="str">
        <f t="shared" si="13"/>
        <v>Posgrado</v>
      </c>
      <c r="K137" s="94" t="s">
        <v>394</v>
      </c>
    </row>
    <row r="138" spans="3:11" x14ac:dyDescent="0.25">
      <c r="C138" s="95" t="s">
        <v>70</v>
      </c>
      <c r="D138" s="147"/>
      <c r="E138" s="96">
        <v>2000</v>
      </c>
      <c r="F138" s="93">
        <f t="shared" si="12"/>
        <v>0</v>
      </c>
      <c r="G138" s="157"/>
      <c r="H138" s="97" t="s">
        <v>987</v>
      </c>
      <c r="I138" s="94" t="str">
        <f>VLOOKUP(H138,Presupuesto!$B$11:$C$565,2,0)</f>
        <v>EQUIPOS VARIOS DE OFICINA</v>
      </c>
      <c r="J138" s="94" t="str">
        <f t="shared" si="13"/>
        <v>Posgrado</v>
      </c>
      <c r="K138" s="94" t="s">
        <v>402</v>
      </c>
    </row>
    <row r="139" spans="3:11" x14ac:dyDescent="0.25">
      <c r="C139" s="95" t="s">
        <v>71</v>
      </c>
      <c r="D139" s="147"/>
      <c r="E139" s="96">
        <v>5000</v>
      </c>
      <c r="F139" s="93">
        <f t="shared" si="12"/>
        <v>0</v>
      </c>
      <c r="G139" s="157"/>
      <c r="H139" s="97" t="s">
        <v>987</v>
      </c>
      <c r="I139" s="94" t="str">
        <f>VLOOKUP(H139,Presupuesto!$B$11:$C$565,2,0)</f>
        <v>EQUIPOS VARIOS DE OFICINA</v>
      </c>
      <c r="J139" s="94" t="str">
        <f t="shared" si="13"/>
        <v>Posgrado</v>
      </c>
      <c r="K139" s="94" t="s">
        <v>398</v>
      </c>
    </row>
    <row r="140" spans="3:11" ht="15.75" thickBot="1" x14ac:dyDescent="0.3">
      <c r="C140" s="98" t="s">
        <v>72</v>
      </c>
      <c r="D140" s="155"/>
      <c r="E140" s="100">
        <v>100000</v>
      </c>
      <c r="F140" s="101">
        <f t="shared" si="12"/>
        <v>0</v>
      </c>
      <c r="G140" s="158"/>
      <c r="H140" s="102" t="s">
        <v>987</v>
      </c>
      <c r="I140" s="102" t="str">
        <f>VLOOKUP(H140,Presupuesto!$B$11:$C$565,2,0)</f>
        <v>EQUIPOS VARIOS DE OFICINA</v>
      </c>
      <c r="J140" s="102" t="str">
        <f t="shared" si="13"/>
        <v>Posgrado</v>
      </c>
      <c r="K140" s="120" t="s">
        <v>393</v>
      </c>
    </row>
    <row r="142" spans="3:11" ht="15.75" thickBot="1" x14ac:dyDescent="0.3">
      <c r="C142" s="290"/>
      <c r="D142" s="291"/>
      <c r="E142" s="292"/>
      <c r="F142" s="292"/>
      <c r="G142" s="293"/>
      <c r="H142" s="292"/>
      <c r="I142" s="292"/>
      <c r="J142" s="151"/>
      <c r="K142" s="151"/>
    </row>
    <row r="143" spans="3:11" ht="15.75" thickBot="1" x14ac:dyDescent="0.3">
      <c r="C143" s="29" t="s">
        <v>43</v>
      </c>
      <c r="D143" s="30">
        <f>SUM(F150:F159)</f>
        <v>0</v>
      </c>
      <c r="E143" s="173"/>
      <c r="F143" s="173"/>
      <c r="G143" s="76"/>
      <c r="H143" s="173"/>
      <c r="I143" s="173"/>
    </row>
    <row r="144" spans="3:11" x14ac:dyDescent="0.25">
      <c r="C144" s="70"/>
      <c r="D144" s="31"/>
      <c r="E144" s="89"/>
      <c r="F144" s="89"/>
      <c r="G144" s="89"/>
      <c r="H144" s="73"/>
      <c r="I144" s="73"/>
      <c r="J144" s="73"/>
      <c r="K144" s="108"/>
    </row>
    <row r="145" spans="3:11" x14ac:dyDescent="0.25">
      <c r="C145" s="70"/>
      <c r="D145" s="31"/>
      <c r="E145" s="89"/>
      <c r="F145" s="89"/>
      <c r="G145" s="89"/>
      <c r="H145" s="73"/>
      <c r="I145" s="73"/>
      <c r="J145" s="73"/>
      <c r="K145" s="108"/>
    </row>
    <row r="146" spans="3:11" ht="15.75" x14ac:dyDescent="0.25">
      <c r="C146" s="198" t="s">
        <v>391</v>
      </c>
      <c r="D146" s="306"/>
      <c r="E146" s="89"/>
      <c r="F146" s="89"/>
      <c r="G146" s="89"/>
      <c r="H146" s="73"/>
      <c r="I146" s="73"/>
      <c r="J146" s="73"/>
      <c r="K146" s="108"/>
    </row>
    <row r="147" spans="3:11" ht="18.75" x14ac:dyDescent="0.25">
      <c r="C147" s="200" t="e">
        <f>IFERROR(VLOOKUP(D146,'1. Desarrollo e Innov. Curricu.'!$F:$G,2,FALSE),IFERROR(VLOOKUP(D146,'2. Investigación Científica'!$F:$G,2,FALSE),IFERROR(VLOOKUP(D146,'3. Vinculación Univ. Sociedad'!$E:$G,2,FALSE),IFERROR(VLOOKUP(D146,'4.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89"/>
      <c r="F147" s="89"/>
      <c r="G147" s="89"/>
      <c r="H147" s="73"/>
      <c r="I147" s="73"/>
      <c r="J147" s="73"/>
      <c r="K147" s="108"/>
    </row>
    <row r="148" spans="3:11" ht="15.75" thickBot="1" x14ac:dyDescent="0.3">
      <c r="C148" s="70"/>
      <c r="D148" s="31"/>
      <c r="E148" s="89"/>
      <c r="F148" s="89"/>
      <c r="G148" s="89"/>
      <c r="H148" s="73"/>
      <c r="I148" s="73"/>
      <c r="J148" s="73"/>
      <c r="K148" s="108"/>
    </row>
    <row r="149" spans="3:11" ht="30.75" thickBot="1" x14ac:dyDescent="0.3">
      <c r="C149" s="122" t="s">
        <v>44</v>
      </c>
      <c r="D149" s="124" t="s">
        <v>55</v>
      </c>
      <c r="E149" s="124" t="s">
        <v>57</v>
      </c>
      <c r="F149" s="123" t="s">
        <v>27</v>
      </c>
      <c r="G149" s="129" t="s">
        <v>130</v>
      </c>
      <c r="H149" s="124" t="s">
        <v>46</v>
      </c>
      <c r="I149" s="124" t="s">
        <v>131</v>
      </c>
      <c r="J149" s="124" t="s">
        <v>409</v>
      </c>
      <c r="K149" s="124" t="s">
        <v>410</v>
      </c>
    </row>
    <row r="150" spans="3:11" x14ac:dyDescent="0.25">
      <c r="C150" s="91" t="s">
        <v>63</v>
      </c>
      <c r="D150" s="154"/>
      <c r="E150" s="92">
        <v>2800</v>
      </c>
      <c r="F150" s="93">
        <f>D150*E150</f>
        <v>0</v>
      </c>
      <c r="G150" s="157"/>
      <c r="H150" s="94" t="s">
        <v>984</v>
      </c>
      <c r="I150" s="94" t="str">
        <f>VLOOKUP(H150,Presupuesto!$B$11:$C$565,2,0)</f>
        <v>MUEBLES VARIOS DE OFICINA</v>
      </c>
      <c r="J150" s="208" t="s">
        <v>1451</v>
      </c>
      <c r="K150" s="94" t="s">
        <v>403</v>
      </c>
    </row>
    <row r="151" spans="3:11" x14ac:dyDescent="0.25">
      <c r="C151" s="95" t="s">
        <v>64</v>
      </c>
      <c r="D151" s="147"/>
      <c r="E151" s="96">
        <v>2400</v>
      </c>
      <c r="F151" s="93">
        <f>D151*E151</f>
        <v>0</v>
      </c>
      <c r="G151" s="157"/>
      <c r="H151" s="97" t="s">
        <v>984</v>
      </c>
      <c r="I151" s="94" t="str">
        <f>VLOOKUP(H151,Presupuesto!$B$11:$C$565,2,0)</f>
        <v>MUEBLES VARIOS DE OFICINA</v>
      </c>
      <c r="J151" s="94" t="str">
        <f>$J$150</f>
        <v>Posgrado</v>
      </c>
      <c r="K151" s="94" t="s">
        <v>411</v>
      </c>
    </row>
    <row r="152" spans="3:11" x14ac:dyDescent="0.25">
      <c r="C152" s="95" t="s">
        <v>65</v>
      </c>
      <c r="D152" s="147"/>
      <c r="E152" s="96">
        <v>1000</v>
      </c>
      <c r="F152" s="93">
        <f t="shared" ref="F152:F159" si="14">D152*E152</f>
        <v>0</v>
      </c>
      <c r="G152" s="157"/>
      <c r="H152" s="97" t="s">
        <v>984</v>
      </c>
      <c r="I152" s="94" t="str">
        <f>VLOOKUP(H152,Presupuesto!$B$11:$C$565,2,0)</f>
        <v>MUEBLES VARIOS DE OFICINA</v>
      </c>
      <c r="J152" s="94" t="str">
        <f t="shared" ref="J152:J159" si="15">$J$150</f>
        <v>Posgrado</v>
      </c>
      <c r="K152" s="94" t="s">
        <v>394</v>
      </c>
    </row>
    <row r="153" spans="3:11" x14ac:dyDescent="0.25">
      <c r="C153" s="95" t="s">
        <v>66</v>
      </c>
      <c r="D153" s="147"/>
      <c r="E153" s="96">
        <v>6000</v>
      </c>
      <c r="F153" s="93">
        <f t="shared" si="14"/>
        <v>0</v>
      </c>
      <c r="G153" s="157"/>
      <c r="H153" s="97" t="s">
        <v>984</v>
      </c>
      <c r="I153" s="94" t="str">
        <f>VLOOKUP(H153,Presupuesto!$B$11:$C$565,2,0)</f>
        <v>MUEBLES VARIOS DE OFICINA</v>
      </c>
      <c r="J153" s="94" t="str">
        <f t="shared" si="15"/>
        <v>Posgrado</v>
      </c>
      <c r="K153" s="94" t="s">
        <v>394</v>
      </c>
    </row>
    <row r="154" spans="3:11" x14ac:dyDescent="0.25">
      <c r="C154" s="95" t="s">
        <v>67</v>
      </c>
      <c r="D154" s="147"/>
      <c r="E154" s="96">
        <v>3000</v>
      </c>
      <c r="F154" s="93">
        <f t="shared" si="14"/>
        <v>0</v>
      </c>
      <c r="G154" s="157"/>
      <c r="H154" s="97" t="s">
        <v>984</v>
      </c>
      <c r="I154" s="94" t="str">
        <f>VLOOKUP(H154,Presupuesto!$B$11:$C$565,2,0)</f>
        <v>MUEBLES VARIOS DE OFICINA</v>
      </c>
      <c r="J154" s="94" t="str">
        <f t="shared" si="15"/>
        <v>Posgrado</v>
      </c>
      <c r="K154" s="94" t="s">
        <v>394</v>
      </c>
    </row>
    <row r="155" spans="3:11" x14ac:dyDescent="0.25">
      <c r="C155" s="95" t="s">
        <v>68</v>
      </c>
      <c r="D155" s="147"/>
      <c r="E155" s="96">
        <v>10000</v>
      </c>
      <c r="F155" s="93">
        <f t="shared" si="14"/>
        <v>0</v>
      </c>
      <c r="G155" s="157"/>
      <c r="H155" s="97" t="s">
        <v>984</v>
      </c>
      <c r="I155" s="94" t="str">
        <f>VLOOKUP(H155,Presupuesto!$B$11:$C$565,2,0)</f>
        <v>MUEBLES VARIOS DE OFICINA</v>
      </c>
      <c r="J155" s="94" t="str">
        <f t="shared" si="15"/>
        <v>Posgrado</v>
      </c>
      <c r="K155" s="94" t="s">
        <v>394</v>
      </c>
    </row>
    <row r="156" spans="3:11" x14ac:dyDescent="0.25">
      <c r="C156" s="95" t="s">
        <v>69</v>
      </c>
      <c r="D156" s="147"/>
      <c r="E156" s="96">
        <v>8000</v>
      </c>
      <c r="F156" s="93">
        <f t="shared" si="14"/>
        <v>0</v>
      </c>
      <c r="G156" s="157"/>
      <c r="H156" s="97" t="s">
        <v>987</v>
      </c>
      <c r="I156" s="94" t="str">
        <f>VLOOKUP(H156,Presupuesto!$B$11:$C$565,2,0)</f>
        <v>EQUIPOS VARIOS DE OFICINA</v>
      </c>
      <c r="J156" s="94" t="str">
        <f t="shared" si="15"/>
        <v>Posgrado</v>
      </c>
      <c r="K156" s="94" t="s">
        <v>394</v>
      </c>
    </row>
    <row r="157" spans="3:11" x14ac:dyDescent="0.25">
      <c r="C157" s="95" t="s">
        <v>70</v>
      </c>
      <c r="D157" s="147"/>
      <c r="E157" s="96">
        <v>2000</v>
      </c>
      <c r="F157" s="93">
        <f t="shared" si="14"/>
        <v>0</v>
      </c>
      <c r="G157" s="157"/>
      <c r="H157" s="97" t="s">
        <v>987</v>
      </c>
      <c r="I157" s="94" t="str">
        <f>VLOOKUP(H157,Presupuesto!$B$11:$C$565,2,0)</f>
        <v>EQUIPOS VARIOS DE OFICINA</v>
      </c>
      <c r="J157" s="94" t="str">
        <f t="shared" si="15"/>
        <v>Posgrado</v>
      </c>
      <c r="K157" s="94" t="s">
        <v>402</v>
      </c>
    </row>
    <row r="158" spans="3:11" x14ac:dyDescent="0.25">
      <c r="C158" s="95" t="s">
        <v>71</v>
      </c>
      <c r="D158" s="147"/>
      <c r="E158" s="96">
        <v>5000</v>
      </c>
      <c r="F158" s="93">
        <f t="shared" si="14"/>
        <v>0</v>
      </c>
      <c r="G158" s="157"/>
      <c r="H158" s="97" t="s">
        <v>987</v>
      </c>
      <c r="I158" s="94" t="str">
        <f>VLOOKUP(H158,Presupuesto!$B$11:$C$565,2,0)</f>
        <v>EQUIPOS VARIOS DE OFICINA</v>
      </c>
      <c r="J158" s="94" t="str">
        <f t="shared" si="15"/>
        <v>Posgrado</v>
      </c>
      <c r="K158" s="94" t="s">
        <v>398</v>
      </c>
    </row>
    <row r="159" spans="3:11" ht="15.75" thickBot="1" x14ac:dyDescent="0.3">
      <c r="C159" s="98" t="s">
        <v>72</v>
      </c>
      <c r="D159" s="155"/>
      <c r="E159" s="100">
        <v>100000</v>
      </c>
      <c r="F159" s="101">
        <f t="shared" si="14"/>
        <v>0</v>
      </c>
      <c r="G159" s="158"/>
      <c r="H159" s="102" t="s">
        <v>987</v>
      </c>
      <c r="I159" s="102" t="str">
        <f>VLOOKUP(H159,Presupuesto!$B$11:$C$565,2,0)</f>
        <v>EQUIPOS VARIOS DE OFICINA</v>
      </c>
      <c r="J159" s="102" t="str">
        <f t="shared" si="15"/>
        <v>Posgrado</v>
      </c>
      <c r="K159" s="120" t="s">
        <v>393</v>
      </c>
    </row>
    <row r="161" spans="3:11" ht="15.75" thickBot="1" x14ac:dyDescent="0.3"/>
    <row r="162" spans="3:11" ht="15.75" thickBot="1" x14ac:dyDescent="0.3">
      <c r="C162" s="29" t="s">
        <v>43</v>
      </c>
      <c r="D162" s="30">
        <f>SUM(F169:F178)</f>
        <v>0</v>
      </c>
      <c r="E162" s="173"/>
      <c r="F162" s="173"/>
      <c r="G162" s="76"/>
      <c r="H162" s="173"/>
      <c r="I162" s="173"/>
    </row>
    <row r="163" spans="3:11" x14ac:dyDescent="0.25">
      <c r="C163" s="70"/>
      <c r="D163" s="31"/>
      <c r="E163" s="89"/>
      <c r="F163" s="89"/>
      <c r="G163" s="89"/>
      <c r="H163" s="73"/>
      <c r="I163" s="73"/>
      <c r="J163" s="73"/>
      <c r="K163" s="108"/>
    </row>
    <row r="164" spans="3:11" x14ac:dyDescent="0.25">
      <c r="C164" s="70"/>
      <c r="D164" s="31"/>
      <c r="E164" s="89"/>
      <c r="F164" s="89"/>
      <c r="G164" s="89"/>
      <c r="H164" s="73"/>
      <c r="I164" s="73"/>
      <c r="J164" s="73"/>
      <c r="K164" s="108"/>
    </row>
    <row r="165" spans="3:11" ht="15.75" x14ac:dyDescent="0.25">
      <c r="C165" s="198" t="s">
        <v>391</v>
      </c>
      <c r="D165" s="306"/>
      <c r="E165" s="89"/>
      <c r="F165" s="89"/>
      <c r="G165" s="89"/>
      <c r="H165" s="73"/>
      <c r="I165" s="73"/>
      <c r="J165" s="73"/>
      <c r="K165" s="108"/>
    </row>
    <row r="166" spans="3:11" ht="18.75" x14ac:dyDescent="0.25">
      <c r="C166" s="200" t="e">
        <f>IFERROR(VLOOKUP(D165,'1. Desarrollo e Innov. Curricu.'!$F:$G,2,FALSE),IFERROR(VLOOKUP(D165,'2. Investigación Científica'!$F:$G,2,FALSE),IFERROR(VLOOKUP(D165,'3. Vinculación Univ. Sociedad'!$E:$G,2,FALSE),IFERROR(VLOOKUP(D165,'4.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89"/>
      <c r="F166" s="89"/>
      <c r="G166" s="89"/>
      <c r="H166" s="73"/>
      <c r="I166" s="73"/>
      <c r="J166" s="73"/>
      <c r="K166" s="108"/>
    </row>
    <row r="167" spans="3:11" ht="15.75" thickBot="1" x14ac:dyDescent="0.3">
      <c r="C167" s="70"/>
      <c r="D167" s="31"/>
      <c r="E167" s="89"/>
      <c r="F167" s="89"/>
      <c r="G167" s="89"/>
      <c r="H167" s="73"/>
      <c r="I167" s="73"/>
      <c r="J167" s="73"/>
      <c r="K167" s="108"/>
    </row>
    <row r="168" spans="3:11" ht="30.75" thickBot="1" x14ac:dyDescent="0.3">
      <c r="C168" s="122" t="s">
        <v>44</v>
      </c>
      <c r="D168" s="124" t="s">
        <v>55</v>
      </c>
      <c r="E168" s="124" t="s">
        <v>57</v>
      </c>
      <c r="F168" s="123" t="s">
        <v>27</v>
      </c>
      <c r="G168" s="129" t="s">
        <v>130</v>
      </c>
      <c r="H168" s="124" t="s">
        <v>46</v>
      </c>
      <c r="I168" s="124" t="s">
        <v>131</v>
      </c>
      <c r="J168" s="124" t="s">
        <v>409</v>
      </c>
      <c r="K168" s="124" t="s">
        <v>410</v>
      </c>
    </row>
    <row r="169" spans="3:11" x14ac:dyDescent="0.25">
      <c r="C169" s="91" t="s">
        <v>63</v>
      </c>
      <c r="D169" s="154"/>
      <c r="E169" s="92">
        <v>2800</v>
      </c>
      <c r="F169" s="93">
        <f>D169*E169</f>
        <v>0</v>
      </c>
      <c r="G169" s="157"/>
      <c r="H169" s="94" t="s">
        <v>984</v>
      </c>
      <c r="I169" s="94" t="str">
        <f>VLOOKUP(H169,Presupuesto!$B$11:$C$565,2,0)</f>
        <v>MUEBLES VARIOS DE OFICINA</v>
      </c>
      <c r="J169" s="208" t="s">
        <v>1451</v>
      </c>
      <c r="K169" s="94" t="s">
        <v>403</v>
      </c>
    </row>
    <row r="170" spans="3:11" x14ac:dyDescent="0.25">
      <c r="C170" s="95" t="s">
        <v>64</v>
      </c>
      <c r="D170" s="147"/>
      <c r="E170" s="96">
        <v>2400</v>
      </c>
      <c r="F170" s="93">
        <f>D170*E170</f>
        <v>0</v>
      </c>
      <c r="G170" s="157"/>
      <c r="H170" s="97" t="s">
        <v>984</v>
      </c>
      <c r="I170" s="94" t="str">
        <f>VLOOKUP(H170,Presupuesto!$B$11:$C$565,2,0)</f>
        <v>MUEBLES VARIOS DE OFICINA</v>
      </c>
      <c r="J170" s="94" t="str">
        <f>$J$169</f>
        <v>Posgrado</v>
      </c>
      <c r="K170" s="94" t="s">
        <v>411</v>
      </c>
    </row>
    <row r="171" spans="3:11" x14ac:dyDescent="0.25">
      <c r="C171" s="95" t="s">
        <v>65</v>
      </c>
      <c r="D171" s="147"/>
      <c r="E171" s="96">
        <v>1000</v>
      </c>
      <c r="F171" s="93">
        <f t="shared" ref="F171:F178" si="16">D171*E171</f>
        <v>0</v>
      </c>
      <c r="G171" s="157"/>
      <c r="H171" s="97" t="s">
        <v>984</v>
      </c>
      <c r="I171" s="94" t="str">
        <f>VLOOKUP(H171,Presupuesto!$B$11:$C$565,2,0)</f>
        <v>MUEBLES VARIOS DE OFICINA</v>
      </c>
      <c r="J171" s="94" t="str">
        <f t="shared" ref="J171:J178" si="17">$J$169</f>
        <v>Posgrado</v>
      </c>
      <c r="K171" s="94" t="s">
        <v>394</v>
      </c>
    </row>
    <row r="172" spans="3:11" x14ac:dyDescent="0.25">
      <c r="C172" s="95" t="s">
        <v>66</v>
      </c>
      <c r="D172" s="147"/>
      <c r="E172" s="96">
        <v>6000</v>
      </c>
      <c r="F172" s="93">
        <f t="shared" si="16"/>
        <v>0</v>
      </c>
      <c r="G172" s="157"/>
      <c r="H172" s="97" t="s">
        <v>984</v>
      </c>
      <c r="I172" s="94" t="str">
        <f>VLOOKUP(H172,Presupuesto!$B$11:$C$565,2,0)</f>
        <v>MUEBLES VARIOS DE OFICINA</v>
      </c>
      <c r="J172" s="94" t="str">
        <f t="shared" si="17"/>
        <v>Posgrado</v>
      </c>
      <c r="K172" s="94" t="s">
        <v>394</v>
      </c>
    </row>
    <row r="173" spans="3:11" x14ac:dyDescent="0.25">
      <c r="C173" s="95" t="s">
        <v>67</v>
      </c>
      <c r="D173" s="147"/>
      <c r="E173" s="96">
        <v>3000</v>
      </c>
      <c r="F173" s="93">
        <f t="shared" si="16"/>
        <v>0</v>
      </c>
      <c r="G173" s="157"/>
      <c r="H173" s="97" t="s">
        <v>984</v>
      </c>
      <c r="I173" s="94" t="str">
        <f>VLOOKUP(H173,Presupuesto!$B$11:$C$565,2,0)</f>
        <v>MUEBLES VARIOS DE OFICINA</v>
      </c>
      <c r="J173" s="94" t="str">
        <f t="shared" si="17"/>
        <v>Posgrado</v>
      </c>
      <c r="K173" s="94" t="s">
        <v>394</v>
      </c>
    </row>
    <row r="174" spans="3:11" x14ac:dyDescent="0.25">
      <c r="C174" s="95" t="s">
        <v>68</v>
      </c>
      <c r="D174" s="147"/>
      <c r="E174" s="96">
        <v>10000</v>
      </c>
      <c r="F174" s="93">
        <f t="shared" si="16"/>
        <v>0</v>
      </c>
      <c r="G174" s="157"/>
      <c r="H174" s="97" t="s">
        <v>984</v>
      </c>
      <c r="I174" s="94" t="str">
        <f>VLOOKUP(H174,Presupuesto!$B$11:$C$565,2,0)</f>
        <v>MUEBLES VARIOS DE OFICINA</v>
      </c>
      <c r="J174" s="94" t="str">
        <f t="shared" si="17"/>
        <v>Posgrado</v>
      </c>
      <c r="K174" s="94" t="s">
        <v>394</v>
      </c>
    </row>
    <row r="175" spans="3:11" x14ac:dyDescent="0.25">
      <c r="C175" s="95" t="s">
        <v>69</v>
      </c>
      <c r="D175" s="147"/>
      <c r="E175" s="96">
        <v>8000</v>
      </c>
      <c r="F175" s="93">
        <f t="shared" si="16"/>
        <v>0</v>
      </c>
      <c r="G175" s="157"/>
      <c r="H175" s="97" t="s">
        <v>987</v>
      </c>
      <c r="I175" s="94" t="str">
        <f>VLOOKUP(H175,Presupuesto!$B$11:$C$565,2,0)</f>
        <v>EQUIPOS VARIOS DE OFICINA</v>
      </c>
      <c r="J175" s="94" t="str">
        <f t="shared" si="17"/>
        <v>Posgrado</v>
      </c>
      <c r="K175" s="94" t="s">
        <v>394</v>
      </c>
    </row>
    <row r="176" spans="3:11" x14ac:dyDescent="0.25">
      <c r="C176" s="95" t="s">
        <v>70</v>
      </c>
      <c r="D176" s="147"/>
      <c r="E176" s="96">
        <v>2000</v>
      </c>
      <c r="F176" s="93">
        <f t="shared" si="16"/>
        <v>0</v>
      </c>
      <c r="G176" s="157"/>
      <c r="H176" s="97" t="s">
        <v>987</v>
      </c>
      <c r="I176" s="94" t="str">
        <f>VLOOKUP(H176,Presupuesto!$B$11:$C$565,2,0)</f>
        <v>EQUIPOS VARIOS DE OFICINA</v>
      </c>
      <c r="J176" s="94" t="str">
        <f t="shared" si="17"/>
        <v>Posgrado</v>
      </c>
      <c r="K176" s="94" t="s">
        <v>402</v>
      </c>
    </row>
    <row r="177" spans="3:11" x14ac:dyDescent="0.25">
      <c r="C177" s="95" t="s">
        <v>71</v>
      </c>
      <c r="D177" s="147"/>
      <c r="E177" s="96">
        <v>5000</v>
      </c>
      <c r="F177" s="93">
        <f t="shared" si="16"/>
        <v>0</v>
      </c>
      <c r="G177" s="157"/>
      <c r="H177" s="97" t="s">
        <v>987</v>
      </c>
      <c r="I177" s="94" t="str">
        <f>VLOOKUP(H177,Presupuesto!$B$11:$C$565,2,0)</f>
        <v>EQUIPOS VARIOS DE OFICINA</v>
      </c>
      <c r="J177" s="94" t="str">
        <f t="shared" si="17"/>
        <v>Posgrado</v>
      </c>
      <c r="K177" s="94" t="s">
        <v>398</v>
      </c>
    </row>
    <row r="178" spans="3:11" ht="15.75" thickBot="1" x14ac:dyDescent="0.3">
      <c r="C178" s="98" t="s">
        <v>72</v>
      </c>
      <c r="D178" s="155"/>
      <c r="E178" s="100">
        <v>100000</v>
      </c>
      <c r="F178" s="101">
        <f t="shared" si="16"/>
        <v>0</v>
      </c>
      <c r="G178" s="158"/>
      <c r="H178" s="102" t="s">
        <v>987</v>
      </c>
      <c r="I178" s="102" t="str">
        <f>VLOOKUP(H178,Presupuesto!$B$11:$C$565,2,0)</f>
        <v>EQUIPOS VARIOS DE OFICINA</v>
      </c>
      <c r="J178" s="102" t="str">
        <f t="shared" si="17"/>
        <v>Posgrado</v>
      </c>
      <c r="K178" s="120" t="s">
        <v>393</v>
      </c>
    </row>
    <row r="180" spans="3:11" ht="15.75" thickBot="1" x14ac:dyDescent="0.3">
      <c r="C180" s="290"/>
      <c r="D180" s="291"/>
      <c r="E180" s="292"/>
      <c r="F180" s="292"/>
      <c r="G180" s="293"/>
      <c r="H180" s="292"/>
      <c r="I180" s="292"/>
      <c r="J180" s="151"/>
      <c r="K180" s="151"/>
    </row>
    <row r="181" spans="3:11" ht="15.75" thickBot="1" x14ac:dyDescent="0.3">
      <c r="C181" s="29" t="s">
        <v>43</v>
      </c>
      <c r="D181" s="30">
        <f>SUM(F188:F197)</f>
        <v>0</v>
      </c>
      <c r="E181" s="173"/>
      <c r="F181" s="173"/>
      <c r="G181" s="76"/>
      <c r="H181" s="173"/>
      <c r="I181" s="173"/>
    </row>
    <row r="182" spans="3:11" x14ac:dyDescent="0.25">
      <c r="C182" s="70"/>
      <c r="D182" s="31"/>
      <c r="E182" s="89"/>
      <c r="F182" s="89"/>
      <c r="G182" s="89"/>
      <c r="H182" s="73"/>
      <c r="I182" s="73"/>
      <c r="J182" s="73"/>
      <c r="K182" s="108"/>
    </row>
    <row r="183" spans="3:11" x14ac:dyDescent="0.25">
      <c r="C183" s="70"/>
      <c r="D183" s="31"/>
      <c r="E183" s="89"/>
      <c r="F183" s="89"/>
      <c r="G183" s="89"/>
      <c r="H183" s="73"/>
      <c r="I183" s="73"/>
      <c r="J183" s="73"/>
      <c r="K183" s="108"/>
    </row>
    <row r="184" spans="3:11" ht="15.75" x14ac:dyDescent="0.25">
      <c r="C184" s="198" t="s">
        <v>391</v>
      </c>
      <c r="D184" s="306"/>
      <c r="E184" s="89"/>
      <c r="F184" s="89"/>
      <c r="G184" s="89"/>
      <c r="H184" s="73"/>
      <c r="I184" s="73"/>
      <c r="J184" s="73"/>
      <c r="K184" s="108"/>
    </row>
    <row r="185" spans="3:11" ht="18.75" x14ac:dyDescent="0.25">
      <c r="C185" s="200" t="e">
        <f>IFERROR(VLOOKUP(D184,'1. Desarrollo e Innov. Curricu.'!$F:$G,2,FALSE),IFERROR(VLOOKUP(D184,'2. Investigación Científica'!$F:$G,2,FALSE),IFERROR(VLOOKUP(D184,'3. Vinculación Univ. Sociedad'!$E:$G,2,FALSE),IFERROR(VLOOKUP(D184,'4.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89"/>
      <c r="F185" s="89"/>
      <c r="G185" s="89"/>
      <c r="H185" s="73"/>
      <c r="I185" s="73"/>
      <c r="J185" s="73"/>
      <c r="K185" s="108"/>
    </row>
    <row r="186" spans="3:11" ht="15.75" thickBot="1" x14ac:dyDescent="0.3">
      <c r="C186" s="70"/>
      <c r="D186" s="31"/>
      <c r="E186" s="89"/>
      <c r="F186" s="89"/>
      <c r="G186" s="89"/>
      <c r="H186" s="73"/>
      <c r="I186" s="73"/>
      <c r="J186" s="73"/>
      <c r="K186" s="108"/>
    </row>
    <row r="187" spans="3:11" ht="30.75" thickBot="1" x14ac:dyDescent="0.3">
      <c r="C187" s="122" t="s">
        <v>44</v>
      </c>
      <c r="D187" s="124" t="s">
        <v>55</v>
      </c>
      <c r="E187" s="124" t="s">
        <v>57</v>
      </c>
      <c r="F187" s="123" t="s">
        <v>27</v>
      </c>
      <c r="G187" s="129" t="s">
        <v>130</v>
      </c>
      <c r="H187" s="124" t="s">
        <v>46</v>
      </c>
      <c r="I187" s="124" t="s">
        <v>131</v>
      </c>
      <c r="J187" s="124" t="s">
        <v>409</v>
      </c>
      <c r="K187" s="124" t="s">
        <v>410</v>
      </c>
    </row>
    <row r="188" spans="3:11" x14ac:dyDescent="0.25">
      <c r="C188" s="91" t="s">
        <v>63</v>
      </c>
      <c r="D188" s="154"/>
      <c r="E188" s="92">
        <v>2800</v>
      </c>
      <c r="F188" s="93">
        <f>D188*E188</f>
        <v>0</v>
      </c>
      <c r="G188" s="157"/>
      <c r="H188" s="94" t="s">
        <v>984</v>
      </c>
      <c r="I188" s="94" t="str">
        <f>VLOOKUP(H188,Presupuesto!$B$11:$C$565,2,0)</f>
        <v>MUEBLES VARIOS DE OFICINA</v>
      </c>
      <c r="J188" s="208" t="s">
        <v>1451</v>
      </c>
      <c r="K188" s="94" t="s">
        <v>403</v>
      </c>
    </row>
    <row r="189" spans="3:11" x14ac:dyDescent="0.25">
      <c r="C189" s="95" t="s">
        <v>64</v>
      </c>
      <c r="D189" s="147"/>
      <c r="E189" s="96">
        <v>2400</v>
      </c>
      <c r="F189" s="93">
        <f>D189*E189</f>
        <v>0</v>
      </c>
      <c r="G189" s="157"/>
      <c r="H189" s="97" t="s">
        <v>984</v>
      </c>
      <c r="I189" s="94" t="str">
        <f>VLOOKUP(H189,Presupuesto!$B$11:$C$565,2,0)</f>
        <v>MUEBLES VARIOS DE OFICINA</v>
      </c>
      <c r="J189" s="94" t="str">
        <f>$J$188</f>
        <v>Posgrado</v>
      </c>
      <c r="K189" s="94" t="s">
        <v>411</v>
      </c>
    </row>
    <row r="190" spans="3:11" x14ac:dyDescent="0.25">
      <c r="C190" s="95" t="s">
        <v>65</v>
      </c>
      <c r="D190" s="147"/>
      <c r="E190" s="96">
        <v>1000</v>
      </c>
      <c r="F190" s="93">
        <f t="shared" ref="F190:F197" si="18">D190*E190</f>
        <v>0</v>
      </c>
      <c r="G190" s="157"/>
      <c r="H190" s="97" t="s">
        <v>984</v>
      </c>
      <c r="I190" s="94" t="str">
        <f>VLOOKUP(H190,Presupuesto!$B$11:$C$565,2,0)</f>
        <v>MUEBLES VARIOS DE OFICINA</v>
      </c>
      <c r="J190" s="94" t="str">
        <f t="shared" ref="J190:J197" si="19">$J$188</f>
        <v>Posgrado</v>
      </c>
      <c r="K190" s="94" t="s">
        <v>394</v>
      </c>
    </row>
    <row r="191" spans="3:11" x14ac:dyDescent="0.25">
      <c r="C191" s="95" t="s">
        <v>66</v>
      </c>
      <c r="D191" s="147"/>
      <c r="E191" s="96">
        <v>6000</v>
      </c>
      <c r="F191" s="93">
        <f t="shared" si="18"/>
        <v>0</v>
      </c>
      <c r="G191" s="157"/>
      <c r="H191" s="97" t="s">
        <v>984</v>
      </c>
      <c r="I191" s="94" t="str">
        <f>VLOOKUP(H191,Presupuesto!$B$11:$C$565,2,0)</f>
        <v>MUEBLES VARIOS DE OFICINA</v>
      </c>
      <c r="J191" s="94" t="str">
        <f t="shared" si="19"/>
        <v>Posgrado</v>
      </c>
      <c r="K191" s="94" t="s">
        <v>394</v>
      </c>
    </row>
    <row r="192" spans="3:11" x14ac:dyDescent="0.25">
      <c r="C192" s="95" t="s">
        <v>67</v>
      </c>
      <c r="D192" s="147"/>
      <c r="E192" s="96">
        <v>3000</v>
      </c>
      <c r="F192" s="93">
        <f t="shared" si="18"/>
        <v>0</v>
      </c>
      <c r="G192" s="157"/>
      <c r="H192" s="97" t="s">
        <v>984</v>
      </c>
      <c r="I192" s="94" t="str">
        <f>VLOOKUP(H192,Presupuesto!$B$11:$C$565,2,0)</f>
        <v>MUEBLES VARIOS DE OFICINA</v>
      </c>
      <c r="J192" s="94" t="str">
        <f t="shared" si="19"/>
        <v>Posgrado</v>
      </c>
      <c r="K192" s="94" t="s">
        <v>394</v>
      </c>
    </row>
    <row r="193" spans="3:11" x14ac:dyDescent="0.25">
      <c r="C193" s="95" t="s">
        <v>68</v>
      </c>
      <c r="D193" s="147"/>
      <c r="E193" s="96">
        <v>10000</v>
      </c>
      <c r="F193" s="93">
        <f t="shared" si="18"/>
        <v>0</v>
      </c>
      <c r="G193" s="157"/>
      <c r="H193" s="97" t="s">
        <v>984</v>
      </c>
      <c r="I193" s="94" t="str">
        <f>VLOOKUP(H193,Presupuesto!$B$11:$C$565,2,0)</f>
        <v>MUEBLES VARIOS DE OFICINA</v>
      </c>
      <c r="J193" s="94" t="str">
        <f t="shared" si="19"/>
        <v>Posgrado</v>
      </c>
      <c r="K193" s="94" t="s">
        <v>394</v>
      </c>
    </row>
    <row r="194" spans="3:11" x14ac:dyDescent="0.25">
      <c r="C194" s="95" t="s">
        <v>69</v>
      </c>
      <c r="D194" s="147"/>
      <c r="E194" s="96">
        <v>8000</v>
      </c>
      <c r="F194" s="93">
        <f t="shared" si="18"/>
        <v>0</v>
      </c>
      <c r="G194" s="157"/>
      <c r="H194" s="97" t="s">
        <v>987</v>
      </c>
      <c r="I194" s="94" t="str">
        <f>VLOOKUP(H194,Presupuesto!$B$11:$C$565,2,0)</f>
        <v>EQUIPOS VARIOS DE OFICINA</v>
      </c>
      <c r="J194" s="94" t="str">
        <f t="shared" si="19"/>
        <v>Posgrado</v>
      </c>
      <c r="K194" s="94" t="s">
        <v>394</v>
      </c>
    </row>
    <row r="195" spans="3:11" x14ac:dyDescent="0.25">
      <c r="C195" s="95" t="s">
        <v>70</v>
      </c>
      <c r="D195" s="147"/>
      <c r="E195" s="96">
        <v>2000</v>
      </c>
      <c r="F195" s="93">
        <f t="shared" si="18"/>
        <v>0</v>
      </c>
      <c r="G195" s="157"/>
      <c r="H195" s="97" t="s">
        <v>987</v>
      </c>
      <c r="I195" s="94" t="str">
        <f>VLOOKUP(H195,Presupuesto!$B$11:$C$565,2,0)</f>
        <v>EQUIPOS VARIOS DE OFICINA</v>
      </c>
      <c r="J195" s="94" t="str">
        <f t="shared" si="19"/>
        <v>Posgrado</v>
      </c>
      <c r="K195" s="94" t="s">
        <v>402</v>
      </c>
    </row>
    <row r="196" spans="3:11" x14ac:dyDescent="0.25">
      <c r="C196" s="95" t="s">
        <v>71</v>
      </c>
      <c r="D196" s="147"/>
      <c r="E196" s="96">
        <v>5000</v>
      </c>
      <c r="F196" s="93">
        <f t="shared" si="18"/>
        <v>0</v>
      </c>
      <c r="G196" s="157"/>
      <c r="H196" s="97" t="s">
        <v>987</v>
      </c>
      <c r="I196" s="94" t="str">
        <f>VLOOKUP(H196,Presupuesto!$B$11:$C$565,2,0)</f>
        <v>EQUIPOS VARIOS DE OFICINA</v>
      </c>
      <c r="J196" s="94" t="str">
        <f t="shared" si="19"/>
        <v>Posgrado</v>
      </c>
      <c r="K196" s="94" t="s">
        <v>398</v>
      </c>
    </row>
    <row r="197" spans="3:11" ht="15.75" thickBot="1" x14ac:dyDescent="0.3">
      <c r="C197" s="98" t="s">
        <v>72</v>
      </c>
      <c r="D197" s="155"/>
      <c r="E197" s="100">
        <v>100000</v>
      </c>
      <c r="F197" s="101">
        <f t="shared" si="18"/>
        <v>0</v>
      </c>
      <c r="G197" s="158"/>
      <c r="H197" s="102" t="s">
        <v>987</v>
      </c>
      <c r="I197" s="102" t="str">
        <f>VLOOKUP(H197,Presupuesto!$B$11:$C$565,2,0)</f>
        <v>EQUIPOS VARIOS DE OFICINA</v>
      </c>
      <c r="J197" s="102" t="str">
        <f t="shared" si="19"/>
        <v>Posgrado</v>
      </c>
      <c r="K197" s="120" t="s">
        <v>393</v>
      </c>
    </row>
    <row r="199" spans="3:11" ht="15.75" thickBot="1" x14ac:dyDescent="0.3"/>
    <row r="200" spans="3:11" ht="15.75" thickBot="1" x14ac:dyDescent="0.3">
      <c r="C200" s="29" t="s">
        <v>43</v>
      </c>
      <c r="D200" s="30">
        <f>SUM(F207:F216)</f>
        <v>0</v>
      </c>
      <c r="E200" s="173"/>
      <c r="F200" s="173"/>
      <c r="G200" s="76"/>
      <c r="H200" s="173"/>
      <c r="I200" s="173"/>
    </row>
    <row r="201" spans="3:11" x14ac:dyDescent="0.25">
      <c r="C201" s="70"/>
      <c r="D201" s="31"/>
      <c r="E201" s="89"/>
      <c r="F201" s="89"/>
      <c r="G201" s="89"/>
      <c r="H201" s="73"/>
      <c r="I201" s="73"/>
      <c r="J201" s="73"/>
      <c r="K201" s="108"/>
    </row>
    <row r="202" spans="3:11" x14ac:dyDescent="0.25">
      <c r="C202" s="70"/>
      <c r="D202" s="31"/>
      <c r="E202" s="89"/>
      <c r="F202" s="89"/>
      <c r="G202" s="89"/>
      <c r="H202" s="73"/>
      <c r="I202" s="73"/>
      <c r="J202" s="73"/>
      <c r="K202" s="108"/>
    </row>
    <row r="203" spans="3:11" ht="15.75" x14ac:dyDescent="0.25">
      <c r="C203" s="198" t="s">
        <v>391</v>
      </c>
      <c r="D203" s="306"/>
      <c r="E203" s="89"/>
      <c r="F203" s="89"/>
      <c r="G203" s="89"/>
      <c r="H203" s="73"/>
      <c r="I203" s="73"/>
      <c r="J203" s="73"/>
      <c r="K203" s="108"/>
    </row>
    <row r="204" spans="3:11" ht="18.75" x14ac:dyDescent="0.25">
      <c r="C204" s="200" t="e">
        <f>IFERROR(VLOOKUP(D203,'1. Desarrollo e Innov. Curricu.'!$F:$G,2,FALSE),IFERROR(VLOOKUP(D203,'2. Investigación Científica'!$F:$G,2,FALSE),IFERROR(VLOOKUP(D203,'3. Vinculación Univ. Sociedad'!$E:$G,2,FALSE),IFERROR(VLOOKUP(D203,'4.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89"/>
      <c r="F204" s="89"/>
      <c r="G204" s="89"/>
      <c r="H204" s="73"/>
      <c r="I204" s="73"/>
      <c r="J204" s="73"/>
      <c r="K204" s="108"/>
    </row>
    <row r="205" spans="3:11" ht="15.75" thickBot="1" x14ac:dyDescent="0.3">
      <c r="C205" s="70"/>
      <c r="D205" s="31"/>
      <c r="E205" s="89"/>
      <c r="F205" s="89"/>
      <c r="G205" s="89"/>
      <c r="H205" s="73"/>
      <c r="I205" s="73"/>
      <c r="J205" s="73"/>
      <c r="K205" s="108"/>
    </row>
    <row r="206" spans="3:11" ht="30.75" thickBot="1" x14ac:dyDescent="0.3">
      <c r="C206" s="122" t="s">
        <v>44</v>
      </c>
      <c r="D206" s="124" t="s">
        <v>55</v>
      </c>
      <c r="E206" s="124" t="s">
        <v>57</v>
      </c>
      <c r="F206" s="123" t="s">
        <v>27</v>
      </c>
      <c r="G206" s="129" t="s">
        <v>130</v>
      </c>
      <c r="H206" s="124" t="s">
        <v>46</v>
      </c>
      <c r="I206" s="124" t="s">
        <v>131</v>
      </c>
      <c r="J206" s="124" t="s">
        <v>409</v>
      </c>
      <c r="K206" s="124" t="s">
        <v>410</v>
      </c>
    </row>
    <row r="207" spans="3:11" x14ac:dyDescent="0.25">
      <c r="C207" s="91" t="s">
        <v>63</v>
      </c>
      <c r="D207" s="154"/>
      <c r="E207" s="92">
        <v>2800</v>
      </c>
      <c r="F207" s="93">
        <f>D207*E207</f>
        <v>0</v>
      </c>
      <c r="G207" s="157"/>
      <c r="H207" s="94" t="s">
        <v>984</v>
      </c>
      <c r="I207" s="94" t="str">
        <f>VLOOKUP(H207,Presupuesto!$B$11:$C$565,2,0)</f>
        <v>MUEBLES VARIOS DE OFICINA</v>
      </c>
      <c r="J207" s="208" t="s">
        <v>1451</v>
      </c>
      <c r="K207" s="94" t="s">
        <v>403</v>
      </c>
    </row>
    <row r="208" spans="3:11" x14ac:dyDescent="0.25">
      <c r="C208" s="95" t="s">
        <v>64</v>
      </c>
      <c r="D208" s="147"/>
      <c r="E208" s="96">
        <v>2400</v>
      </c>
      <c r="F208" s="93">
        <f>D208*E208</f>
        <v>0</v>
      </c>
      <c r="G208" s="157"/>
      <c r="H208" s="97" t="s">
        <v>984</v>
      </c>
      <c r="I208" s="94" t="str">
        <f>VLOOKUP(H208,Presupuesto!$B$11:$C$565,2,0)</f>
        <v>MUEBLES VARIOS DE OFICINA</v>
      </c>
      <c r="J208" s="94" t="str">
        <f>$J$207</f>
        <v>Posgrado</v>
      </c>
      <c r="K208" s="94" t="s">
        <v>411</v>
      </c>
    </row>
    <row r="209" spans="3:11" x14ac:dyDescent="0.25">
      <c r="C209" s="95" t="s">
        <v>65</v>
      </c>
      <c r="D209" s="147"/>
      <c r="E209" s="96">
        <v>1000</v>
      </c>
      <c r="F209" s="93">
        <f t="shared" ref="F209:F216" si="20">D209*E209</f>
        <v>0</v>
      </c>
      <c r="G209" s="157"/>
      <c r="H209" s="97" t="s">
        <v>984</v>
      </c>
      <c r="I209" s="94" t="str">
        <f>VLOOKUP(H209,Presupuesto!$B$11:$C$565,2,0)</f>
        <v>MUEBLES VARIOS DE OFICINA</v>
      </c>
      <c r="J209" s="94" t="str">
        <f t="shared" ref="J209:J216" si="21">$J$207</f>
        <v>Posgrado</v>
      </c>
      <c r="K209" s="94" t="s">
        <v>394</v>
      </c>
    </row>
    <row r="210" spans="3:11" x14ac:dyDescent="0.25">
      <c r="C210" s="95" t="s">
        <v>66</v>
      </c>
      <c r="D210" s="147"/>
      <c r="E210" s="96">
        <v>6000</v>
      </c>
      <c r="F210" s="93">
        <f t="shared" si="20"/>
        <v>0</v>
      </c>
      <c r="G210" s="157"/>
      <c r="H210" s="97" t="s">
        <v>984</v>
      </c>
      <c r="I210" s="94" t="str">
        <f>VLOOKUP(H210,Presupuesto!$B$11:$C$565,2,0)</f>
        <v>MUEBLES VARIOS DE OFICINA</v>
      </c>
      <c r="J210" s="94" t="str">
        <f t="shared" si="21"/>
        <v>Posgrado</v>
      </c>
      <c r="K210" s="94" t="s">
        <v>394</v>
      </c>
    </row>
    <row r="211" spans="3:11" x14ac:dyDescent="0.25">
      <c r="C211" s="95" t="s">
        <v>67</v>
      </c>
      <c r="D211" s="147"/>
      <c r="E211" s="96">
        <v>3000</v>
      </c>
      <c r="F211" s="93">
        <f t="shared" si="20"/>
        <v>0</v>
      </c>
      <c r="G211" s="157"/>
      <c r="H211" s="97" t="s">
        <v>984</v>
      </c>
      <c r="I211" s="94" t="str">
        <f>VLOOKUP(H211,Presupuesto!$B$11:$C$565,2,0)</f>
        <v>MUEBLES VARIOS DE OFICINA</v>
      </c>
      <c r="J211" s="94" t="str">
        <f t="shared" si="21"/>
        <v>Posgrado</v>
      </c>
      <c r="K211" s="94" t="s">
        <v>394</v>
      </c>
    </row>
    <row r="212" spans="3:11" x14ac:dyDescent="0.25">
      <c r="C212" s="95" t="s">
        <v>68</v>
      </c>
      <c r="D212" s="147"/>
      <c r="E212" s="96">
        <v>10000</v>
      </c>
      <c r="F212" s="93">
        <f t="shared" si="20"/>
        <v>0</v>
      </c>
      <c r="G212" s="157"/>
      <c r="H212" s="97" t="s">
        <v>984</v>
      </c>
      <c r="I212" s="94" t="str">
        <f>VLOOKUP(H212,Presupuesto!$B$11:$C$565,2,0)</f>
        <v>MUEBLES VARIOS DE OFICINA</v>
      </c>
      <c r="J212" s="94" t="str">
        <f t="shared" si="21"/>
        <v>Posgrado</v>
      </c>
      <c r="K212" s="94" t="s">
        <v>394</v>
      </c>
    </row>
    <row r="213" spans="3:11" x14ac:dyDescent="0.25">
      <c r="C213" s="95" t="s">
        <v>69</v>
      </c>
      <c r="D213" s="147"/>
      <c r="E213" s="96">
        <v>8000</v>
      </c>
      <c r="F213" s="93">
        <f t="shared" si="20"/>
        <v>0</v>
      </c>
      <c r="G213" s="157"/>
      <c r="H213" s="97" t="s">
        <v>987</v>
      </c>
      <c r="I213" s="94" t="str">
        <f>VLOOKUP(H213,Presupuesto!$B$11:$C$565,2,0)</f>
        <v>EQUIPOS VARIOS DE OFICINA</v>
      </c>
      <c r="J213" s="94" t="str">
        <f t="shared" si="21"/>
        <v>Posgrado</v>
      </c>
      <c r="K213" s="94" t="s">
        <v>394</v>
      </c>
    </row>
    <row r="214" spans="3:11" x14ac:dyDescent="0.25">
      <c r="C214" s="95" t="s">
        <v>70</v>
      </c>
      <c r="D214" s="147"/>
      <c r="E214" s="96">
        <v>2000</v>
      </c>
      <c r="F214" s="93">
        <f t="shared" si="20"/>
        <v>0</v>
      </c>
      <c r="G214" s="157"/>
      <c r="H214" s="97" t="s">
        <v>987</v>
      </c>
      <c r="I214" s="94" t="str">
        <f>VLOOKUP(H214,Presupuesto!$B$11:$C$565,2,0)</f>
        <v>EQUIPOS VARIOS DE OFICINA</v>
      </c>
      <c r="J214" s="94" t="str">
        <f t="shared" si="21"/>
        <v>Posgrado</v>
      </c>
      <c r="K214" s="94" t="s">
        <v>402</v>
      </c>
    </row>
    <row r="215" spans="3:11" x14ac:dyDescent="0.25">
      <c r="C215" s="95" t="s">
        <v>71</v>
      </c>
      <c r="D215" s="147"/>
      <c r="E215" s="96">
        <v>5000</v>
      </c>
      <c r="F215" s="93">
        <f t="shared" si="20"/>
        <v>0</v>
      </c>
      <c r="G215" s="157"/>
      <c r="H215" s="97" t="s">
        <v>987</v>
      </c>
      <c r="I215" s="94" t="str">
        <f>VLOOKUP(H215,Presupuesto!$B$11:$C$565,2,0)</f>
        <v>EQUIPOS VARIOS DE OFICINA</v>
      </c>
      <c r="J215" s="94" t="str">
        <f t="shared" si="21"/>
        <v>Posgrado</v>
      </c>
      <c r="K215" s="94" t="s">
        <v>398</v>
      </c>
    </row>
    <row r="216" spans="3:11" ht="15.75" thickBot="1" x14ac:dyDescent="0.3">
      <c r="C216" s="98" t="s">
        <v>72</v>
      </c>
      <c r="D216" s="155"/>
      <c r="E216" s="100">
        <v>100000</v>
      </c>
      <c r="F216" s="101">
        <f t="shared" si="20"/>
        <v>0</v>
      </c>
      <c r="G216" s="158"/>
      <c r="H216" s="102" t="s">
        <v>987</v>
      </c>
      <c r="I216" s="102" t="str">
        <f>VLOOKUP(H216,Presupuesto!$B$11:$C$565,2,0)</f>
        <v>EQUIPOS VARIOS DE OFICINA</v>
      </c>
      <c r="J216" s="102" t="str">
        <f t="shared" si="21"/>
        <v>Posgrado</v>
      </c>
      <c r="K216" s="120" t="s">
        <v>393</v>
      </c>
    </row>
    <row r="218" spans="3:11" ht="15.75" thickBot="1" x14ac:dyDescent="0.3">
      <c r="C218" s="290"/>
      <c r="D218" s="291"/>
      <c r="E218" s="292"/>
      <c r="F218" s="292"/>
      <c r="G218" s="293"/>
      <c r="H218" s="292"/>
      <c r="I218" s="292"/>
      <c r="J218" s="151"/>
      <c r="K218" s="151"/>
    </row>
    <row r="219" spans="3:11" ht="15.75" thickBot="1" x14ac:dyDescent="0.3">
      <c r="C219" s="29" t="s">
        <v>43</v>
      </c>
      <c r="D219" s="30">
        <f>SUM(F226:F235)</f>
        <v>0</v>
      </c>
      <c r="E219" s="173"/>
      <c r="F219" s="173"/>
      <c r="G219" s="76"/>
      <c r="H219" s="173"/>
      <c r="I219" s="173"/>
    </row>
    <row r="220" spans="3:11" x14ac:dyDescent="0.25">
      <c r="C220" s="70"/>
      <c r="D220" s="31"/>
      <c r="E220" s="89"/>
      <c r="F220" s="89"/>
      <c r="G220" s="89"/>
      <c r="H220" s="73"/>
      <c r="I220" s="73"/>
      <c r="J220" s="73"/>
      <c r="K220" s="108"/>
    </row>
    <row r="221" spans="3:11" x14ac:dyDescent="0.25">
      <c r="C221" s="70"/>
      <c r="D221" s="31"/>
      <c r="E221" s="89"/>
      <c r="F221" s="89"/>
      <c r="G221" s="89"/>
      <c r="H221" s="73"/>
      <c r="I221" s="73"/>
      <c r="J221" s="73"/>
      <c r="K221" s="108"/>
    </row>
    <row r="222" spans="3:11" ht="15.75" x14ac:dyDescent="0.25">
      <c r="C222" s="198" t="s">
        <v>391</v>
      </c>
      <c r="D222" s="306"/>
      <c r="E222" s="89"/>
      <c r="F222" s="89"/>
      <c r="G222" s="89"/>
      <c r="H222" s="73"/>
      <c r="I222" s="73"/>
      <c r="J222" s="73"/>
      <c r="K222" s="108"/>
    </row>
    <row r="223" spans="3:11" ht="18.75" x14ac:dyDescent="0.25">
      <c r="C223" s="200" t="e">
        <f>IFERROR(VLOOKUP(D222,'1. Desarrollo e Innov. Curricu.'!$F:$G,2,FALSE),IFERROR(VLOOKUP(D222,'2. Investigación Científica'!$F:$G,2,FALSE),IFERROR(VLOOKUP(D222,'3. Vinculación Univ. Sociedad'!$E:$G,2,FALSE),IFERROR(VLOOKUP(D222,'4.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89"/>
      <c r="F223" s="89"/>
      <c r="G223" s="89"/>
      <c r="H223" s="73"/>
      <c r="I223" s="73"/>
      <c r="J223" s="73"/>
      <c r="K223" s="108"/>
    </row>
    <row r="224" spans="3:11" ht="15.75" thickBot="1" x14ac:dyDescent="0.3">
      <c r="C224" s="70"/>
      <c r="D224" s="31"/>
      <c r="E224" s="89"/>
      <c r="F224" s="89"/>
      <c r="G224" s="89"/>
      <c r="H224" s="73"/>
      <c r="I224" s="73"/>
      <c r="J224" s="73"/>
      <c r="K224" s="108"/>
    </row>
    <row r="225" spans="3:11" ht="30.75" thickBot="1" x14ac:dyDescent="0.3">
      <c r="C225" s="122" t="s">
        <v>44</v>
      </c>
      <c r="D225" s="124" t="s">
        <v>55</v>
      </c>
      <c r="E225" s="124" t="s">
        <v>57</v>
      </c>
      <c r="F225" s="123" t="s">
        <v>27</v>
      </c>
      <c r="G225" s="129" t="s">
        <v>130</v>
      </c>
      <c r="H225" s="124" t="s">
        <v>46</v>
      </c>
      <c r="I225" s="124" t="s">
        <v>131</v>
      </c>
      <c r="J225" s="124" t="s">
        <v>409</v>
      </c>
      <c r="K225" s="124" t="s">
        <v>410</v>
      </c>
    </row>
    <row r="226" spans="3:11" x14ac:dyDescent="0.25">
      <c r="C226" s="91" t="s">
        <v>63</v>
      </c>
      <c r="D226" s="154"/>
      <c r="E226" s="92">
        <v>2800</v>
      </c>
      <c r="F226" s="93">
        <f>D226*E226</f>
        <v>0</v>
      </c>
      <c r="G226" s="157"/>
      <c r="H226" s="94" t="s">
        <v>984</v>
      </c>
      <c r="I226" s="94" t="str">
        <f>VLOOKUP(H226,Presupuesto!$B$11:$C$565,2,0)</f>
        <v>MUEBLES VARIOS DE OFICINA</v>
      </c>
      <c r="J226" s="208" t="s">
        <v>1474</v>
      </c>
      <c r="K226" s="94" t="s">
        <v>403</v>
      </c>
    </row>
    <row r="227" spans="3:11" x14ac:dyDescent="0.25">
      <c r="C227" s="95" t="s">
        <v>64</v>
      </c>
      <c r="D227" s="147"/>
      <c r="E227" s="96">
        <v>2400</v>
      </c>
      <c r="F227" s="93">
        <f>D227*E227</f>
        <v>0</v>
      </c>
      <c r="G227" s="157"/>
      <c r="H227" s="97" t="s">
        <v>984</v>
      </c>
      <c r="I227" s="94" t="str">
        <f>VLOOKUP(H227,Presupuesto!$B$11:$C$565,2,0)</f>
        <v>MUEBLES VARIOS DE OFICINA</v>
      </c>
      <c r="J227" s="94" t="str">
        <f>$J$226</f>
        <v>Desarrollo del Sistema de Educación Superior</v>
      </c>
      <c r="K227" s="94" t="s">
        <v>411</v>
      </c>
    </row>
    <row r="228" spans="3:11" x14ac:dyDescent="0.25">
      <c r="C228" s="95" t="s">
        <v>65</v>
      </c>
      <c r="D228" s="147"/>
      <c r="E228" s="96">
        <v>1000</v>
      </c>
      <c r="F228" s="93">
        <f t="shared" ref="F228:F235" si="22">D228*E228</f>
        <v>0</v>
      </c>
      <c r="G228" s="157"/>
      <c r="H228" s="97" t="s">
        <v>984</v>
      </c>
      <c r="I228" s="94" t="str">
        <f>VLOOKUP(H228,Presupuesto!$B$11:$C$565,2,0)</f>
        <v>MUEBLES VARIOS DE OFICINA</v>
      </c>
      <c r="J228" s="94" t="str">
        <f t="shared" ref="J228:J235" si="23">$J$226</f>
        <v>Desarrollo del Sistema de Educación Superior</v>
      </c>
      <c r="K228" s="94" t="s">
        <v>394</v>
      </c>
    </row>
    <row r="229" spans="3:11" x14ac:dyDescent="0.25">
      <c r="C229" s="95" t="s">
        <v>66</v>
      </c>
      <c r="D229" s="147"/>
      <c r="E229" s="96">
        <v>6000</v>
      </c>
      <c r="F229" s="93">
        <f t="shared" si="22"/>
        <v>0</v>
      </c>
      <c r="G229" s="157"/>
      <c r="H229" s="97" t="s">
        <v>984</v>
      </c>
      <c r="I229" s="94" t="str">
        <f>VLOOKUP(H229,Presupuesto!$B$11:$C$565,2,0)</f>
        <v>MUEBLES VARIOS DE OFICINA</v>
      </c>
      <c r="J229" s="94" t="str">
        <f t="shared" si="23"/>
        <v>Desarrollo del Sistema de Educación Superior</v>
      </c>
      <c r="K229" s="94" t="s">
        <v>394</v>
      </c>
    </row>
    <row r="230" spans="3:11" x14ac:dyDescent="0.25">
      <c r="C230" s="95" t="s">
        <v>67</v>
      </c>
      <c r="D230" s="147"/>
      <c r="E230" s="96">
        <v>3000</v>
      </c>
      <c r="F230" s="93">
        <f t="shared" si="22"/>
        <v>0</v>
      </c>
      <c r="G230" s="157"/>
      <c r="H230" s="97" t="s">
        <v>984</v>
      </c>
      <c r="I230" s="94" t="str">
        <f>VLOOKUP(H230,Presupuesto!$B$11:$C$565,2,0)</f>
        <v>MUEBLES VARIOS DE OFICINA</v>
      </c>
      <c r="J230" s="94" t="str">
        <f t="shared" si="23"/>
        <v>Desarrollo del Sistema de Educación Superior</v>
      </c>
      <c r="K230" s="94" t="s">
        <v>394</v>
      </c>
    </row>
    <row r="231" spans="3:11" x14ac:dyDescent="0.25">
      <c r="C231" s="95" t="s">
        <v>68</v>
      </c>
      <c r="D231" s="147"/>
      <c r="E231" s="96">
        <v>10000</v>
      </c>
      <c r="F231" s="93">
        <f t="shared" si="22"/>
        <v>0</v>
      </c>
      <c r="G231" s="157"/>
      <c r="H231" s="97" t="s">
        <v>984</v>
      </c>
      <c r="I231" s="94" t="str">
        <f>VLOOKUP(H231,Presupuesto!$B$11:$C$565,2,0)</f>
        <v>MUEBLES VARIOS DE OFICINA</v>
      </c>
      <c r="J231" s="94" t="str">
        <f t="shared" si="23"/>
        <v>Desarrollo del Sistema de Educación Superior</v>
      </c>
      <c r="K231" s="94" t="s">
        <v>394</v>
      </c>
    </row>
    <row r="232" spans="3:11" x14ac:dyDescent="0.25">
      <c r="C232" s="95" t="s">
        <v>69</v>
      </c>
      <c r="D232" s="147"/>
      <c r="E232" s="96">
        <v>8000</v>
      </c>
      <c r="F232" s="93">
        <f t="shared" si="22"/>
        <v>0</v>
      </c>
      <c r="G232" s="157"/>
      <c r="H232" s="97" t="s">
        <v>987</v>
      </c>
      <c r="I232" s="94" t="str">
        <f>VLOOKUP(H232,Presupuesto!$B$11:$C$565,2,0)</f>
        <v>EQUIPOS VARIOS DE OFICINA</v>
      </c>
      <c r="J232" s="94" t="str">
        <f t="shared" si="23"/>
        <v>Desarrollo del Sistema de Educación Superior</v>
      </c>
      <c r="K232" s="94" t="s">
        <v>394</v>
      </c>
    </row>
    <row r="233" spans="3:11" x14ac:dyDescent="0.25">
      <c r="C233" s="95" t="s">
        <v>70</v>
      </c>
      <c r="D233" s="147"/>
      <c r="E233" s="96">
        <v>2000</v>
      </c>
      <c r="F233" s="93">
        <f t="shared" si="22"/>
        <v>0</v>
      </c>
      <c r="G233" s="157"/>
      <c r="H233" s="97" t="s">
        <v>987</v>
      </c>
      <c r="I233" s="94" t="str">
        <f>VLOOKUP(H233,Presupuesto!$B$11:$C$565,2,0)</f>
        <v>EQUIPOS VARIOS DE OFICINA</v>
      </c>
      <c r="J233" s="94" t="str">
        <f t="shared" si="23"/>
        <v>Desarrollo del Sistema de Educación Superior</v>
      </c>
      <c r="K233" s="94" t="s">
        <v>402</v>
      </c>
    </row>
    <row r="234" spans="3:11" x14ac:dyDescent="0.25">
      <c r="C234" s="95" t="s">
        <v>71</v>
      </c>
      <c r="D234" s="147"/>
      <c r="E234" s="96">
        <v>5000</v>
      </c>
      <c r="F234" s="93">
        <f t="shared" si="22"/>
        <v>0</v>
      </c>
      <c r="G234" s="157"/>
      <c r="H234" s="97" t="s">
        <v>987</v>
      </c>
      <c r="I234" s="94" t="str">
        <f>VLOOKUP(H234,Presupuesto!$B$11:$C$565,2,0)</f>
        <v>EQUIPOS VARIOS DE OFICINA</v>
      </c>
      <c r="J234" s="94" t="str">
        <f t="shared" si="23"/>
        <v>Desarrollo del Sistema de Educación Superior</v>
      </c>
      <c r="K234" s="94" t="s">
        <v>398</v>
      </c>
    </row>
    <row r="235" spans="3:11" ht="15.75" thickBot="1" x14ac:dyDescent="0.3">
      <c r="C235" s="98" t="s">
        <v>72</v>
      </c>
      <c r="D235" s="155"/>
      <c r="E235" s="100">
        <v>100000</v>
      </c>
      <c r="F235" s="101">
        <f t="shared" si="22"/>
        <v>0</v>
      </c>
      <c r="G235" s="158"/>
      <c r="H235" s="102" t="s">
        <v>987</v>
      </c>
      <c r="I235" s="102" t="str">
        <f>VLOOKUP(H235,Presupuesto!$B$11:$C$565,2,0)</f>
        <v>EQUIPOS VARIOS DE OFICINA</v>
      </c>
      <c r="J235" s="102" t="str">
        <f t="shared" si="23"/>
        <v>Desarrollo del Sistema de Educación Superior</v>
      </c>
      <c r="K235" s="120"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14" sqref="C14"/>
    </sheetView>
  </sheetViews>
  <sheetFormatPr baseColWidth="10" defaultColWidth="11.5703125" defaultRowHeight="15" x14ac:dyDescent="0.25"/>
  <cols>
    <col min="1" max="1" width="5.7109375" style="82" customWidth="1"/>
    <col min="2" max="2" width="5.28515625" style="82" customWidth="1"/>
    <col min="3" max="3" width="46.85546875" style="82" bestFit="1" customWidth="1"/>
    <col min="4" max="4" width="23.7109375" style="82" bestFit="1" customWidth="1"/>
    <col min="5" max="6" width="13.85546875" style="82" customWidth="1"/>
    <col min="7" max="7" width="13.85546875" style="74" customWidth="1"/>
    <col min="8" max="8" width="16.42578125" style="82" customWidth="1"/>
    <col min="9" max="9" width="58.42578125" style="82" customWidth="1"/>
    <col min="10" max="10" width="22.42578125" style="82" bestFit="1" customWidth="1"/>
    <col min="11" max="11" width="11.5703125" style="82"/>
    <col min="12" max="12" width="15" style="82" customWidth="1"/>
    <col min="13" max="16384" width="11.5703125" style="82"/>
  </cols>
  <sheetData>
    <row r="1" spans="1:555" ht="26.25" hidden="1" x14ac:dyDescent="0.25">
      <c r="A1" s="183" t="s">
        <v>250</v>
      </c>
      <c r="B1" s="186" t="s">
        <v>251</v>
      </c>
      <c r="C1" s="177" t="s">
        <v>252</v>
      </c>
      <c r="D1" s="177" t="s">
        <v>495</v>
      </c>
      <c r="E1" s="177" t="s">
        <v>497</v>
      </c>
      <c r="F1" s="177" t="s">
        <v>499</v>
      </c>
      <c r="G1" s="177" t="s">
        <v>501</v>
      </c>
      <c r="H1" s="177" t="s">
        <v>503</v>
      </c>
      <c r="I1" s="177" t="s">
        <v>505</v>
      </c>
      <c r="J1" s="177" t="s">
        <v>253</v>
      </c>
      <c r="K1" s="177" t="s">
        <v>508</v>
      </c>
      <c r="L1" s="177" t="s">
        <v>254</v>
      </c>
      <c r="M1" s="177" t="s">
        <v>510</v>
      </c>
      <c r="N1" s="177" t="s">
        <v>512</v>
      </c>
      <c r="O1" s="177" t="s">
        <v>514</v>
      </c>
      <c r="P1" s="177" t="s">
        <v>255</v>
      </c>
      <c r="Q1" s="177" t="s">
        <v>515</v>
      </c>
      <c r="R1" s="177" t="s">
        <v>518</v>
      </c>
      <c r="S1" s="177" t="s">
        <v>256</v>
      </c>
      <c r="T1" s="177" t="s">
        <v>520</v>
      </c>
      <c r="U1" s="177" t="s">
        <v>257</v>
      </c>
      <c r="V1" s="177" t="s">
        <v>521</v>
      </c>
      <c r="W1" s="177" t="s">
        <v>522</v>
      </c>
      <c r="X1" s="177" t="s">
        <v>526</v>
      </c>
      <c r="Y1" s="177" t="s">
        <v>273</v>
      </c>
      <c r="Z1" s="177" t="s">
        <v>527</v>
      </c>
      <c r="AA1" s="177" t="s">
        <v>529</v>
      </c>
      <c r="AB1" s="177" t="s">
        <v>531</v>
      </c>
      <c r="AC1" s="177" t="s">
        <v>274</v>
      </c>
      <c r="AD1" s="177" t="s">
        <v>533</v>
      </c>
      <c r="AE1" s="177" t="s">
        <v>535</v>
      </c>
      <c r="AF1" s="177" t="s">
        <v>537</v>
      </c>
      <c r="AG1" s="177" t="s">
        <v>539</v>
      </c>
      <c r="AH1" s="177" t="s">
        <v>249</v>
      </c>
      <c r="AI1" s="177" t="s">
        <v>541</v>
      </c>
      <c r="AJ1" s="186" t="s">
        <v>258</v>
      </c>
      <c r="AK1" s="177" t="s">
        <v>543</v>
      </c>
      <c r="AL1" s="177" t="s">
        <v>259</v>
      </c>
      <c r="AM1" s="177" t="s">
        <v>545</v>
      </c>
      <c r="AN1" s="177" t="s">
        <v>547</v>
      </c>
      <c r="AO1" s="177" t="s">
        <v>260</v>
      </c>
      <c r="AP1" s="177" t="s">
        <v>549</v>
      </c>
      <c r="AQ1" s="177" t="s">
        <v>551</v>
      </c>
      <c r="AR1" s="177" t="s">
        <v>261</v>
      </c>
      <c r="AS1" s="177" t="s">
        <v>552</v>
      </c>
      <c r="AT1" s="177" t="s">
        <v>554</v>
      </c>
      <c r="AU1" s="177" t="s">
        <v>555</v>
      </c>
      <c r="AV1" s="177" t="s">
        <v>556</v>
      </c>
      <c r="AW1" s="177" t="s">
        <v>558</v>
      </c>
      <c r="AX1" s="177" t="s">
        <v>560</v>
      </c>
      <c r="AY1" s="177" t="s">
        <v>561</v>
      </c>
      <c r="AZ1" s="177" t="s">
        <v>262</v>
      </c>
      <c r="BA1" s="177" t="s">
        <v>563</v>
      </c>
      <c r="BB1" s="177" t="s">
        <v>565</v>
      </c>
      <c r="BC1" s="177" t="s">
        <v>567</v>
      </c>
      <c r="BD1" s="177" t="s">
        <v>569</v>
      </c>
      <c r="BE1" s="177" t="s">
        <v>571</v>
      </c>
      <c r="BF1" s="177" t="s">
        <v>573</v>
      </c>
      <c r="BG1" s="177" t="s">
        <v>575</v>
      </c>
      <c r="BH1" s="177" t="s">
        <v>577</v>
      </c>
      <c r="BI1" s="177" t="s">
        <v>275</v>
      </c>
      <c r="BJ1" s="177" t="s">
        <v>579</v>
      </c>
      <c r="BK1" s="177" t="s">
        <v>581</v>
      </c>
      <c r="BL1" s="177" t="s">
        <v>583</v>
      </c>
      <c r="BM1" s="177" t="s">
        <v>585</v>
      </c>
      <c r="BN1" s="177" t="s">
        <v>587</v>
      </c>
      <c r="BO1" s="177" t="s">
        <v>589</v>
      </c>
      <c r="BP1" s="177" t="s">
        <v>591</v>
      </c>
      <c r="BQ1" s="177" t="s">
        <v>593</v>
      </c>
      <c r="BR1" s="177" t="s">
        <v>595</v>
      </c>
      <c r="BS1" s="177" t="s">
        <v>597</v>
      </c>
      <c r="BT1" s="186" t="s">
        <v>263</v>
      </c>
      <c r="BU1" s="177" t="s">
        <v>264</v>
      </c>
      <c r="BV1" s="177" t="s">
        <v>599</v>
      </c>
      <c r="BW1" s="177" t="s">
        <v>265</v>
      </c>
      <c r="BX1" s="177" t="s">
        <v>601</v>
      </c>
      <c r="BY1" s="177" t="s">
        <v>603</v>
      </c>
      <c r="BZ1" s="186" t="s">
        <v>266</v>
      </c>
      <c r="CA1" s="177" t="s">
        <v>267</v>
      </c>
      <c r="CB1" s="177" t="s">
        <v>605</v>
      </c>
      <c r="CC1" s="177" t="s">
        <v>268</v>
      </c>
      <c r="CD1" s="177" t="s">
        <v>607</v>
      </c>
      <c r="CE1" s="177" t="s">
        <v>609</v>
      </c>
      <c r="CF1" s="177" t="s">
        <v>611</v>
      </c>
      <c r="CG1" s="186" t="s">
        <v>269</v>
      </c>
      <c r="CH1" s="177" t="s">
        <v>617</v>
      </c>
      <c r="CI1" s="177" t="s">
        <v>619</v>
      </c>
      <c r="CJ1" s="177" t="s">
        <v>270</v>
      </c>
      <c r="CK1" s="177" t="s">
        <v>613</v>
      </c>
      <c r="CL1" s="177" t="s">
        <v>615</v>
      </c>
      <c r="CM1" s="177" t="s">
        <v>271</v>
      </c>
      <c r="CN1" s="177" t="s">
        <v>621</v>
      </c>
      <c r="CO1" s="177" t="s">
        <v>272</v>
      </c>
      <c r="CP1" s="177" t="s">
        <v>622</v>
      </c>
      <c r="CQ1" s="174" t="s">
        <v>276</v>
      </c>
      <c r="CR1" s="186" t="s">
        <v>277</v>
      </c>
      <c r="CS1" s="177" t="s">
        <v>623</v>
      </c>
      <c r="CT1" s="177" t="s">
        <v>624</v>
      </c>
      <c r="CU1" s="177" t="s">
        <v>626</v>
      </c>
      <c r="CV1" s="177" t="s">
        <v>278</v>
      </c>
      <c r="CW1" s="177" t="s">
        <v>628</v>
      </c>
      <c r="CX1" s="177" t="s">
        <v>630</v>
      </c>
      <c r="CY1" s="177" t="s">
        <v>632</v>
      </c>
      <c r="CZ1" s="177" t="s">
        <v>634</v>
      </c>
      <c r="DA1" s="177" t="s">
        <v>636</v>
      </c>
      <c r="DB1" s="177" t="s">
        <v>638</v>
      </c>
      <c r="DC1" s="186" t="s">
        <v>279</v>
      </c>
      <c r="DD1" s="177" t="s">
        <v>280</v>
      </c>
      <c r="DE1" s="177" t="s">
        <v>640</v>
      </c>
      <c r="DF1" s="177" t="s">
        <v>281</v>
      </c>
      <c r="DG1" s="177" t="s">
        <v>642</v>
      </c>
      <c r="DH1" s="177" t="s">
        <v>644</v>
      </c>
      <c r="DI1" s="177" t="s">
        <v>646</v>
      </c>
      <c r="DJ1" s="177" t="s">
        <v>648</v>
      </c>
      <c r="DK1" s="177" t="s">
        <v>650</v>
      </c>
      <c r="DL1" s="177" t="s">
        <v>652</v>
      </c>
      <c r="DM1" s="177" t="s">
        <v>654</v>
      </c>
      <c r="DN1" s="177" t="s">
        <v>282</v>
      </c>
      <c r="DO1" s="177" t="s">
        <v>656</v>
      </c>
      <c r="DP1" s="177" t="s">
        <v>658</v>
      </c>
      <c r="DQ1" s="177" t="s">
        <v>660</v>
      </c>
      <c r="DR1" s="186" t="s">
        <v>283</v>
      </c>
      <c r="DS1" s="177" t="s">
        <v>662</v>
      </c>
      <c r="DT1" s="177" t="s">
        <v>284</v>
      </c>
      <c r="DU1" s="177" t="s">
        <v>664</v>
      </c>
      <c r="DV1" s="177" t="s">
        <v>285</v>
      </c>
      <c r="DW1" s="177" t="s">
        <v>666</v>
      </c>
      <c r="DX1" s="177" t="s">
        <v>668</v>
      </c>
      <c r="DY1" s="177" t="s">
        <v>670</v>
      </c>
      <c r="DZ1" s="177" t="s">
        <v>672</v>
      </c>
      <c r="EA1" s="177" t="s">
        <v>674</v>
      </c>
      <c r="EB1" s="177" t="s">
        <v>676</v>
      </c>
      <c r="EC1" s="177" t="s">
        <v>678</v>
      </c>
      <c r="ED1" s="177" t="s">
        <v>680</v>
      </c>
      <c r="EE1" s="177" t="s">
        <v>682</v>
      </c>
      <c r="EF1" s="177" t="s">
        <v>684</v>
      </c>
      <c r="EG1" s="177" t="s">
        <v>686</v>
      </c>
      <c r="EH1" s="186" t="s">
        <v>286</v>
      </c>
      <c r="EI1" s="177" t="s">
        <v>688</v>
      </c>
      <c r="EJ1" s="177" t="s">
        <v>287</v>
      </c>
      <c r="EK1" s="177" t="s">
        <v>690</v>
      </c>
      <c r="EL1" s="177" t="s">
        <v>692</v>
      </c>
      <c r="EM1" s="177" t="s">
        <v>288</v>
      </c>
      <c r="EN1" s="177" t="s">
        <v>694</v>
      </c>
      <c r="EO1" s="177" t="s">
        <v>696</v>
      </c>
      <c r="EP1" s="177" t="s">
        <v>289</v>
      </c>
      <c r="EQ1" s="177" t="s">
        <v>698</v>
      </c>
      <c r="ER1" s="177" t="s">
        <v>700</v>
      </c>
      <c r="ES1" s="177" t="s">
        <v>702</v>
      </c>
      <c r="ET1" s="177" t="s">
        <v>290</v>
      </c>
      <c r="EU1" s="177" t="s">
        <v>704</v>
      </c>
      <c r="EV1" s="177" t="s">
        <v>706</v>
      </c>
      <c r="EW1" s="186" t="s">
        <v>291</v>
      </c>
      <c r="EX1" s="177" t="s">
        <v>292</v>
      </c>
      <c r="EY1" s="177" t="s">
        <v>708</v>
      </c>
      <c r="EZ1" s="177" t="s">
        <v>710</v>
      </c>
      <c r="FA1" s="177" t="s">
        <v>712</v>
      </c>
      <c r="FB1" s="177" t="s">
        <v>714</v>
      </c>
      <c r="FC1" s="177" t="s">
        <v>293</v>
      </c>
      <c r="FD1" s="177" t="s">
        <v>716</v>
      </c>
      <c r="FE1" s="177" t="s">
        <v>718</v>
      </c>
      <c r="FF1" s="177" t="s">
        <v>720</v>
      </c>
      <c r="FG1" s="177" t="s">
        <v>722</v>
      </c>
      <c r="FH1" s="177" t="s">
        <v>724</v>
      </c>
      <c r="FI1" s="177" t="s">
        <v>294</v>
      </c>
      <c r="FJ1" s="177" t="s">
        <v>727</v>
      </c>
      <c r="FK1" s="177" t="s">
        <v>295</v>
      </c>
      <c r="FL1" s="177" t="s">
        <v>730</v>
      </c>
      <c r="FM1" s="177" t="s">
        <v>731</v>
      </c>
      <c r="FN1" s="177" t="s">
        <v>733</v>
      </c>
      <c r="FO1" s="177" t="s">
        <v>296</v>
      </c>
      <c r="FP1" s="177" t="s">
        <v>736</v>
      </c>
      <c r="FQ1" s="177" t="s">
        <v>737</v>
      </c>
      <c r="FR1" s="177" t="s">
        <v>739</v>
      </c>
      <c r="FS1" s="177" t="s">
        <v>297</v>
      </c>
      <c r="FT1" s="177" t="s">
        <v>742</v>
      </c>
      <c r="FU1" s="177" t="s">
        <v>744</v>
      </c>
      <c r="FV1" s="177" t="s">
        <v>746</v>
      </c>
      <c r="FW1" s="186" t="s">
        <v>298</v>
      </c>
      <c r="FX1" s="186" t="s">
        <v>299</v>
      </c>
      <c r="FY1" s="177" t="s">
        <v>305</v>
      </c>
      <c r="FZ1" s="177" t="s">
        <v>748</v>
      </c>
      <c r="GA1" s="177" t="s">
        <v>750</v>
      </c>
      <c r="GB1" s="177" t="s">
        <v>752</v>
      </c>
      <c r="GC1" s="177" t="s">
        <v>754</v>
      </c>
      <c r="GD1" s="177" t="s">
        <v>756</v>
      </c>
      <c r="GE1" s="177" t="s">
        <v>758</v>
      </c>
      <c r="GF1" s="186" t="s">
        <v>300</v>
      </c>
      <c r="GG1" s="177" t="s">
        <v>306</v>
      </c>
      <c r="GH1" s="177" t="s">
        <v>760</v>
      </c>
      <c r="GI1" s="177" t="s">
        <v>762</v>
      </c>
      <c r="GJ1" s="177" t="s">
        <v>763</v>
      </c>
      <c r="GK1" s="177" t="s">
        <v>307</v>
      </c>
      <c r="GL1" s="177" t="s">
        <v>766</v>
      </c>
      <c r="GM1" s="177" t="s">
        <v>767</v>
      </c>
      <c r="GN1" s="186" t="s">
        <v>301</v>
      </c>
      <c r="GO1" s="177" t="s">
        <v>302</v>
      </c>
      <c r="GP1" s="177" t="s">
        <v>769</v>
      </c>
      <c r="GQ1" s="177" t="s">
        <v>771</v>
      </c>
      <c r="GR1" s="177" t="s">
        <v>773</v>
      </c>
      <c r="GS1" s="177" t="s">
        <v>775</v>
      </c>
      <c r="GT1" s="177" t="s">
        <v>777</v>
      </c>
      <c r="GU1" s="186" t="s">
        <v>303</v>
      </c>
      <c r="GV1" s="177" t="s">
        <v>304</v>
      </c>
      <c r="GW1" s="177" t="s">
        <v>779</v>
      </c>
      <c r="GX1" s="177" t="s">
        <v>781</v>
      </c>
      <c r="GY1" s="177" t="s">
        <v>783</v>
      </c>
      <c r="GZ1" s="177" t="s">
        <v>785</v>
      </c>
      <c r="HA1" s="177" t="s">
        <v>787</v>
      </c>
      <c r="HB1" s="177" t="s">
        <v>789</v>
      </c>
      <c r="HC1" s="174" t="s">
        <v>308</v>
      </c>
      <c r="HD1" s="186" t="s">
        <v>309</v>
      </c>
      <c r="HE1" s="177" t="s">
        <v>310</v>
      </c>
      <c r="HF1" s="177" t="s">
        <v>791</v>
      </c>
      <c r="HG1" s="177" t="s">
        <v>793</v>
      </c>
      <c r="HH1" s="177" t="s">
        <v>795</v>
      </c>
      <c r="HI1" s="177" t="s">
        <v>797</v>
      </c>
      <c r="HJ1" s="177" t="s">
        <v>311</v>
      </c>
      <c r="HK1" s="177" t="s">
        <v>800</v>
      </c>
      <c r="HL1" s="177" t="s">
        <v>328</v>
      </c>
      <c r="HM1" s="177" t="s">
        <v>838</v>
      </c>
      <c r="HN1" s="177" t="s">
        <v>840</v>
      </c>
      <c r="HO1" s="177" t="s">
        <v>842</v>
      </c>
      <c r="HP1" s="186" t="s">
        <v>312</v>
      </c>
      <c r="HQ1" s="177" t="s">
        <v>802</v>
      </c>
      <c r="HR1" s="177" t="s">
        <v>804</v>
      </c>
      <c r="HS1" s="177" t="s">
        <v>313</v>
      </c>
      <c r="HT1" s="177" t="s">
        <v>807</v>
      </c>
      <c r="HU1" s="177" t="s">
        <v>809</v>
      </c>
      <c r="HV1" s="177" t="s">
        <v>810</v>
      </c>
      <c r="HW1" s="177" t="s">
        <v>812</v>
      </c>
      <c r="HX1" s="186" t="s">
        <v>314</v>
      </c>
      <c r="HY1" s="177" t="s">
        <v>814</v>
      </c>
      <c r="HZ1" s="177" t="s">
        <v>816</v>
      </c>
      <c r="IA1" s="177" t="s">
        <v>818</v>
      </c>
      <c r="IB1" s="177" t="s">
        <v>315</v>
      </c>
      <c r="IC1" s="177" t="s">
        <v>820</v>
      </c>
      <c r="ID1" s="177" t="s">
        <v>822</v>
      </c>
      <c r="IE1" s="177" t="s">
        <v>316</v>
      </c>
      <c r="IF1" s="177" t="s">
        <v>824</v>
      </c>
      <c r="IG1" s="177" t="s">
        <v>826</v>
      </c>
      <c r="IH1" s="177" t="s">
        <v>317</v>
      </c>
      <c r="II1" s="177" t="s">
        <v>828</v>
      </c>
      <c r="IJ1" s="177" t="s">
        <v>830</v>
      </c>
      <c r="IK1" s="177" t="s">
        <v>832</v>
      </c>
      <c r="IL1" s="177" t="s">
        <v>834</v>
      </c>
      <c r="IM1" s="177" t="s">
        <v>318</v>
      </c>
      <c r="IN1" s="177" t="s">
        <v>836</v>
      </c>
      <c r="IO1" s="186" t="s">
        <v>319</v>
      </c>
      <c r="IP1" s="177" t="s">
        <v>844</v>
      </c>
      <c r="IQ1" s="177" t="s">
        <v>846</v>
      </c>
      <c r="IR1" s="177" t="s">
        <v>320</v>
      </c>
      <c r="IS1" s="177" t="s">
        <v>848</v>
      </c>
      <c r="IT1" s="177" t="s">
        <v>850</v>
      </c>
      <c r="IU1" s="177" t="s">
        <v>852</v>
      </c>
      <c r="IV1" s="186" t="s">
        <v>321</v>
      </c>
      <c r="IW1" s="177" t="s">
        <v>854</v>
      </c>
      <c r="IX1" s="177" t="s">
        <v>322</v>
      </c>
      <c r="IY1" s="177" t="s">
        <v>857</v>
      </c>
      <c r="IZ1" s="177" t="s">
        <v>859</v>
      </c>
      <c r="JA1" s="177" t="s">
        <v>861</v>
      </c>
      <c r="JB1" s="177" t="s">
        <v>863</v>
      </c>
      <c r="JC1" s="177" t="s">
        <v>865</v>
      </c>
      <c r="JD1" s="177" t="s">
        <v>867</v>
      </c>
      <c r="JE1" s="177" t="s">
        <v>323</v>
      </c>
      <c r="JF1" s="177" t="s">
        <v>870</v>
      </c>
      <c r="JG1" s="177" t="s">
        <v>872</v>
      </c>
      <c r="JH1" s="177" t="s">
        <v>874</v>
      </c>
      <c r="JI1" s="177" t="s">
        <v>876</v>
      </c>
      <c r="JJ1" s="177" t="s">
        <v>878</v>
      </c>
      <c r="JK1" s="177" t="s">
        <v>880</v>
      </c>
      <c r="JL1" s="177" t="s">
        <v>882</v>
      </c>
      <c r="JM1" s="177" t="s">
        <v>884</v>
      </c>
      <c r="JN1" s="177" t="s">
        <v>324</v>
      </c>
      <c r="JO1" s="177" t="s">
        <v>887</v>
      </c>
      <c r="JP1" s="177" t="s">
        <v>889</v>
      </c>
      <c r="JQ1" s="177" t="s">
        <v>891</v>
      </c>
      <c r="JR1" s="177" t="s">
        <v>893</v>
      </c>
      <c r="JS1" s="177" t="s">
        <v>894</v>
      </c>
      <c r="JT1" s="177" t="s">
        <v>896</v>
      </c>
      <c r="JU1" s="177" t="s">
        <v>898</v>
      </c>
      <c r="JV1" s="177" t="s">
        <v>900</v>
      </c>
      <c r="JW1" s="177" t="s">
        <v>902</v>
      </c>
      <c r="JX1" s="177" t="s">
        <v>904</v>
      </c>
      <c r="JY1" s="177" t="s">
        <v>906</v>
      </c>
      <c r="JZ1" s="177" t="s">
        <v>908</v>
      </c>
      <c r="KA1" s="177" t="s">
        <v>910</v>
      </c>
      <c r="KB1" s="177" t="s">
        <v>912</v>
      </c>
      <c r="KC1" s="177" t="s">
        <v>914</v>
      </c>
      <c r="KD1" s="177" t="s">
        <v>916</v>
      </c>
      <c r="KE1" s="177" t="s">
        <v>918</v>
      </c>
      <c r="KF1" s="177" t="s">
        <v>920</v>
      </c>
      <c r="KG1" s="177" t="s">
        <v>922</v>
      </c>
      <c r="KH1" s="177" t="s">
        <v>924</v>
      </c>
      <c r="KI1" s="177" t="s">
        <v>926</v>
      </c>
      <c r="KJ1" s="177" t="s">
        <v>928</v>
      </c>
      <c r="KK1" s="177" t="s">
        <v>930</v>
      </c>
      <c r="KL1" s="177" t="s">
        <v>932</v>
      </c>
      <c r="KM1" s="177" t="s">
        <v>934</v>
      </c>
      <c r="KN1" s="177" t="s">
        <v>936</v>
      </c>
      <c r="KO1" s="186" t="s">
        <v>325</v>
      </c>
      <c r="KP1" s="177" t="s">
        <v>938</v>
      </c>
      <c r="KQ1" s="177" t="s">
        <v>326</v>
      </c>
      <c r="KR1" s="177" t="s">
        <v>941</v>
      </c>
      <c r="KS1" s="177" t="s">
        <v>943</v>
      </c>
      <c r="KT1" s="177" t="s">
        <v>945</v>
      </c>
      <c r="KU1" s="177" t="s">
        <v>947</v>
      </c>
      <c r="KV1" s="177" t="s">
        <v>327</v>
      </c>
      <c r="KW1" s="177" t="s">
        <v>950</v>
      </c>
      <c r="KX1" s="177" t="s">
        <v>952</v>
      </c>
      <c r="KY1" s="177" t="s">
        <v>954</v>
      </c>
      <c r="KZ1" s="177" t="s">
        <v>956</v>
      </c>
      <c r="LA1" s="177" t="s">
        <v>958</v>
      </c>
      <c r="LB1" s="177" t="s">
        <v>960</v>
      </c>
      <c r="LC1" s="177" t="s">
        <v>962</v>
      </c>
      <c r="LD1" s="174" t="s">
        <v>329</v>
      </c>
      <c r="LE1" s="186" t="s">
        <v>330</v>
      </c>
      <c r="LF1" s="177" t="s">
        <v>331</v>
      </c>
      <c r="LG1" s="177" t="s">
        <v>345</v>
      </c>
      <c r="LH1" s="177" t="s">
        <v>964</v>
      </c>
      <c r="LI1" s="177" t="s">
        <v>966</v>
      </c>
      <c r="LJ1" s="177" t="s">
        <v>968</v>
      </c>
      <c r="LK1" s="177" t="s">
        <v>970</v>
      </c>
      <c r="LL1" s="177" t="s">
        <v>346</v>
      </c>
      <c r="LM1" s="177" t="s">
        <v>972</v>
      </c>
      <c r="LN1" s="177" t="s">
        <v>347</v>
      </c>
      <c r="LO1" s="177" t="s">
        <v>974</v>
      </c>
      <c r="LP1" s="177" t="s">
        <v>332</v>
      </c>
      <c r="LQ1" s="177" t="s">
        <v>976</v>
      </c>
      <c r="LR1" s="177" t="s">
        <v>348</v>
      </c>
      <c r="LS1" s="177" t="s">
        <v>978</v>
      </c>
      <c r="LT1" s="177" t="s">
        <v>980</v>
      </c>
      <c r="LU1" s="177" t="s">
        <v>349</v>
      </c>
      <c r="LV1" s="186" t="s">
        <v>333</v>
      </c>
      <c r="LW1" s="177" t="s">
        <v>334</v>
      </c>
      <c r="LX1" s="177" t="s">
        <v>982</v>
      </c>
      <c r="LY1" s="177" t="s">
        <v>984</v>
      </c>
      <c r="LZ1" s="177" t="s">
        <v>985</v>
      </c>
      <c r="MA1" s="177" t="s">
        <v>987</v>
      </c>
      <c r="MB1" s="177" t="s">
        <v>988</v>
      </c>
      <c r="MC1" s="177" t="s">
        <v>990</v>
      </c>
      <c r="MD1" s="177" t="s">
        <v>992</v>
      </c>
      <c r="ME1" s="177" t="s">
        <v>994</v>
      </c>
      <c r="MF1" s="177" t="s">
        <v>996</v>
      </c>
      <c r="MG1" s="177" t="s">
        <v>335</v>
      </c>
      <c r="MH1" s="177" t="s">
        <v>999</v>
      </c>
      <c r="MI1" s="177" t="s">
        <v>1000</v>
      </c>
      <c r="MJ1" s="177" t="s">
        <v>1002</v>
      </c>
      <c r="MK1" s="177" t="s">
        <v>336</v>
      </c>
      <c r="ML1" s="177" t="s">
        <v>1005</v>
      </c>
      <c r="MM1" s="177" t="s">
        <v>1006</v>
      </c>
      <c r="MN1" s="177" t="s">
        <v>1008</v>
      </c>
      <c r="MO1" s="177" t="s">
        <v>1010</v>
      </c>
      <c r="MP1" s="177" t="s">
        <v>337</v>
      </c>
      <c r="MQ1" s="177" t="s">
        <v>1013</v>
      </c>
      <c r="MR1" s="177" t="s">
        <v>1015</v>
      </c>
      <c r="MS1" s="177" t="s">
        <v>1017</v>
      </c>
      <c r="MT1" s="177" t="s">
        <v>1019</v>
      </c>
      <c r="MU1" s="177" t="s">
        <v>338</v>
      </c>
      <c r="MV1" s="177" t="s">
        <v>1022</v>
      </c>
      <c r="MW1" s="177" t="s">
        <v>1024</v>
      </c>
      <c r="MX1" s="177" t="s">
        <v>1026</v>
      </c>
      <c r="MY1" s="177" t="s">
        <v>1028</v>
      </c>
      <c r="MZ1" s="177" t="s">
        <v>1030</v>
      </c>
      <c r="NA1" s="177" t="s">
        <v>1032</v>
      </c>
      <c r="NB1" s="177" t="s">
        <v>1034</v>
      </c>
      <c r="NC1" s="177" t="s">
        <v>1036</v>
      </c>
      <c r="ND1" s="177" t="s">
        <v>1038</v>
      </c>
      <c r="NE1" s="177" t="s">
        <v>1040</v>
      </c>
      <c r="NF1" s="177" t="s">
        <v>1042</v>
      </c>
      <c r="NG1" s="177" t="s">
        <v>1043</v>
      </c>
      <c r="NH1" s="186" t="s">
        <v>339</v>
      </c>
      <c r="NI1" s="177" t="s">
        <v>340</v>
      </c>
      <c r="NJ1" s="177" t="s">
        <v>1045</v>
      </c>
      <c r="NK1" s="177" t="s">
        <v>1047</v>
      </c>
      <c r="NL1" s="177" t="s">
        <v>1049</v>
      </c>
      <c r="NM1" s="177" t="s">
        <v>1051</v>
      </c>
      <c r="NN1" s="186" t="s">
        <v>341</v>
      </c>
      <c r="NO1" s="177" t="s">
        <v>342</v>
      </c>
      <c r="NP1" s="177" t="s">
        <v>1052</v>
      </c>
      <c r="NQ1" s="177" t="s">
        <v>343</v>
      </c>
      <c r="NR1" s="177" t="s">
        <v>1054</v>
      </c>
      <c r="NS1" s="177" t="s">
        <v>1056</v>
      </c>
      <c r="NT1" s="177" t="s">
        <v>344</v>
      </c>
      <c r="NU1" s="177" t="s">
        <v>1058</v>
      </c>
      <c r="NV1" s="174" t="s">
        <v>350</v>
      </c>
      <c r="NW1" s="186" t="s">
        <v>351</v>
      </c>
      <c r="NX1" s="177" t="s">
        <v>352</v>
      </c>
      <c r="NY1" s="177" t="s">
        <v>1061</v>
      </c>
      <c r="NZ1" s="177" t="s">
        <v>1063</v>
      </c>
      <c r="OA1" s="177" t="s">
        <v>353</v>
      </c>
      <c r="OB1" s="177" t="s">
        <v>363</v>
      </c>
      <c r="OC1" s="177" t="s">
        <v>1065</v>
      </c>
      <c r="OD1" s="177" t="s">
        <v>1067</v>
      </c>
      <c r="OE1" s="177" t="s">
        <v>1069</v>
      </c>
      <c r="OF1" s="177" t="s">
        <v>1071</v>
      </c>
      <c r="OG1" s="177" t="s">
        <v>1073</v>
      </c>
      <c r="OH1" s="177" t="s">
        <v>1075</v>
      </c>
      <c r="OI1" s="177" t="s">
        <v>1077</v>
      </c>
      <c r="OJ1" s="177" t="s">
        <v>1079</v>
      </c>
      <c r="OK1" s="177" t="s">
        <v>1081</v>
      </c>
      <c r="OL1" s="177" t="s">
        <v>1083</v>
      </c>
      <c r="OM1" s="177" t="s">
        <v>1085</v>
      </c>
      <c r="ON1" s="177" t="s">
        <v>1087</v>
      </c>
      <c r="OO1" s="177" t="s">
        <v>1089</v>
      </c>
      <c r="OP1" s="177" t="s">
        <v>1091</v>
      </c>
      <c r="OQ1" s="177" t="s">
        <v>1093</v>
      </c>
      <c r="OR1" s="177" t="s">
        <v>1095</v>
      </c>
      <c r="OS1" s="177" t="s">
        <v>1097</v>
      </c>
      <c r="OT1" s="177" t="s">
        <v>1099</v>
      </c>
      <c r="OU1" s="177" t="s">
        <v>1101</v>
      </c>
      <c r="OV1" s="177" t="s">
        <v>1103</v>
      </c>
      <c r="OW1" s="177" t="s">
        <v>1105</v>
      </c>
      <c r="OX1" s="177" t="s">
        <v>1107</v>
      </c>
      <c r="OY1" s="177" t="s">
        <v>364</v>
      </c>
      <c r="OZ1" s="177" t="s">
        <v>1110</v>
      </c>
      <c r="PA1" s="177" t="s">
        <v>1112</v>
      </c>
      <c r="PB1" s="177" t="s">
        <v>1113</v>
      </c>
      <c r="PC1" s="177" t="s">
        <v>1115</v>
      </c>
      <c r="PD1" s="177" t="s">
        <v>1117</v>
      </c>
      <c r="PE1" s="177" t="s">
        <v>1119</v>
      </c>
      <c r="PF1" s="177" t="s">
        <v>1121</v>
      </c>
      <c r="PG1" s="177" t="s">
        <v>1123</v>
      </c>
      <c r="PH1" s="177" t="s">
        <v>1125</v>
      </c>
      <c r="PI1" s="177" t="s">
        <v>1127</v>
      </c>
      <c r="PJ1" s="177" t="s">
        <v>1129</v>
      </c>
      <c r="PK1" s="177" t="s">
        <v>1131</v>
      </c>
      <c r="PL1" s="177" t="s">
        <v>1133</v>
      </c>
      <c r="PM1" s="177" t="s">
        <v>1135</v>
      </c>
      <c r="PN1" s="177" t="s">
        <v>1137</v>
      </c>
      <c r="PO1" s="177" t="s">
        <v>1139</v>
      </c>
      <c r="PP1" s="177" t="s">
        <v>1141</v>
      </c>
      <c r="PQ1" s="177" t="s">
        <v>1143</v>
      </c>
      <c r="PR1" s="177" t="s">
        <v>1145</v>
      </c>
      <c r="PS1" s="177" t="s">
        <v>1147</v>
      </c>
      <c r="PT1" s="177" t="s">
        <v>1149</v>
      </c>
      <c r="PU1" s="177" t="s">
        <v>1151</v>
      </c>
      <c r="PV1" s="177" t="s">
        <v>1153</v>
      </c>
      <c r="PW1" s="177" t="s">
        <v>1155</v>
      </c>
      <c r="PX1" s="177" t="s">
        <v>1157</v>
      </c>
      <c r="PY1" s="177" t="s">
        <v>1159</v>
      </c>
      <c r="PZ1" s="177" t="s">
        <v>354</v>
      </c>
      <c r="QA1" s="177" t="s">
        <v>1161</v>
      </c>
      <c r="QB1" s="177" t="s">
        <v>1163</v>
      </c>
      <c r="QC1" s="177" t="s">
        <v>1165</v>
      </c>
      <c r="QD1" s="177" t="s">
        <v>1167</v>
      </c>
      <c r="QE1" s="177" t="s">
        <v>1169</v>
      </c>
      <c r="QF1" s="186" t="s">
        <v>355</v>
      </c>
      <c r="QG1" s="177" t="s">
        <v>356</v>
      </c>
      <c r="QH1" s="177" t="s">
        <v>1171</v>
      </c>
      <c r="QI1" s="177" t="s">
        <v>1173</v>
      </c>
      <c r="QJ1" s="177" t="s">
        <v>1175</v>
      </c>
      <c r="QK1" s="177" t="s">
        <v>1177</v>
      </c>
      <c r="QL1" s="177" t="s">
        <v>1179</v>
      </c>
      <c r="QM1" s="177" t="s">
        <v>1181</v>
      </c>
      <c r="QN1" s="186" t="s">
        <v>357</v>
      </c>
      <c r="QO1" s="177" t="s">
        <v>1183</v>
      </c>
      <c r="QP1" s="177" t="s">
        <v>358</v>
      </c>
      <c r="QQ1" s="177" t="s">
        <v>365</v>
      </c>
      <c r="QR1" s="177" t="s">
        <v>1185</v>
      </c>
      <c r="QS1" s="177" t="s">
        <v>1187</v>
      </c>
      <c r="QT1" s="177" t="s">
        <v>1189</v>
      </c>
      <c r="QU1" s="177" t="s">
        <v>1191</v>
      </c>
      <c r="QV1" s="177" t="s">
        <v>1193</v>
      </c>
      <c r="QW1" s="177" t="s">
        <v>1195</v>
      </c>
      <c r="QX1" s="177" t="s">
        <v>1197</v>
      </c>
      <c r="QY1" s="177" t="s">
        <v>1199</v>
      </c>
      <c r="QZ1" s="177" t="s">
        <v>1201</v>
      </c>
      <c r="RA1" s="177" t="s">
        <v>1203</v>
      </c>
      <c r="RB1" s="177" t="s">
        <v>1205</v>
      </c>
      <c r="RC1" s="177" t="s">
        <v>1207</v>
      </c>
      <c r="RD1" s="177" t="s">
        <v>1209</v>
      </c>
      <c r="RE1" s="177" t="s">
        <v>1211</v>
      </c>
      <c r="RF1" s="186" t="s">
        <v>359</v>
      </c>
      <c r="RG1" s="177" t="s">
        <v>360</v>
      </c>
      <c r="RH1" s="177" t="s">
        <v>1213</v>
      </c>
      <c r="RI1" s="177" t="s">
        <v>1215</v>
      </c>
      <c r="RJ1" s="186" t="s">
        <v>361</v>
      </c>
      <c r="RK1" s="177" t="s">
        <v>362</v>
      </c>
      <c r="RL1" s="177" t="s">
        <v>1217</v>
      </c>
      <c r="RM1" s="177" t="s">
        <v>1218</v>
      </c>
      <c r="RN1" s="177" t="s">
        <v>1219</v>
      </c>
      <c r="RO1" s="177" t="s">
        <v>1220</v>
      </c>
      <c r="RP1" s="177" t="s">
        <v>1222</v>
      </c>
      <c r="RQ1" s="177" t="s">
        <v>1223</v>
      </c>
      <c r="RR1" s="177" t="s">
        <v>1225</v>
      </c>
      <c r="RS1" s="177" t="s">
        <v>1226</v>
      </c>
      <c r="RT1" s="174" t="s">
        <v>366</v>
      </c>
      <c r="RU1" s="186" t="s">
        <v>367</v>
      </c>
      <c r="RV1" s="177" t="s">
        <v>368</v>
      </c>
      <c r="RW1" s="177" t="s">
        <v>1228</v>
      </c>
      <c r="RX1" s="177" t="s">
        <v>1230</v>
      </c>
      <c r="RY1" s="177" t="s">
        <v>369</v>
      </c>
      <c r="RZ1" s="177" t="s">
        <v>1232</v>
      </c>
      <c r="SA1" s="177" t="s">
        <v>1234</v>
      </c>
      <c r="SB1" s="177" t="s">
        <v>1236</v>
      </c>
      <c r="SC1" s="177" t="s">
        <v>1238</v>
      </c>
      <c r="SD1" s="186" t="s">
        <v>370</v>
      </c>
      <c r="SE1" s="177" t="s">
        <v>371</v>
      </c>
      <c r="SF1" s="177" t="s">
        <v>1240</v>
      </c>
      <c r="SG1" s="177" t="s">
        <v>1242</v>
      </c>
      <c r="SH1" s="177" t="s">
        <v>1244</v>
      </c>
      <c r="SI1" s="177" t="s">
        <v>1246</v>
      </c>
      <c r="SJ1" s="177" t="s">
        <v>1248</v>
      </c>
      <c r="SK1" s="177" t="s">
        <v>1250</v>
      </c>
      <c r="SL1" s="177" t="s">
        <v>1252</v>
      </c>
      <c r="SM1" s="177" t="s">
        <v>1254</v>
      </c>
      <c r="SN1" s="177" t="s">
        <v>1256</v>
      </c>
      <c r="SO1" s="177" t="s">
        <v>1258</v>
      </c>
      <c r="SP1" s="177" t="s">
        <v>1260</v>
      </c>
      <c r="SQ1" s="177" t="s">
        <v>1262</v>
      </c>
      <c r="SR1" s="177" t="s">
        <v>1264</v>
      </c>
      <c r="SS1" s="177" t="s">
        <v>1266</v>
      </c>
      <c r="ST1" s="177" t="s">
        <v>1268</v>
      </c>
      <c r="SU1" s="174" t="s">
        <v>372</v>
      </c>
      <c r="SV1" s="186" t="s">
        <v>373</v>
      </c>
      <c r="SW1" s="177" t="s">
        <v>374</v>
      </c>
      <c r="SX1" s="177" t="s">
        <v>1270</v>
      </c>
      <c r="SY1" s="177" t="s">
        <v>1272</v>
      </c>
      <c r="SZ1" s="177" t="s">
        <v>1274</v>
      </c>
      <c r="TA1" s="177" t="s">
        <v>1276</v>
      </c>
      <c r="TB1" s="177" t="s">
        <v>1278</v>
      </c>
      <c r="TC1" s="177" t="s">
        <v>375</v>
      </c>
      <c r="TD1" s="177" t="s">
        <v>1280</v>
      </c>
      <c r="TE1" s="177" t="s">
        <v>1282</v>
      </c>
      <c r="TF1" s="177" t="s">
        <v>1284</v>
      </c>
      <c r="TG1" s="177" t="s">
        <v>1286</v>
      </c>
      <c r="TH1" s="177" t="s">
        <v>1288</v>
      </c>
      <c r="TI1" s="177" t="s">
        <v>1290</v>
      </c>
      <c r="TJ1" s="186" t="s">
        <v>376</v>
      </c>
      <c r="TK1" s="177" t="s">
        <v>377</v>
      </c>
      <c r="TL1" s="177" t="s">
        <v>378</v>
      </c>
      <c r="TM1" s="177" t="s">
        <v>1292</v>
      </c>
      <c r="TN1" s="177" t="s">
        <v>1294</v>
      </c>
      <c r="TO1" s="177" t="s">
        <v>1295</v>
      </c>
      <c r="TP1" s="177" t="s">
        <v>1297</v>
      </c>
      <c r="TQ1" s="177" t="s">
        <v>1299</v>
      </c>
      <c r="TR1" s="177" t="s">
        <v>1301</v>
      </c>
      <c r="TS1" s="177" t="s">
        <v>1303</v>
      </c>
      <c r="TT1" s="177" t="s">
        <v>1305</v>
      </c>
      <c r="TU1" s="177" t="s">
        <v>1307</v>
      </c>
      <c r="TV1" s="177" t="s">
        <v>1309</v>
      </c>
      <c r="TW1" s="177" t="s">
        <v>1311</v>
      </c>
      <c r="TX1" s="177" t="s">
        <v>1313</v>
      </c>
      <c r="TY1" s="177" t="s">
        <v>1315</v>
      </c>
      <c r="TZ1" s="177" t="s">
        <v>1317</v>
      </c>
      <c r="UA1" s="177" t="s">
        <v>1319</v>
      </c>
      <c r="UB1" s="177" t="s">
        <v>1321</v>
      </c>
      <c r="UC1" s="174" t="s">
        <v>1323</v>
      </c>
      <c r="UD1" s="177" t="s">
        <v>1325</v>
      </c>
      <c r="UE1" s="177" t="s">
        <v>1327</v>
      </c>
      <c r="UF1" s="177" t="s">
        <v>1329</v>
      </c>
      <c r="UG1" s="177" t="s">
        <v>1331</v>
      </c>
      <c r="UH1" s="177" t="s">
        <v>1333</v>
      </c>
      <c r="UI1" s="180"/>
    </row>
    <row r="2" spans="1:555" s="118" customFormat="1" hidden="1" x14ac:dyDescent="0.25">
      <c r="A2" s="118" t="s">
        <v>1356</v>
      </c>
      <c r="B2" s="118" t="s">
        <v>1358</v>
      </c>
      <c r="C2" s="118" t="s">
        <v>470</v>
      </c>
      <c r="D2" s="118" t="s">
        <v>1357</v>
      </c>
      <c r="E2" s="118" t="s">
        <v>1359</v>
      </c>
      <c r="F2" s="118" t="s">
        <v>471</v>
      </c>
      <c r="G2" s="156" t="s">
        <v>1360</v>
      </c>
      <c r="H2" s="118" t="s">
        <v>1361</v>
      </c>
      <c r="I2" s="118" t="s">
        <v>1362</v>
      </c>
      <c r="J2" s="118" t="s">
        <v>1451</v>
      </c>
      <c r="K2" s="118" t="s">
        <v>1363</v>
      </c>
      <c r="L2" s="118" t="s">
        <v>1364</v>
      </c>
      <c r="M2" s="118" t="s">
        <v>1365</v>
      </c>
      <c r="N2" s="118" t="s">
        <v>1366</v>
      </c>
      <c r="O2" s="118" t="s">
        <v>1367</v>
      </c>
      <c r="P2" s="118" t="s">
        <v>1474</v>
      </c>
      <c r="Q2" s="118" t="s">
        <v>1509</v>
      </c>
      <c r="R2" s="376" t="str">
        <f>+Presupuesto!D11</f>
        <v>Recurrente</v>
      </c>
      <c r="S2" s="376" t="str">
        <f>+Presupuesto!E11</f>
        <v>Programa / Proyecto 2017</v>
      </c>
      <c r="U2" s="118" t="s">
        <v>393</v>
      </c>
      <c r="V2" s="118" t="s">
        <v>411</v>
      </c>
      <c r="W2" s="118" t="s">
        <v>394</v>
      </c>
      <c r="X2" s="118" t="s">
        <v>395</v>
      </c>
      <c r="Y2" s="118" t="s">
        <v>396</v>
      </c>
      <c r="Z2" s="118" t="s">
        <v>397</v>
      </c>
      <c r="AA2" s="118" t="s">
        <v>398</v>
      </c>
      <c r="AB2" s="118" t="s">
        <v>399</v>
      </c>
      <c r="AC2" s="118" t="s">
        <v>400</v>
      </c>
      <c r="AD2" s="118" t="s">
        <v>401</v>
      </c>
      <c r="AE2" s="118" t="s">
        <v>402</v>
      </c>
      <c r="AF2" s="118" t="s">
        <v>403</v>
      </c>
      <c r="AH2" s="371" t="s">
        <v>419</v>
      </c>
      <c r="AI2" s="371" t="s">
        <v>420</v>
      </c>
      <c r="AJ2" s="371" t="s">
        <v>421</v>
      </c>
      <c r="AK2" s="371" t="s">
        <v>422</v>
      </c>
      <c r="AL2" s="371" t="s">
        <v>423</v>
      </c>
      <c r="AM2" s="371" t="s">
        <v>426</v>
      </c>
      <c r="AN2" s="371" t="s">
        <v>424</v>
      </c>
      <c r="AO2" s="371" t="s">
        <v>425</v>
      </c>
      <c r="AP2" s="371" t="s">
        <v>427</v>
      </c>
      <c r="AQ2" s="371" t="s">
        <v>428</v>
      </c>
      <c r="AR2" s="371" t="s">
        <v>429</v>
      </c>
      <c r="AS2" s="371" t="s">
        <v>430</v>
      </c>
      <c r="AT2" s="371" t="s">
        <v>431</v>
      </c>
      <c r="AU2" s="371" t="s">
        <v>432</v>
      </c>
      <c r="AV2" s="371" t="s">
        <v>433</v>
      </c>
      <c r="AW2" s="371" t="s">
        <v>434</v>
      </c>
      <c r="AX2" s="371" t="s">
        <v>435</v>
      </c>
      <c r="AY2" s="371" t="s">
        <v>436</v>
      </c>
      <c r="AZ2" s="371" t="s">
        <v>437</v>
      </c>
      <c r="BA2" s="371" t="s">
        <v>438</v>
      </c>
      <c r="BB2" s="371" t="s">
        <v>439</v>
      </c>
      <c r="BC2" s="371" t="s">
        <v>440</v>
      </c>
      <c r="BD2" s="371" t="s">
        <v>441</v>
      </c>
      <c r="BE2" s="371" t="s">
        <v>442</v>
      </c>
      <c r="BF2" s="371" t="s">
        <v>443</v>
      </c>
      <c r="BG2" s="371" t="s">
        <v>444</v>
      </c>
      <c r="BH2" s="371" t="s">
        <v>445</v>
      </c>
      <c r="BI2" s="371" t="s">
        <v>446</v>
      </c>
      <c r="BJ2" s="371" t="s">
        <v>447</v>
      </c>
      <c r="BK2" s="371" t="s">
        <v>448</v>
      </c>
      <c r="BL2" s="371" t="s">
        <v>449</v>
      </c>
      <c r="BM2" s="371" t="s">
        <v>450</v>
      </c>
      <c r="BN2" s="371" t="s">
        <v>451</v>
      </c>
      <c r="BO2" s="371" t="s">
        <v>452</v>
      </c>
      <c r="BP2" s="371" t="s">
        <v>453</v>
      </c>
      <c r="BQ2" s="371" t="s">
        <v>454</v>
      </c>
      <c r="BR2" s="371" t="s">
        <v>455</v>
      </c>
      <c r="BS2" s="371" t="s">
        <v>456</v>
      </c>
      <c r="BT2" s="371" t="s">
        <v>457</v>
      </c>
      <c r="BU2" s="371" t="s">
        <v>458</v>
      </c>
      <c r="CB2" s="118" t="s">
        <v>1336</v>
      </c>
      <c r="CC2" s="118" t="s">
        <v>1337</v>
      </c>
      <c r="CD2" s="118" t="s">
        <v>1335</v>
      </c>
      <c r="CE2" s="118" t="s">
        <v>1338</v>
      </c>
    </row>
    <row r="3" spans="1:555" hidden="1" x14ac:dyDescent="0.25">
      <c r="AH3" s="372">
        <v>2500</v>
      </c>
      <c r="AI3" s="372">
        <v>1900</v>
      </c>
      <c r="AJ3" s="372">
        <v>1650</v>
      </c>
      <c r="AK3" s="372">
        <v>1580</v>
      </c>
      <c r="AL3" s="372">
        <v>2250</v>
      </c>
      <c r="AM3" s="372">
        <v>1650</v>
      </c>
      <c r="AN3" s="372">
        <v>1400</v>
      </c>
      <c r="AO3" s="373">
        <v>1340</v>
      </c>
      <c r="AP3" s="373">
        <v>2000</v>
      </c>
      <c r="AQ3" s="373">
        <v>1400</v>
      </c>
      <c r="AR3" s="373">
        <v>1150</v>
      </c>
      <c r="AS3" s="373">
        <v>1100</v>
      </c>
      <c r="AT3" s="373">
        <v>1750</v>
      </c>
      <c r="AU3" s="373">
        <v>1150</v>
      </c>
      <c r="AV3" s="373">
        <v>900</v>
      </c>
      <c r="AW3" s="373">
        <v>860</v>
      </c>
      <c r="AX3" s="373">
        <v>1200</v>
      </c>
      <c r="AY3" s="374">
        <v>900</v>
      </c>
      <c r="AZ3" s="374">
        <v>650</v>
      </c>
      <c r="BA3" s="374">
        <v>620</v>
      </c>
      <c r="BB3" s="372">
        <f>+'Cuadro Resumen'!C213</f>
        <v>5759.1495000000004</v>
      </c>
      <c r="BC3" s="372">
        <f>+'Cuadro Resumen'!D213</f>
        <v>5307.4515000000001</v>
      </c>
      <c r="BD3" s="372">
        <f>+'Cuadro Resumen'!E213</f>
        <v>6775.47</v>
      </c>
      <c r="BE3" s="372">
        <f>+'Cuadro Resumen'!F213</f>
        <v>6323.7719999999999</v>
      </c>
      <c r="BF3" s="372">
        <f>+'Cuadro Resumen'!C214</f>
        <v>5081.6025</v>
      </c>
      <c r="BG3" s="372">
        <f>+'Cuadro Resumen'!D214</f>
        <v>4629.9045000000006</v>
      </c>
      <c r="BH3" s="372">
        <f>+'Cuadro Resumen'!E214</f>
        <v>6097.9230000000007</v>
      </c>
      <c r="BI3" s="372">
        <f>+'Cuadro Resumen'!F214</f>
        <v>5646.2250000000004</v>
      </c>
      <c r="BJ3" s="373">
        <f>+'Cuadro Resumen'!C215</f>
        <v>4404.0555000000004</v>
      </c>
      <c r="BK3" s="373">
        <f>+'Cuadro Resumen'!D215</f>
        <v>4065.2820000000002</v>
      </c>
      <c r="BL3" s="373">
        <f>+'Cuadro Resumen'!E215</f>
        <v>5420.3760000000002</v>
      </c>
      <c r="BM3" s="373">
        <f>+'Cuadro Resumen'!F215</f>
        <v>4968.6779999999999</v>
      </c>
      <c r="BN3" s="373">
        <f>+'Cuadro Resumen'!C216</f>
        <v>3726.5085000000004</v>
      </c>
      <c r="BO3" s="373">
        <f>+'Cuadro Resumen'!D216</f>
        <v>3387.7350000000001</v>
      </c>
      <c r="BP3" s="373">
        <f>+'Cuadro Resumen'!E216</f>
        <v>4742.8290000000006</v>
      </c>
      <c r="BQ3" s="373">
        <f>+'Cuadro Resumen'!F216</f>
        <v>4404.0555000000004</v>
      </c>
      <c r="BR3" s="373">
        <f>+'Cuadro Resumen'!C217</f>
        <v>3274.8105</v>
      </c>
      <c r="BS3" s="373">
        <f>+'Cuadro Resumen'!D217</f>
        <v>3048.9615000000003</v>
      </c>
      <c r="BT3" s="373">
        <f>+'Cuadro Resumen'!E217</f>
        <v>4178.2065000000002</v>
      </c>
      <c r="BU3" s="373">
        <f>+'Cuadro Resumen'!F217</f>
        <v>3839.433</v>
      </c>
      <c r="CB3" s="82">
        <v>35000</v>
      </c>
      <c r="CC3" s="82">
        <v>15000</v>
      </c>
      <c r="CD3" s="82">
        <v>35000</v>
      </c>
      <c r="CE3" s="82">
        <v>15000</v>
      </c>
    </row>
    <row r="4" spans="1:555" ht="15.75" thickBot="1" x14ac:dyDescent="0.3"/>
    <row r="5" spans="1:555" ht="53.25" thickBot="1" x14ac:dyDescent="0.3">
      <c r="C5" s="83" t="s">
        <v>382</v>
      </c>
      <c r="D5" s="194">
        <f>SUMIF(C:C,$C$10,D:D)</f>
        <v>0</v>
      </c>
    </row>
    <row r="8" spans="1:555" x14ac:dyDescent="0.25">
      <c r="C8" s="103"/>
      <c r="D8" s="103"/>
      <c r="E8" s="103"/>
      <c r="F8" s="103"/>
      <c r="G8" s="75"/>
      <c r="H8" s="103"/>
      <c r="I8" s="103"/>
    </row>
    <row r="9" spans="1:555" ht="15.75" thickBot="1" x14ac:dyDescent="0.3">
      <c r="C9" s="103"/>
      <c r="D9" s="103"/>
      <c r="E9" s="103"/>
      <c r="F9" s="103"/>
      <c r="G9" s="75"/>
      <c r="H9" s="103"/>
      <c r="I9" s="103"/>
    </row>
    <row r="10" spans="1:555" ht="15.75" thickBot="1" x14ac:dyDescent="0.3">
      <c r="B10" s="89"/>
      <c r="C10" s="29" t="s">
        <v>43</v>
      </c>
      <c r="D10" s="104">
        <f>SUM(F17:F30)</f>
        <v>0</v>
      </c>
      <c r="F10" s="70"/>
      <c r="G10" s="76"/>
      <c r="H10" s="70"/>
      <c r="I10" s="70"/>
    </row>
    <row r="11" spans="1:555" x14ac:dyDescent="0.25">
      <c r="B11" s="89"/>
      <c r="C11" s="70"/>
      <c r="D11" s="31"/>
      <c r="E11" s="89"/>
      <c r="F11" s="89"/>
      <c r="G11" s="89"/>
      <c r="H11" s="73"/>
      <c r="I11" s="73"/>
      <c r="J11" s="73"/>
      <c r="K11" s="108"/>
    </row>
    <row r="12" spans="1:555" x14ac:dyDescent="0.25">
      <c r="B12" s="89"/>
      <c r="C12" s="70"/>
      <c r="D12" s="31"/>
      <c r="E12" s="89"/>
      <c r="F12" s="89"/>
      <c r="G12" s="89"/>
      <c r="H12" s="73"/>
      <c r="I12" s="73"/>
      <c r="J12" s="73"/>
      <c r="K12" s="108"/>
    </row>
    <row r="13" spans="1:555" ht="15.75" x14ac:dyDescent="0.25">
      <c r="B13" s="89"/>
      <c r="C13" s="198" t="s">
        <v>391</v>
      </c>
      <c r="D13" s="306"/>
      <c r="E13" s="89"/>
      <c r="F13" s="89"/>
      <c r="G13" s="89"/>
      <c r="H13" s="73"/>
      <c r="I13" s="73"/>
      <c r="J13" s="73"/>
      <c r="K13" s="108"/>
    </row>
    <row r="14" spans="1:555" ht="18.75" x14ac:dyDescent="0.25">
      <c r="B14" s="89"/>
      <c r="C14" s="200" t="e">
        <f>IFERROR(VLOOKUP(D13,'1. Desarrollo e Innov. Curricu.'!$F:$G,2,FALSE),IFERROR(VLOOKUP(D13,'2. Investigación Científica'!$F:$G,2,FALSE),IFERROR(VLOOKUP(D13,'3. Vinculación Univ. Sociedad'!$E:$G,2,FALSE),IFERROR(VLOOKUP(D13,'4.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89"/>
      <c r="F14" s="89"/>
      <c r="G14" s="89"/>
      <c r="H14" s="73"/>
      <c r="I14" s="73"/>
      <c r="J14" s="73"/>
      <c r="K14" s="108"/>
    </row>
    <row r="15" spans="1:555" x14ac:dyDescent="0.25">
      <c r="B15" s="89"/>
      <c r="F15" s="89"/>
      <c r="G15" s="73"/>
      <c r="H15" s="73"/>
      <c r="I15" s="73"/>
    </row>
    <row r="16" spans="1:555" ht="32.25" customHeight="1" thickBot="1" x14ac:dyDescent="0.3">
      <c r="B16" s="89"/>
      <c r="C16" s="145" t="s">
        <v>44</v>
      </c>
      <c r="D16" s="145" t="s">
        <v>55</v>
      </c>
      <c r="E16" s="145" t="s">
        <v>57</v>
      </c>
      <c r="F16" s="146" t="s">
        <v>27</v>
      </c>
      <c r="G16" s="146" t="s">
        <v>130</v>
      </c>
      <c r="H16" s="145" t="s">
        <v>46</v>
      </c>
      <c r="I16" s="145" t="s">
        <v>131</v>
      </c>
      <c r="J16" s="145" t="s">
        <v>409</v>
      </c>
      <c r="K16" s="145" t="s">
        <v>410</v>
      </c>
      <c r="L16" s="145" t="s">
        <v>463</v>
      </c>
    </row>
    <row r="17" spans="2:12" ht="15.75" thickBot="1" x14ac:dyDescent="0.3">
      <c r="B17" s="89"/>
      <c r="C17" s="271" t="s">
        <v>1338</v>
      </c>
      <c r="D17" s="154"/>
      <c r="E17" s="92">
        <f>HLOOKUP($C17,$CB$2:$CE$3,2,0)</f>
        <v>15000</v>
      </c>
      <c r="F17" s="93">
        <f>D17*E17</f>
        <v>0</v>
      </c>
      <c r="G17" s="161"/>
      <c r="H17" s="94" t="s">
        <v>1013</v>
      </c>
      <c r="I17" s="94" t="str">
        <f>VLOOKUP(H17,Presupuesto!$B$11:$C$565,2,0)</f>
        <v>EQUIPO DE COMPUTACION</v>
      </c>
      <c r="J17" s="208" t="s">
        <v>1451</v>
      </c>
      <c r="K17" s="94" t="s">
        <v>393</v>
      </c>
      <c r="L17" s="94"/>
    </row>
    <row r="18" spans="2:12" x14ac:dyDescent="0.25">
      <c r="B18" s="89"/>
      <c r="C18" s="271" t="s">
        <v>1336</v>
      </c>
      <c r="D18" s="147"/>
      <c r="E18" s="92">
        <f>HLOOKUP($C18,$CB$2:$CE$3,2,0)</f>
        <v>35000</v>
      </c>
      <c r="F18" s="93">
        <f>D18*E18</f>
        <v>0</v>
      </c>
      <c r="G18" s="161"/>
      <c r="H18" s="97" t="s">
        <v>1013</v>
      </c>
      <c r="I18" s="97" t="str">
        <f>VLOOKUP(H18,Presupuesto!$B$11:$C$565,2,0)</f>
        <v>EQUIPO DE COMPUTACION</v>
      </c>
      <c r="J18" s="94" t="str">
        <f t="shared" ref="J18:J29" si="0">$J$17</f>
        <v>Posgrado</v>
      </c>
      <c r="K18" s="94" t="s">
        <v>411</v>
      </c>
      <c r="L18" s="94"/>
    </row>
    <row r="19" spans="2:12" x14ac:dyDescent="0.25">
      <c r="B19" s="89"/>
      <c r="C19" s="95" t="s">
        <v>73</v>
      </c>
      <c r="D19" s="147"/>
      <c r="E19" s="96">
        <v>4000</v>
      </c>
      <c r="F19" s="93">
        <f t="shared" ref="F19:F30" si="1">D19*E19</f>
        <v>0</v>
      </c>
      <c r="G19" s="161"/>
      <c r="H19" s="97" t="s">
        <v>985</v>
      </c>
      <c r="I19" s="97" t="str">
        <f>VLOOKUP(H19,Presupuesto!$B$11:$C$565,2,0)</f>
        <v>EQUIPOS VARIOS DE OFICINA</v>
      </c>
      <c r="J19" s="94" t="str">
        <f t="shared" si="0"/>
        <v>Posgrado</v>
      </c>
      <c r="K19" s="94" t="s">
        <v>394</v>
      </c>
      <c r="L19" s="94"/>
    </row>
    <row r="20" spans="2:12" x14ac:dyDescent="0.25">
      <c r="B20" s="89"/>
      <c r="C20" s="95" t="s">
        <v>74</v>
      </c>
      <c r="D20" s="147"/>
      <c r="E20" s="96">
        <v>8000</v>
      </c>
      <c r="F20" s="93">
        <f t="shared" si="1"/>
        <v>0</v>
      </c>
      <c r="G20" s="161"/>
      <c r="H20" s="97" t="s">
        <v>1013</v>
      </c>
      <c r="I20" s="97" t="str">
        <f>VLOOKUP(H20,Presupuesto!$B$11:$C$565,2,0)</f>
        <v>EQUIPO DE COMPUTACION</v>
      </c>
      <c r="J20" s="94" t="str">
        <f t="shared" si="0"/>
        <v>Posgrado</v>
      </c>
      <c r="K20" s="94" t="s">
        <v>394</v>
      </c>
      <c r="L20" s="94"/>
    </row>
    <row r="21" spans="2:12" x14ac:dyDescent="0.25">
      <c r="B21" s="89"/>
      <c r="C21" s="95" t="s">
        <v>75</v>
      </c>
      <c r="D21" s="147"/>
      <c r="E21" s="96">
        <v>5000</v>
      </c>
      <c r="F21" s="93">
        <f t="shared" si="1"/>
        <v>0</v>
      </c>
      <c r="G21" s="161"/>
      <c r="H21" s="97" t="s">
        <v>1013</v>
      </c>
      <c r="I21" s="97" t="str">
        <f>VLOOKUP(H21,Presupuesto!$B$11:$C$565,2,0)</f>
        <v>EQUIPO DE COMPUTACION</v>
      </c>
      <c r="J21" s="94" t="str">
        <f t="shared" si="0"/>
        <v>Posgrado</v>
      </c>
      <c r="K21" s="94" t="s">
        <v>394</v>
      </c>
      <c r="L21" s="94"/>
    </row>
    <row r="22" spans="2:12" x14ac:dyDescent="0.25">
      <c r="B22" s="89"/>
      <c r="C22" s="95" t="s">
        <v>35</v>
      </c>
      <c r="D22" s="147"/>
      <c r="E22" s="96">
        <v>13000</v>
      </c>
      <c r="F22" s="93">
        <f t="shared" si="1"/>
        <v>0</v>
      </c>
      <c r="G22" s="161"/>
      <c r="H22" s="97" t="s">
        <v>999</v>
      </c>
      <c r="I22" s="97" t="str">
        <f>VLOOKUP(H22,Presupuesto!$B$11:$C$565,2,0)</f>
        <v>EQUIPO DE TRANSPORTE TRACCION Y ELEVACION</v>
      </c>
      <c r="J22" s="94" t="str">
        <f t="shared" si="0"/>
        <v>Posgrado</v>
      </c>
      <c r="K22" s="94" t="s">
        <v>394</v>
      </c>
      <c r="L22" s="94"/>
    </row>
    <row r="23" spans="2:12" x14ac:dyDescent="0.25">
      <c r="B23" s="89"/>
      <c r="C23" s="95" t="s">
        <v>76</v>
      </c>
      <c r="D23" s="147"/>
      <c r="E23" s="96">
        <v>15000</v>
      </c>
      <c r="F23" s="93">
        <f t="shared" si="1"/>
        <v>0</v>
      </c>
      <c r="G23" s="161"/>
      <c r="H23" s="97" t="s">
        <v>999</v>
      </c>
      <c r="I23" s="97" t="str">
        <f>VLOOKUP(H23,Presupuesto!$B$11:$C$565,2,0)</f>
        <v>EQUIPO DE TRANSPORTE TRACCION Y ELEVACION</v>
      </c>
      <c r="J23" s="94" t="str">
        <f t="shared" si="0"/>
        <v>Posgrado</v>
      </c>
      <c r="K23" s="94" t="s">
        <v>394</v>
      </c>
      <c r="L23" s="94"/>
    </row>
    <row r="24" spans="2:12" x14ac:dyDescent="0.25">
      <c r="B24" s="89"/>
      <c r="C24" s="95" t="s">
        <v>77</v>
      </c>
      <c r="D24" s="147"/>
      <c r="E24" s="96">
        <v>10000</v>
      </c>
      <c r="F24" s="93">
        <f t="shared" si="1"/>
        <v>0</v>
      </c>
      <c r="G24" s="161"/>
      <c r="H24" s="97" t="s">
        <v>999</v>
      </c>
      <c r="I24" s="97" t="str">
        <f>VLOOKUP(H24,Presupuesto!$B$11:$C$565,2,0)</f>
        <v>EQUIPO DE TRANSPORTE TRACCION Y ELEVACION</v>
      </c>
      <c r="J24" s="94" t="str">
        <f t="shared" si="0"/>
        <v>Posgrado</v>
      </c>
      <c r="K24" s="94" t="s">
        <v>402</v>
      </c>
      <c r="L24" s="94"/>
    </row>
    <row r="25" spans="2:12" x14ac:dyDescent="0.25">
      <c r="C25" s="95" t="s">
        <v>78</v>
      </c>
      <c r="D25" s="147"/>
      <c r="E25" s="96">
        <v>10000</v>
      </c>
      <c r="F25" s="93">
        <f t="shared" si="1"/>
        <v>0</v>
      </c>
      <c r="G25" s="161"/>
      <c r="H25" s="97" t="s">
        <v>1045</v>
      </c>
      <c r="I25" s="97" t="str">
        <f>VLOOKUP(H25,Presupuesto!$B$11:$C$565,2,0)</f>
        <v>APLICACIONES INFORMATICAS</v>
      </c>
      <c r="J25" s="94" t="str">
        <f t="shared" si="0"/>
        <v>Posgrado</v>
      </c>
      <c r="K25" s="94" t="s">
        <v>398</v>
      </c>
      <c r="L25" s="94"/>
    </row>
    <row r="26" spans="2:12" x14ac:dyDescent="0.25">
      <c r="C26" s="105" t="s">
        <v>79</v>
      </c>
      <c r="D26" s="147"/>
      <c r="E26" s="96">
        <v>2000</v>
      </c>
      <c r="F26" s="93">
        <f t="shared" si="1"/>
        <v>0</v>
      </c>
      <c r="G26" s="161"/>
      <c r="H26" s="106" t="s">
        <v>1013</v>
      </c>
      <c r="I26" s="106" t="str">
        <f>VLOOKUP(H26,Presupuesto!$B$11:$C$565,2,0)</f>
        <v>EQUIPO DE COMPUTACION</v>
      </c>
      <c r="J26" s="94" t="str">
        <f t="shared" si="0"/>
        <v>Posgrado</v>
      </c>
      <c r="K26" s="94" t="s">
        <v>394</v>
      </c>
      <c r="L26" s="94"/>
    </row>
    <row r="27" spans="2:12" x14ac:dyDescent="0.25">
      <c r="C27" s="105" t="s">
        <v>1477</v>
      </c>
      <c r="D27" s="147"/>
      <c r="E27" s="96">
        <v>1500</v>
      </c>
      <c r="F27" s="93">
        <f t="shared" si="1"/>
        <v>0</v>
      </c>
      <c r="G27" s="161"/>
      <c r="H27" s="106" t="s">
        <v>945</v>
      </c>
      <c r="I27" s="106" t="str">
        <f>VLOOKUP(H27,Presupuesto!$B$11:$C$565,2,0)</f>
        <v>UTILES Y MATERIALES ELECTRICOS</v>
      </c>
      <c r="J27" s="94" t="str">
        <f t="shared" si="0"/>
        <v>Posgrado</v>
      </c>
      <c r="K27" s="94" t="s">
        <v>394</v>
      </c>
      <c r="L27" s="94"/>
    </row>
    <row r="28" spans="2:12" x14ac:dyDescent="0.25">
      <c r="C28" s="105" t="s">
        <v>80</v>
      </c>
      <c r="D28" s="147"/>
      <c r="E28" s="96">
        <v>1500</v>
      </c>
      <c r="F28" s="93">
        <f t="shared" si="1"/>
        <v>0</v>
      </c>
      <c r="G28" s="161"/>
      <c r="H28" s="106" t="s">
        <v>1013</v>
      </c>
      <c r="I28" s="106" t="str">
        <f>VLOOKUP(H28,Presupuesto!$B$11:$C$565,2,0)</f>
        <v>EQUIPO DE COMPUTACION</v>
      </c>
      <c r="J28" s="94" t="str">
        <f t="shared" si="0"/>
        <v>Posgrado</v>
      </c>
      <c r="K28" s="94" t="s">
        <v>394</v>
      </c>
      <c r="L28" s="94"/>
    </row>
    <row r="29" spans="2:12" x14ac:dyDescent="0.25">
      <c r="C29" s="105" t="s">
        <v>81</v>
      </c>
      <c r="D29" s="147"/>
      <c r="E29" s="96">
        <v>500</v>
      </c>
      <c r="F29" s="93">
        <f t="shared" si="1"/>
        <v>0</v>
      </c>
      <c r="G29" s="161"/>
      <c r="H29" s="106" t="s">
        <v>954</v>
      </c>
      <c r="I29" s="106" t="str">
        <f>VLOOKUP(H29,Presupuesto!$B$11:$C$565,2,0)</f>
        <v>OTROS RESPUESTOS Y ACCESORIOS MENORES</v>
      </c>
      <c r="J29" s="94" t="str">
        <f t="shared" si="0"/>
        <v>Posgrado</v>
      </c>
      <c r="K29" s="94" t="s">
        <v>394</v>
      </c>
      <c r="L29" s="94"/>
    </row>
    <row r="30" spans="2:12" ht="15.75" thickBot="1" x14ac:dyDescent="0.3">
      <c r="B30" s="89"/>
      <c r="C30" s="98" t="s">
        <v>82</v>
      </c>
      <c r="D30" s="155"/>
      <c r="E30" s="100">
        <v>20</v>
      </c>
      <c r="F30" s="101">
        <f t="shared" si="1"/>
        <v>0</v>
      </c>
      <c r="G30" s="158"/>
      <c r="H30" s="102" t="s">
        <v>954</v>
      </c>
      <c r="I30" s="102" t="str">
        <f>VLOOKUP(H30,Presupuesto!$B$11:$C$565,2,0)</f>
        <v>OTROS RESPUESTOS Y ACCESORIOS MENORES</v>
      </c>
      <c r="J30" s="102" t="str">
        <f t="shared" ref="J30" si="2">$J$17</f>
        <v>Posgrado</v>
      </c>
      <c r="K30" s="120" t="s">
        <v>393</v>
      </c>
      <c r="L30" s="120"/>
    </row>
    <row r="31" spans="2:12" x14ac:dyDescent="0.25">
      <c r="B31" s="89"/>
      <c r="F31" s="89"/>
      <c r="G31" s="73"/>
      <c r="H31" s="73"/>
      <c r="I31" s="73"/>
    </row>
    <row r="32" spans="2:12" ht="15.75" thickBot="1" x14ac:dyDescent="0.3"/>
    <row r="33" spans="3:12" ht="15.75" thickBot="1" x14ac:dyDescent="0.3">
      <c r="C33" s="29" t="s">
        <v>43</v>
      </c>
      <c r="D33" s="104">
        <f>SUM(F40:F53)</f>
        <v>0</v>
      </c>
      <c r="F33" s="70"/>
      <c r="G33" s="76"/>
      <c r="H33" s="70"/>
      <c r="I33" s="70"/>
    </row>
    <row r="34" spans="3:12" x14ac:dyDescent="0.25">
      <c r="C34" s="70"/>
      <c r="D34" s="31"/>
      <c r="E34" s="89"/>
      <c r="F34" s="89"/>
      <c r="G34" s="89"/>
      <c r="H34" s="73"/>
      <c r="I34" s="73"/>
      <c r="J34" s="73"/>
      <c r="K34" s="108"/>
    </row>
    <row r="35" spans="3:12" x14ac:dyDescent="0.25">
      <c r="C35" s="70"/>
      <c r="D35" s="31"/>
      <c r="E35" s="89"/>
      <c r="F35" s="89"/>
      <c r="G35" s="89"/>
      <c r="H35" s="73"/>
      <c r="I35" s="73"/>
      <c r="J35" s="73"/>
      <c r="K35" s="108"/>
    </row>
    <row r="36" spans="3:12" ht="15.75" x14ac:dyDescent="0.25">
      <c r="C36" s="198" t="s">
        <v>391</v>
      </c>
      <c r="D36" s="306"/>
      <c r="E36" s="89"/>
      <c r="F36" s="89"/>
      <c r="G36" s="89"/>
      <c r="H36" s="73"/>
      <c r="I36" s="73"/>
      <c r="J36" s="73"/>
      <c r="K36" s="108"/>
    </row>
    <row r="37" spans="3:12" ht="18.75" x14ac:dyDescent="0.25">
      <c r="C37" s="200" t="e">
        <f>IFERROR(VLOOKUP(D36,'1. Desarrollo e Innov. Curricu.'!$F:$G,2,FALSE),IFERROR(VLOOKUP(D36,'2. Investigación Científica'!$F:$G,2,FALSE),IFERROR(VLOOKUP(D36,'3. Vinculación Univ. Sociedad'!$E:$G,2,FALSE),IFERROR(VLOOKUP(D36,'4.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89"/>
      <c r="F37" s="89"/>
      <c r="G37" s="89"/>
      <c r="H37" s="73"/>
      <c r="I37" s="73"/>
      <c r="J37" s="73"/>
      <c r="K37" s="108"/>
    </row>
    <row r="38" spans="3:12" x14ac:dyDescent="0.25">
      <c r="F38" s="89"/>
      <c r="G38" s="73"/>
      <c r="H38" s="73"/>
      <c r="I38" s="73"/>
    </row>
    <row r="39" spans="3:12" ht="30.75" thickBot="1" x14ac:dyDescent="0.3">
      <c r="C39" s="145" t="s">
        <v>44</v>
      </c>
      <c r="D39" s="145" t="s">
        <v>55</v>
      </c>
      <c r="E39" s="145" t="s">
        <v>57</v>
      </c>
      <c r="F39" s="146" t="s">
        <v>27</v>
      </c>
      <c r="G39" s="146" t="s">
        <v>130</v>
      </c>
      <c r="H39" s="145" t="s">
        <v>46</v>
      </c>
      <c r="I39" s="145" t="s">
        <v>131</v>
      </c>
      <c r="J39" s="145" t="s">
        <v>409</v>
      </c>
      <c r="K39" s="145" t="s">
        <v>410</v>
      </c>
      <c r="L39" s="145" t="s">
        <v>463</v>
      </c>
    </row>
    <row r="40" spans="3:12" ht="15.75" thickBot="1" x14ac:dyDescent="0.3">
      <c r="C40" s="271" t="s">
        <v>1338</v>
      </c>
      <c r="D40" s="154"/>
      <c r="E40" s="92">
        <f>HLOOKUP($C40,$CB$2:$CE$3,2,0)</f>
        <v>15000</v>
      </c>
      <c r="F40" s="93">
        <f>D40*E40</f>
        <v>0</v>
      </c>
      <c r="G40" s="161"/>
      <c r="H40" s="94" t="s">
        <v>1013</v>
      </c>
      <c r="I40" s="94" t="str">
        <f>VLOOKUP(H40,Presupuesto!$B$11:$C$565,2,0)</f>
        <v>EQUIPO DE COMPUTACION</v>
      </c>
      <c r="J40" s="208" t="s">
        <v>1451</v>
      </c>
      <c r="K40" s="94" t="s">
        <v>393</v>
      </c>
      <c r="L40" s="94"/>
    </row>
    <row r="41" spans="3:12" x14ac:dyDescent="0.25">
      <c r="C41" s="271" t="s">
        <v>1336</v>
      </c>
      <c r="D41" s="147"/>
      <c r="E41" s="92">
        <f>HLOOKUP($C41,$CB$2:$CE$3,2,0)</f>
        <v>35000</v>
      </c>
      <c r="F41" s="93">
        <f>D41*E41</f>
        <v>0</v>
      </c>
      <c r="G41" s="161"/>
      <c r="H41" s="97" t="s">
        <v>1013</v>
      </c>
      <c r="I41" s="97" t="str">
        <f>VLOOKUP(H41,Presupuesto!$B$11:$C$565,2,0)</f>
        <v>EQUIPO DE COMPUTACION</v>
      </c>
      <c r="J41" s="94" t="str">
        <f>$J$40</f>
        <v>Posgrado</v>
      </c>
      <c r="K41" s="94" t="s">
        <v>411</v>
      </c>
      <c r="L41" s="94"/>
    </row>
    <row r="42" spans="3:12" x14ac:dyDescent="0.25">
      <c r="C42" s="95" t="s">
        <v>73</v>
      </c>
      <c r="D42" s="147"/>
      <c r="E42" s="96">
        <v>4000</v>
      </c>
      <c r="F42" s="93">
        <f t="shared" ref="F42:F53" si="3">D42*E42</f>
        <v>0</v>
      </c>
      <c r="G42" s="161"/>
      <c r="H42" s="97" t="s">
        <v>985</v>
      </c>
      <c r="I42" s="97" t="str">
        <f>VLOOKUP(H42,Presupuesto!$B$11:$C$565,2,0)</f>
        <v>EQUIPOS VARIOS DE OFICINA</v>
      </c>
      <c r="J42" s="94" t="str">
        <f t="shared" ref="J42:J53" si="4">$J$40</f>
        <v>Posgrado</v>
      </c>
      <c r="K42" s="94" t="s">
        <v>394</v>
      </c>
      <c r="L42" s="94"/>
    </row>
    <row r="43" spans="3:12" x14ac:dyDescent="0.25">
      <c r="C43" s="95" t="s">
        <v>74</v>
      </c>
      <c r="D43" s="147"/>
      <c r="E43" s="96">
        <v>8000</v>
      </c>
      <c r="F43" s="93">
        <f t="shared" si="3"/>
        <v>0</v>
      </c>
      <c r="G43" s="161"/>
      <c r="H43" s="97" t="s">
        <v>1013</v>
      </c>
      <c r="I43" s="97" t="str">
        <f>VLOOKUP(H43,Presupuesto!$B$11:$C$565,2,0)</f>
        <v>EQUIPO DE COMPUTACION</v>
      </c>
      <c r="J43" s="94" t="str">
        <f t="shared" si="4"/>
        <v>Posgrado</v>
      </c>
      <c r="K43" s="94" t="s">
        <v>394</v>
      </c>
      <c r="L43" s="94"/>
    </row>
    <row r="44" spans="3:12" x14ac:dyDescent="0.25">
      <c r="C44" s="95" t="s">
        <v>75</v>
      </c>
      <c r="D44" s="147"/>
      <c r="E44" s="96">
        <v>5000</v>
      </c>
      <c r="F44" s="93">
        <f t="shared" si="3"/>
        <v>0</v>
      </c>
      <c r="G44" s="161"/>
      <c r="H44" s="97" t="s">
        <v>1013</v>
      </c>
      <c r="I44" s="97" t="str">
        <f>VLOOKUP(H44,Presupuesto!$B$11:$C$565,2,0)</f>
        <v>EQUIPO DE COMPUTACION</v>
      </c>
      <c r="J44" s="94" t="str">
        <f t="shared" si="4"/>
        <v>Posgrado</v>
      </c>
      <c r="K44" s="94" t="s">
        <v>394</v>
      </c>
      <c r="L44" s="94"/>
    </row>
    <row r="45" spans="3:12" x14ac:dyDescent="0.25">
      <c r="C45" s="95" t="s">
        <v>35</v>
      </c>
      <c r="D45" s="147"/>
      <c r="E45" s="96">
        <v>13000</v>
      </c>
      <c r="F45" s="93">
        <f t="shared" si="3"/>
        <v>0</v>
      </c>
      <c r="G45" s="161"/>
      <c r="H45" s="97" t="s">
        <v>999</v>
      </c>
      <c r="I45" s="97" t="str">
        <f>VLOOKUP(H45,Presupuesto!$B$11:$C$565,2,0)</f>
        <v>EQUIPO DE TRANSPORTE TRACCION Y ELEVACION</v>
      </c>
      <c r="J45" s="94" t="str">
        <f t="shared" si="4"/>
        <v>Posgrado</v>
      </c>
      <c r="K45" s="94" t="s">
        <v>394</v>
      </c>
      <c r="L45" s="94"/>
    </row>
    <row r="46" spans="3:12" x14ac:dyDescent="0.25">
      <c r="C46" s="95" t="s">
        <v>76</v>
      </c>
      <c r="D46" s="147"/>
      <c r="E46" s="96">
        <v>15000</v>
      </c>
      <c r="F46" s="93">
        <f t="shared" si="3"/>
        <v>0</v>
      </c>
      <c r="G46" s="161"/>
      <c r="H46" s="97" t="s">
        <v>999</v>
      </c>
      <c r="I46" s="97" t="str">
        <f>VLOOKUP(H46,Presupuesto!$B$11:$C$565,2,0)</f>
        <v>EQUIPO DE TRANSPORTE TRACCION Y ELEVACION</v>
      </c>
      <c r="J46" s="94" t="str">
        <f t="shared" si="4"/>
        <v>Posgrado</v>
      </c>
      <c r="K46" s="94" t="s">
        <v>394</v>
      </c>
      <c r="L46" s="94"/>
    </row>
    <row r="47" spans="3:12" x14ac:dyDescent="0.25">
      <c r="C47" s="95" t="s">
        <v>77</v>
      </c>
      <c r="D47" s="147"/>
      <c r="E47" s="96">
        <v>10000</v>
      </c>
      <c r="F47" s="93">
        <f t="shared" si="3"/>
        <v>0</v>
      </c>
      <c r="G47" s="161"/>
      <c r="H47" s="97" t="s">
        <v>999</v>
      </c>
      <c r="I47" s="97" t="str">
        <f>VLOOKUP(H47,Presupuesto!$B$11:$C$565,2,0)</f>
        <v>EQUIPO DE TRANSPORTE TRACCION Y ELEVACION</v>
      </c>
      <c r="J47" s="94" t="str">
        <f t="shared" si="4"/>
        <v>Posgrado</v>
      </c>
      <c r="K47" s="94" t="s">
        <v>402</v>
      </c>
      <c r="L47" s="94"/>
    </row>
    <row r="48" spans="3:12" x14ac:dyDescent="0.25">
      <c r="C48" s="95" t="s">
        <v>78</v>
      </c>
      <c r="D48" s="147"/>
      <c r="E48" s="96">
        <v>10000</v>
      </c>
      <c r="F48" s="93">
        <f t="shared" si="3"/>
        <v>0</v>
      </c>
      <c r="G48" s="161"/>
      <c r="H48" s="97" t="s">
        <v>1045</v>
      </c>
      <c r="I48" s="97" t="str">
        <f>VLOOKUP(H48,Presupuesto!$B$11:$C$565,2,0)</f>
        <v>APLICACIONES INFORMATICAS</v>
      </c>
      <c r="J48" s="94" t="str">
        <f t="shared" si="4"/>
        <v>Posgrado</v>
      </c>
      <c r="K48" s="94" t="s">
        <v>398</v>
      </c>
      <c r="L48" s="94"/>
    </row>
    <row r="49" spans="3:12" x14ac:dyDescent="0.25">
      <c r="C49" s="105" t="s">
        <v>79</v>
      </c>
      <c r="D49" s="147"/>
      <c r="E49" s="96">
        <v>2000</v>
      </c>
      <c r="F49" s="93">
        <f t="shared" si="3"/>
        <v>0</v>
      </c>
      <c r="G49" s="161"/>
      <c r="H49" s="106" t="s">
        <v>1013</v>
      </c>
      <c r="I49" s="106" t="str">
        <f>VLOOKUP(H49,Presupuesto!$B$11:$C$565,2,0)</f>
        <v>EQUIPO DE COMPUTACION</v>
      </c>
      <c r="J49" s="94" t="str">
        <f t="shared" si="4"/>
        <v>Posgrado</v>
      </c>
      <c r="K49" s="94" t="s">
        <v>394</v>
      </c>
      <c r="L49" s="94"/>
    </row>
    <row r="50" spans="3:12" x14ac:dyDescent="0.25">
      <c r="C50" s="105" t="s">
        <v>1477</v>
      </c>
      <c r="D50" s="147"/>
      <c r="E50" s="96">
        <v>1500</v>
      </c>
      <c r="F50" s="93">
        <f t="shared" si="3"/>
        <v>0</v>
      </c>
      <c r="G50" s="161"/>
      <c r="H50" s="106" t="s">
        <v>945</v>
      </c>
      <c r="I50" s="106" t="str">
        <f>VLOOKUP(H50,Presupuesto!$B$11:$C$565,2,0)</f>
        <v>UTILES Y MATERIALES ELECTRICOS</v>
      </c>
      <c r="J50" s="94" t="str">
        <f t="shared" si="4"/>
        <v>Posgrado</v>
      </c>
      <c r="K50" s="94" t="s">
        <v>394</v>
      </c>
      <c r="L50" s="94"/>
    </row>
    <row r="51" spans="3:12" x14ac:dyDescent="0.25">
      <c r="C51" s="105" t="s">
        <v>80</v>
      </c>
      <c r="D51" s="147"/>
      <c r="E51" s="96">
        <v>1500</v>
      </c>
      <c r="F51" s="93">
        <f t="shared" si="3"/>
        <v>0</v>
      </c>
      <c r="G51" s="161"/>
      <c r="H51" s="106" t="s">
        <v>1013</v>
      </c>
      <c r="I51" s="106" t="str">
        <f>VLOOKUP(H51,Presupuesto!$B$11:$C$565,2,0)</f>
        <v>EQUIPO DE COMPUTACION</v>
      </c>
      <c r="J51" s="94" t="str">
        <f t="shared" si="4"/>
        <v>Posgrado</v>
      </c>
      <c r="K51" s="94" t="s">
        <v>394</v>
      </c>
      <c r="L51" s="94"/>
    </row>
    <row r="52" spans="3:12" x14ac:dyDescent="0.25">
      <c r="C52" s="105" t="s">
        <v>81</v>
      </c>
      <c r="D52" s="147"/>
      <c r="E52" s="96">
        <v>500</v>
      </c>
      <c r="F52" s="93">
        <f t="shared" si="3"/>
        <v>0</v>
      </c>
      <c r="G52" s="161"/>
      <c r="H52" s="106" t="s">
        <v>954</v>
      </c>
      <c r="I52" s="106" t="str">
        <f>VLOOKUP(H52,Presupuesto!$B$11:$C$565,2,0)</f>
        <v>OTROS RESPUESTOS Y ACCESORIOS MENORES</v>
      </c>
      <c r="J52" s="94" t="str">
        <f t="shared" si="4"/>
        <v>Posgrado</v>
      </c>
      <c r="K52" s="94" t="s">
        <v>394</v>
      </c>
      <c r="L52" s="94"/>
    </row>
    <row r="53" spans="3:12" ht="15.75" thickBot="1" x14ac:dyDescent="0.3">
      <c r="C53" s="98" t="s">
        <v>82</v>
      </c>
      <c r="D53" s="155"/>
      <c r="E53" s="100">
        <v>20</v>
      </c>
      <c r="F53" s="101">
        <f t="shared" si="3"/>
        <v>0</v>
      </c>
      <c r="G53" s="158"/>
      <c r="H53" s="102" t="s">
        <v>954</v>
      </c>
      <c r="I53" s="102" t="str">
        <f>VLOOKUP(H53,Presupuesto!$B$11:$C$565,2,0)</f>
        <v>OTROS RESPUESTOS Y ACCESORIOS MENORES</v>
      </c>
      <c r="J53" s="102" t="str">
        <f t="shared" si="4"/>
        <v>Posgrado</v>
      </c>
      <c r="K53" s="120" t="s">
        <v>393</v>
      </c>
      <c r="L53" s="120"/>
    </row>
    <row r="55" spans="3:12" ht="15.75" thickBot="1" x14ac:dyDescent="0.3"/>
    <row r="56" spans="3:12" ht="15.75" thickBot="1" x14ac:dyDescent="0.3">
      <c r="C56" s="29" t="s">
        <v>43</v>
      </c>
      <c r="D56" s="104">
        <f>SUM(F63:F76)</f>
        <v>0</v>
      </c>
      <c r="F56" s="70"/>
      <c r="G56" s="76"/>
      <c r="H56" s="70"/>
      <c r="I56" s="70"/>
    </row>
    <row r="57" spans="3:12" x14ac:dyDescent="0.25">
      <c r="C57" s="70"/>
      <c r="D57" s="31"/>
      <c r="E57" s="89"/>
      <c r="F57" s="89"/>
      <c r="G57" s="89"/>
      <c r="H57" s="73"/>
      <c r="I57" s="73"/>
      <c r="J57" s="73"/>
      <c r="K57" s="108"/>
    </row>
    <row r="58" spans="3:12" x14ac:dyDescent="0.25">
      <c r="C58" s="70"/>
      <c r="D58" s="31"/>
      <c r="E58" s="89"/>
      <c r="F58" s="89"/>
      <c r="G58" s="89"/>
      <c r="H58" s="73"/>
      <c r="I58" s="73"/>
      <c r="J58" s="73"/>
      <c r="K58" s="108"/>
    </row>
    <row r="59" spans="3:12" ht="15.75" x14ac:dyDescent="0.25">
      <c r="C59" s="198" t="s">
        <v>391</v>
      </c>
      <c r="D59" s="306"/>
      <c r="E59" s="89"/>
      <c r="F59" s="89"/>
      <c r="G59" s="89"/>
      <c r="H59" s="73"/>
      <c r="I59" s="73"/>
      <c r="J59" s="73"/>
      <c r="K59" s="108"/>
    </row>
    <row r="60" spans="3:12" ht="18.75" x14ac:dyDescent="0.25">
      <c r="C60" s="200" t="e">
        <f>IFERROR(VLOOKUP(D59,'1. Desarrollo e Innov. Curricu.'!$F:$G,2,FALSE),IFERROR(VLOOKUP(D59,'2. Investigación Científica'!$F:$G,2,FALSE),IFERROR(VLOOKUP(D59,'3. Vinculación Univ. Sociedad'!$E:$G,2,FALSE),IFERROR(VLOOKUP(D59,'4.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89"/>
      <c r="F60" s="89"/>
      <c r="G60" s="89"/>
      <c r="H60" s="73"/>
      <c r="I60" s="73"/>
      <c r="J60" s="73"/>
      <c r="K60" s="108"/>
    </row>
    <row r="61" spans="3:12" x14ac:dyDescent="0.25">
      <c r="F61" s="89"/>
      <c r="G61" s="73"/>
      <c r="H61" s="73"/>
      <c r="I61" s="73"/>
    </row>
    <row r="62" spans="3:12" ht="30.75" thickBot="1" x14ac:dyDescent="0.3">
      <c r="C62" s="145" t="s">
        <v>44</v>
      </c>
      <c r="D62" s="145" t="s">
        <v>55</v>
      </c>
      <c r="E62" s="145" t="s">
        <v>57</v>
      </c>
      <c r="F62" s="146" t="s">
        <v>27</v>
      </c>
      <c r="G62" s="146" t="s">
        <v>130</v>
      </c>
      <c r="H62" s="145" t="s">
        <v>46</v>
      </c>
      <c r="I62" s="145" t="s">
        <v>131</v>
      </c>
      <c r="J62" s="145" t="s">
        <v>409</v>
      </c>
      <c r="K62" s="145" t="s">
        <v>410</v>
      </c>
      <c r="L62" s="145" t="s">
        <v>463</v>
      </c>
    </row>
    <row r="63" spans="3:12" ht="15.75" thickBot="1" x14ac:dyDescent="0.3">
      <c r="C63" s="271" t="s">
        <v>1338</v>
      </c>
      <c r="D63" s="154"/>
      <c r="E63" s="92">
        <f>HLOOKUP($C63,$CB$2:$CE$3,2,0)</f>
        <v>15000</v>
      </c>
      <c r="F63" s="93">
        <f>D63*E63</f>
        <v>0</v>
      </c>
      <c r="G63" s="161"/>
      <c r="H63" s="94" t="s">
        <v>1013</v>
      </c>
      <c r="I63" s="94" t="str">
        <f>VLOOKUP(H63,Presupuesto!$B$11:$C$565,2,0)</f>
        <v>EQUIPO DE COMPUTACION</v>
      </c>
      <c r="J63" s="208" t="s">
        <v>1451</v>
      </c>
      <c r="K63" s="94" t="s">
        <v>393</v>
      </c>
      <c r="L63" s="94"/>
    </row>
    <row r="64" spans="3:12" x14ac:dyDescent="0.25">
      <c r="C64" s="271" t="s">
        <v>1336</v>
      </c>
      <c r="D64" s="147"/>
      <c r="E64" s="92">
        <f>HLOOKUP($C64,$CB$2:$CE$3,2,0)</f>
        <v>35000</v>
      </c>
      <c r="F64" s="93">
        <f>D64*E64</f>
        <v>0</v>
      </c>
      <c r="G64" s="161"/>
      <c r="H64" s="97" t="s">
        <v>1013</v>
      </c>
      <c r="I64" s="97" t="str">
        <f>VLOOKUP(H64,Presupuesto!$B$11:$C$565,2,0)</f>
        <v>EQUIPO DE COMPUTACION</v>
      </c>
      <c r="J64" s="94" t="str">
        <f>$J$63</f>
        <v>Posgrado</v>
      </c>
      <c r="K64" s="94" t="s">
        <v>411</v>
      </c>
      <c r="L64" s="94"/>
    </row>
    <row r="65" spans="3:12" x14ac:dyDescent="0.25">
      <c r="C65" s="95" t="s">
        <v>73</v>
      </c>
      <c r="D65" s="147"/>
      <c r="E65" s="96">
        <v>4000</v>
      </c>
      <c r="F65" s="93">
        <f t="shared" ref="F65:F76" si="5">D65*E65</f>
        <v>0</v>
      </c>
      <c r="G65" s="161"/>
      <c r="H65" s="97" t="s">
        <v>985</v>
      </c>
      <c r="I65" s="97" t="str">
        <f>VLOOKUP(H65,Presupuesto!$B$11:$C$565,2,0)</f>
        <v>EQUIPOS VARIOS DE OFICINA</v>
      </c>
      <c r="J65" s="94" t="str">
        <f t="shared" ref="J65:J76" si="6">$J$63</f>
        <v>Posgrado</v>
      </c>
      <c r="K65" s="94" t="s">
        <v>394</v>
      </c>
      <c r="L65" s="94"/>
    </row>
    <row r="66" spans="3:12" x14ac:dyDescent="0.25">
      <c r="C66" s="95" t="s">
        <v>74</v>
      </c>
      <c r="D66" s="147"/>
      <c r="E66" s="96">
        <v>8000</v>
      </c>
      <c r="F66" s="93">
        <f t="shared" si="5"/>
        <v>0</v>
      </c>
      <c r="G66" s="161"/>
      <c r="H66" s="97" t="s">
        <v>1013</v>
      </c>
      <c r="I66" s="97" t="str">
        <f>VLOOKUP(H66,Presupuesto!$B$11:$C$565,2,0)</f>
        <v>EQUIPO DE COMPUTACION</v>
      </c>
      <c r="J66" s="94" t="str">
        <f t="shared" si="6"/>
        <v>Posgrado</v>
      </c>
      <c r="K66" s="94" t="s">
        <v>394</v>
      </c>
      <c r="L66" s="94"/>
    </row>
    <row r="67" spans="3:12" x14ac:dyDescent="0.25">
      <c r="C67" s="95" t="s">
        <v>75</v>
      </c>
      <c r="D67" s="147"/>
      <c r="E67" s="96">
        <v>5000</v>
      </c>
      <c r="F67" s="93">
        <f t="shared" si="5"/>
        <v>0</v>
      </c>
      <c r="G67" s="161"/>
      <c r="H67" s="97" t="s">
        <v>1013</v>
      </c>
      <c r="I67" s="97" t="str">
        <f>VLOOKUP(H67,Presupuesto!$B$11:$C$565,2,0)</f>
        <v>EQUIPO DE COMPUTACION</v>
      </c>
      <c r="J67" s="94" t="str">
        <f t="shared" si="6"/>
        <v>Posgrado</v>
      </c>
      <c r="K67" s="94" t="s">
        <v>394</v>
      </c>
      <c r="L67" s="94"/>
    </row>
    <row r="68" spans="3:12" x14ac:dyDescent="0.25">
      <c r="C68" s="95" t="s">
        <v>35</v>
      </c>
      <c r="D68" s="147"/>
      <c r="E68" s="96">
        <v>13000</v>
      </c>
      <c r="F68" s="93">
        <f t="shared" si="5"/>
        <v>0</v>
      </c>
      <c r="G68" s="161"/>
      <c r="H68" s="97" t="s">
        <v>999</v>
      </c>
      <c r="I68" s="97" t="str">
        <f>VLOOKUP(H68,Presupuesto!$B$11:$C$565,2,0)</f>
        <v>EQUIPO DE TRANSPORTE TRACCION Y ELEVACION</v>
      </c>
      <c r="J68" s="94" t="str">
        <f t="shared" si="6"/>
        <v>Posgrado</v>
      </c>
      <c r="K68" s="94" t="s">
        <v>394</v>
      </c>
      <c r="L68" s="94"/>
    </row>
    <row r="69" spans="3:12" x14ac:dyDescent="0.25">
      <c r="C69" s="95" t="s">
        <v>76</v>
      </c>
      <c r="D69" s="147"/>
      <c r="E69" s="96">
        <v>15000</v>
      </c>
      <c r="F69" s="93">
        <f t="shared" si="5"/>
        <v>0</v>
      </c>
      <c r="G69" s="161"/>
      <c r="H69" s="97" t="s">
        <v>999</v>
      </c>
      <c r="I69" s="97" t="str">
        <f>VLOOKUP(H69,Presupuesto!$B$11:$C$565,2,0)</f>
        <v>EQUIPO DE TRANSPORTE TRACCION Y ELEVACION</v>
      </c>
      <c r="J69" s="94" t="str">
        <f t="shared" si="6"/>
        <v>Posgrado</v>
      </c>
      <c r="K69" s="94" t="s">
        <v>394</v>
      </c>
      <c r="L69" s="94"/>
    </row>
    <row r="70" spans="3:12" x14ac:dyDescent="0.25">
      <c r="C70" s="95" t="s">
        <v>77</v>
      </c>
      <c r="D70" s="147"/>
      <c r="E70" s="96">
        <v>10000</v>
      </c>
      <c r="F70" s="93">
        <f t="shared" si="5"/>
        <v>0</v>
      </c>
      <c r="G70" s="161"/>
      <c r="H70" s="97" t="s">
        <v>999</v>
      </c>
      <c r="I70" s="97" t="str">
        <f>VLOOKUP(H70,Presupuesto!$B$11:$C$565,2,0)</f>
        <v>EQUIPO DE TRANSPORTE TRACCION Y ELEVACION</v>
      </c>
      <c r="J70" s="94" t="str">
        <f t="shared" si="6"/>
        <v>Posgrado</v>
      </c>
      <c r="K70" s="94" t="s">
        <v>402</v>
      </c>
      <c r="L70" s="94"/>
    </row>
    <row r="71" spans="3:12" x14ac:dyDescent="0.25">
      <c r="C71" s="95" t="s">
        <v>78</v>
      </c>
      <c r="D71" s="147"/>
      <c r="E71" s="96">
        <v>10000</v>
      </c>
      <c r="F71" s="93">
        <f t="shared" si="5"/>
        <v>0</v>
      </c>
      <c r="G71" s="161"/>
      <c r="H71" s="97" t="s">
        <v>1045</v>
      </c>
      <c r="I71" s="97" t="str">
        <f>VLOOKUP(H71,Presupuesto!$B$11:$C$565,2,0)</f>
        <v>APLICACIONES INFORMATICAS</v>
      </c>
      <c r="J71" s="94" t="str">
        <f t="shared" si="6"/>
        <v>Posgrado</v>
      </c>
      <c r="K71" s="94" t="s">
        <v>398</v>
      </c>
      <c r="L71" s="94"/>
    </row>
    <row r="72" spans="3:12" x14ac:dyDescent="0.25">
      <c r="C72" s="105" t="s">
        <v>79</v>
      </c>
      <c r="D72" s="147"/>
      <c r="E72" s="96">
        <v>2000</v>
      </c>
      <c r="F72" s="93">
        <f t="shared" si="5"/>
        <v>0</v>
      </c>
      <c r="G72" s="161"/>
      <c r="H72" s="106" t="s">
        <v>1013</v>
      </c>
      <c r="I72" s="106" t="str">
        <f>VLOOKUP(H72,Presupuesto!$B$11:$C$565,2,0)</f>
        <v>EQUIPO DE COMPUTACION</v>
      </c>
      <c r="J72" s="94" t="str">
        <f t="shared" si="6"/>
        <v>Posgrado</v>
      </c>
      <c r="K72" s="94" t="s">
        <v>394</v>
      </c>
      <c r="L72" s="94"/>
    </row>
    <row r="73" spans="3:12" x14ac:dyDescent="0.25">
      <c r="C73" s="105" t="s">
        <v>1477</v>
      </c>
      <c r="D73" s="147"/>
      <c r="E73" s="96">
        <v>1500</v>
      </c>
      <c r="F73" s="93">
        <f t="shared" si="5"/>
        <v>0</v>
      </c>
      <c r="G73" s="161"/>
      <c r="H73" s="106" t="s">
        <v>945</v>
      </c>
      <c r="I73" s="106" t="str">
        <f>VLOOKUP(H73,Presupuesto!$B$11:$C$565,2,0)</f>
        <v>UTILES Y MATERIALES ELECTRICOS</v>
      </c>
      <c r="J73" s="94" t="str">
        <f t="shared" si="6"/>
        <v>Posgrado</v>
      </c>
      <c r="K73" s="94" t="s">
        <v>394</v>
      </c>
      <c r="L73" s="94"/>
    </row>
    <row r="74" spans="3:12" x14ac:dyDescent="0.25">
      <c r="C74" s="105" t="s">
        <v>80</v>
      </c>
      <c r="D74" s="147"/>
      <c r="E74" s="96">
        <v>1500</v>
      </c>
      <c r="F74" s="93">
        <f t="shared" si="5"/>
        <v>0</v>
      </c>
      <c r="G74" s="161"/>
      <c r="H74" s="106" t="s">
        <v>1013</v>
      </c>
      <c r="I74" s="106" t="str">
        <f>VLOOKUP(H74,Presupuesto!$B$11:$C$565,2,0)</f>
        <v>EQUIPO DE COMPUTACION</v>
      </c>
      <c r="J74" s="94" t="str">
        <f t="shared" si="6"/>
        <v>Posgrado</v>
      </c>
      <c r="K74" s="94" t="s">
        <v>394</v>
      </c>
      <c r="L74" s="94"/>
    </row>
    <row r="75" spans="3:12" x14ac:dyDescent="0.25">
      <c r="C75" s="105" t="s">
        <v>81</v>
      </c>
      <c r="D75" s="147"/>
      <c r="E75" s="96">
        <v>500</v>
      </c>
      <c r="F75" s="93">
        <f t="shared" si="5"/>
        <v>0</v>
      </c>
      <c r="G75" s="161"/>
      <c r="H75" s="106" t="s">
        <v>954</v>
      </c>
      <c r="I75" s="106" t="str">
        <f>VLOOKUP(H75,Presupuesto!$B$11:$C$565,2,0)</f>
        <v>OTROS RESPUESTOS Y ACCESORIOS MENORES</v>
      </c>
      <c r="J75" s="94" t="str">
        <f t="shared" si="6"/>
        <v>Posgrado</v>
      </c>
      <c r="K75" s="94" t="s">
        <v>394</v>
      </c>
      <c r="L75" s="94"/>
    </row>
    <row r="76" spans="3:12" ht="15.75" thickBot="1" x14ac:dyDescent="0.3">
      <c r="C76" s="98" t="s">
        <v>82</v>
      </c>
      <c r="D76" s="155"/>
      <c r="E76" s="100">
        <v>20</v>
      </c>
      <c r="F76" s="101">
        <f t="shared" si="5"/>
        <v>0</v>
      </c>
      <c r="G76" s="158"/>
      <c r="H76" s="102" t="s">
        <v>954</v>
      </c>
      <c r="I76" s="102" t="str">
        <f>VLOOKUP(H76,Presupuesto!$B$11:$C$565,2,0)</f>
        <v>OTROS RESPUESTOS Y ACCESORIOS MENORES</v>
      </c>
      <c r="J76" s="102" t="str">
        <f t="shared" si="6"/>
        <v>Posgrado</v>
      </c>
      <c r="K76" s="120" t="s">
        <v>393</v>
      </c>
      <c r="L76" s="120"/>
    </row>
    <row r="77" spans="3:12" x14ac:dyDescent="0.25">
      <c r="F77" s="89"/>
      <c r="G77" s="73"/>
      <c r="H77" s="73"/>
      <c r="I77" s="73"/>
    </row>
    <row r="78" spans="3:12" ht="15.75" thickBot="1" x14ac:dyDescent="0.3"/>
    <row r="79" spans="3:12" ht="15.75" thickBot="1" x14ac:dyDescent="0.3">
      <c r="C79" s="29" t="s">
        <v>43</v>
      </c>
      <c r="D79" s="104">
        <f>SUM(F86:F99)</f>
        <v>0</v>
      </c>
      <c r="F79" s="70"/>
      <c r="G79" s="76"/>
      <c r="H79" s="70"/>
      <c r="I79" s="70"/>
    </row>
    <row r="80" spans="3:12" x14ac:dyDescent="0.25">
      <c r="C80" s="70"/>
      <c r="D80" s="31"/>
      <c r="E80" s="89"/>
      <c r="F80" s="89"/>
      <c r="G80" s="89"/>
      <c r="H80" s="73"/>
      <c r="I80" s="73"/>
      <c r="J80" s="73"/>
      <c r="K80" s="108"/>
    </row>
    <row r="81" spans="3:12" x14ac:dyDescent="0.25">
      <c r="C81" s="70"/>
      <c r="D81" s="31"/>
      <c r="E81" s="89"/>
      <c r="F81" s="89"/>
      <c r="G81" s="89"/>
      <c r="H81" s="73"/>
      <c r="I81" s="73"/>
      <c r="J81" s="73"/>
      <c r="K81" s="108"/>
    </row>
    <row r="82" spans="3:12" ht="15.75" x14ac:dyDescent="0.25">
      <c r="C82" s="198" t="s">
        <v>391</v>
      </c>
      <c r="D82" s="306"/>
      <c r="E82" s="89"/>
      <c r="F82" s="89"/>
      <c r="G82" s="89"/>
      <c r="H82" s="73"/>
      <c r="I82" s="73"/>
      <c r="J82" s="73"/>
      <c r="K82" s="108"/>
    </row>
    <row r="83" spans="3:12" ht="18.75" x14ac:dyDescent="0.25">
      <c r="C83" s="200" t="e">
        <f>IFERROR(VLOOKUP(D82,'1. Desarrollo e Innov. Curricu.'!$F:$G,2,FALSE),IFERROR(VLOOKUP(D82,'2. Investigación Científica'!$F:$G,2,FALSE),IFERROR(VLOOKUP(D82,'3. Vinculación Univ. Sociedad'!$E:$G,2,FALSE),IFERROR(VLOOKUP(D82,'4.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89"/>
      <c r="F83" s="89"/>
      <c r="G83" s="89"/>
      <c r="H83" s="73"/>
      <c r="I83" s="73"/>
      <c r="J83" s="73"/>
      <c r="K83" s="108"/>
    </row>
    <row r="84" spans="3:12" x14ac:dyDescent="0.25">
      <c r="F84" s="89"/>
      <c r="G84" s="73"/>
      <c r="H84" s="73"/>
      <c r="I84" s="73"/>
    </row>
    <row r="85" spans="3:12" ht="30.75" thickBot="1" x14ac:dyDescent="0.3">
      <c r="C85" s="145" t="s">
        <v>44</v>
      </c>
      <c r="D85" s="145" t="s">
        <v>55</v>
      </c>
      <c r="E85" s="145" t="s">
        <v>57</v>
      </c>
      <c r="F85" s="146" t="s">
        <v>27</v>
      </c>
      <c r="G85" s="146" t="s">
        <v>130</v>
      </c>
      <c r="H85" s="145" t="s">
        <v>46</v>
      </c>
      <c r="I85" s="145" t="s">
        <v>131</v>
      </c>
      <c r="J85" s="145" t="s">
        <v>409</v>
      </c>
      <c r="K85" s="145" t="s">
        <v>410</v>
      </c>
      <c r="L85" s="145" t="s">
        <v>463</v>
      </c>
    </row>
    <row r="86" spans="3:12" ht="15.75" thickBot="1" x14ac:dyDescent="0.3">
      <c r="C86" s="271" t="s">
        <v>1338</v>
      </c>
      <c r="D86" s="154"/>
      <c r="E86" s="92">
        <f>HLOOKUP($C86,$CB$2:$CE$3,2,0)</f>
        <v>15000</v>
      </c>
      <c r="F86" s="93">
        <f>D86*E86</f>
        <v>0</v>
      </c>
      <c r="G86" s="161"/>
      <c r="H86" s="94" t="s">
        <v>1013</v>
      </c>
      <c r="I86" s="94" t="str">
        <f>VLOOKUP(H86,Presupuesto!$B$11:$C$565,2,0)</f>
        <v>EQUIPO DE COMPUTACION</v>
      </c>
      <c r="J86" s="208" t="s">
        <v>1451</v>
      </c>
      <c r="K86" s="94" t="s">
        <v>393</v>
      </c>
      <c r="L86" s="94"/>
    </row>
    <row r="87" spans="3:12" x14ac:dyDescent="0.25">
      <c r="C87" s="271" t="s">
        <v>1336</v>
      </c>
      <c r="D87" s="147"/>
      <c r="E87" s="92">
        <f>HLOOKUP($C87,$CB$2:$CE$3,2,0)</f>
        <v>35000</v>
      </c>
      <c r="F87" s="93">
        <f>D87*E87</f>
        <v>0</v>
      </c>
      <c r="G87" s="161"/>
      <c r="H87" s="97" t="s">
        <v>1013</v>
      </c>
      <c r="I87" s="97" t="str">
        <f>VLOOKUP(H87,Presupuesto!$B$11:$C$565,2,0)</f>
        <v>EQUIPO DE COMPUTACION</v>
      </c>
      <c r="J87" s="94" t="str">
        <f>$J$86</f>
        <v>Posgrado</v>
      </c>
      <c r="K87" s="94" t="s">
        <v>411</v>
      </c>
      <c r="L87" s="94"/>
    </row>
    <row r="88" spans="3:12" x14ac:dyDescent="0.25">
      <c r="C88" s="95" t="s">
        <v>73</v>
      </c>
      <c r="D88" s="147"/>
      <c r="E88" s="96">
        <v>4000</v>
      </c>
      <c r="F88" s="93">
        <f t="shared" ref="F88:F99" si="7">D88*E88</f>
        <v>0</v>
      </c>
      <c r="G88" s="161"/>
      <c r="H88" s="97" t="s">
        <v>985</v>
      </c>
      <c r="I88" s="97" t="str">
        <f>VLOOKUP(H88,Presupuesto!$B$11:$C$565,2,0)</f>
        <v>EQUIPOS VARIOS DE OFICINA</v>
      </c>
      <c r="J88" s="94" t="str">
        <f t="shared" ref="J88:J99" si="8">$J$86</f>
        <v>Posgrado</v>
      </c>
      <c r="K88" s="94" t="s">
        <v>394</v>
      </c>
      <c r="L88" s="94"/>
    </row>
    <row r="89" spans="3:12" x14ac:dyDescent="0.25">
      <c r="C89" s="95" t="s">
        <v>74</v>
      </c>
      <c r="D89" s="147"/>
      <c r="E89" s="96">
        <v>8000</v>
      </c>
      <c r="F89" s="93">
        <f t="shared" si="7"/>
        <v>0</v>
      </c>
      <c r="G89" s="161"/>
      <c r="H89" s="97" t="s">
        <v>1013</v>
      </c>
      <c r="I89" s="97" t="str">
        <f>VLOOKUP(H89,Presupuesto!$B$11:$C$565,2,0)</f>
        <v>EQUIPO DE COMPUTACION</v>
      </c>
      <c r="J89" s="94" t="str">
        <f t="shared" si="8"/>
        <v>Posgrado</v>
      </c>
      <c r="K89" s="94" t="s">
        <v>394</v>
      </c>
      <c r="L89" s="94"/>
    </row>
    <row r="90" spans="3:12" x14ac:dyDescent="0.25">
      <c r="C90" s="95" t="s">
        <v>75</v>
      </c>
      <c r="D90" s="147"/>
      <c r="E90" s="96">
        <v>5000</v>
      </c>
      <c r="F90" s="93">
        <f t="shared" si="7"/>
        <v>0</v>
      </c>
      <c r="G90" s="161"/>
      <c r="H90" s="97" t="s">
        <v>1013</v>
      </c>
      <c r="I90" s="97" t="str">
        <f>VLOOKUP(H90,Presupuesto!$B$11:$C$565,2,0)</f>
        <v>EQUIPO DE COMPUTACION</v>
      </c>
      <c r="J90" s="94" t="str">
        <f t="shared" si="8"/>
        <v>Posgrado</v>
      </c>
      <c r="K90" s="94" t="s">
        <v>394</v>
      </c>
      <c r="L90" s="94"/>
    </row>
    <row r="91" spans="3:12" x14ac:dyDescent="0.25">
      <c r="C91" s="95" t="s">
        <v>35</v>
      </c>
      <c r="D91" s="147"/>
      <c r="E91" s="96">
        <v>13000</v>
      </c>
      <c r="F91" s="93">
        <f t="shared" si="7"/>
        <v>0</v>
      </c>
      <c r="G91" s="161"/>
      <c r="H91" s="97" t="s">
        <v>999</v>
      </c>
      <c r="I91" s="97" t="str">
        <f>VLOOKUP(H91,Presupuesto!$B$11:$C$565,2,0)</f>
        <v>EQUIPO DE TRANSPORTE TRACCION Y ELEVACION</v>
      </c>
      <c r="J91" s="94" t="str">
        <f t="shared" si="8"/>
        <v>Posgrado</v>
      </c>
      <c r="K91" s="94" t="s">
        <v>394</v>
      </c>
      <c r="L91" s="94"/>
    </row>
    <row r="92" spans="3:12" x14ac:dyDescent="0.25">
      <c r="C92" s="95" t="s">
        <v>76</v>
      </c>
      <c r="D92" s="147"/>
      <c r="E92" s="96">
        <v>15000</v>
      </c>
      <c r="F92" s="93">
        <f t="shared" si="7"/>
        <v>0</v>
      </c>
      <c r="G92" s="161"/>
      <c r="H92" s="97" t="s">
        <v>999</v>
      </c>
      <c r="I92" s="97" t="str">
        <f>VLOOKUP(H92,Presupuesto!$B$11:$C$565,2,0)</f>
        <v>EQUIPO DE TRANSPORTE TRACCION Y ELEVACION</v>
      </c>
      <c r="J92" s="94" t="str">
        <f t="shared" si="8"/>
        <v>Posgrado</v>
      </c>
      <c r="K92" s="94" t="s">
        <v>394</v>
      </c>
      <c r="L92" s="94"/>
    </row>
    <row r="93" spans="3:12" x14ac:dyDescent="0.25">
      <c r="C93" s="95" t="s">
        <v>77</v>
      </c>
      <c r="D93" s="147"/>
      <c r="E93" s="96">
        <v>10000</v>
      </c>
      <c r="F93" s="93">
        <f t="shared" si="7"/>
        <v>0</v>
      </c>
      <c r="G93" s="161"/>
      <c r="H93" s="97" t="s">
        <v>999</v>
      </c>
      <c r="I93" s="97" t="str">
        <f>VLOOKUP(H93,Presupuesto!$B$11:$C$565,2,0)</f>
        <v>EQUIPO DE TRANSPORTE TRACCION Y ELEVACION</v>
      </c>
      <c r="J93" s="94" t="str">
        <f t="shared" si="8"/>
        <v>Posgrado</v>
      </c>
      <c r="K93" s="94" t="s">
        <v>402</v>
      </c>
      <c r="L93" s="94"/>
    </row>
    <row r="94" spans="3:12" x14ac:dyDescent="0.25">
      <c r="C94" s="95" t="s">
        <v>78</v>
      </c>
      <c r="D94" s="147"/>
      <c r="E94" s="96">
        <v>10000</v>
      </c>
      <c r="F94" s="93">
        <f t="shared" si="7"/>
        <v>0</v>
      </c>
      <c r="G94" s="161"/>
      <c r="H94" s="97" t="s">
        <v>1045</v>
      </c>
      <c r="I94" s="97" t="str">
        <f>VLOOKUP(H94,Presupuesto!$B$11:$C$565,2,0)</f>
        <v>APLICACIONES INFORMATICAS</v>
      </c>
      <c r="J94" s="94" t="str">
        <f t="shared" si="8"/>
        <v>Posgrado</v>
      </c>
      <c r="K94" s="94" t="s">
        <v>398</v>
      </c>
      <c r="L94" s="94"/>
    </row>
    <row r="95" spans="3:12" x14ac:dyDescent="0.25">
      <c r="C95" s="105" t="s">
        <v>79</v>
      </c>
      <c r="D95" s="147"/>
      <c r="E95" s="96">
        <v>2000</v>
      </c>
      <c r="F95" s="93">
        <f t="shared" si="7"/>
        <v>0</v>
      </c>
      <c r="G95" s="161"/>
      <c r="H95" s="106" t="s">
        <v>1013</v>
      </c>
      <c r="I95" s="106" t="str">
        <f>VLOOKUP(H95,Presupuesto!$B$11:$C$565,2,0)</f>
        <v>EQUIPO DE COMPUTACION</v>
      </c>
      <c r="J95" s="94" t="str">
        <f t="shared" si="8"/>
        <v>Posgrado</v>
      </c>
      <c r="K95" s="94" t="s">
        <v>394</v>
      </c>
      <c r="L95" s="94"/>
    </row>
    <row r="96" spans="3:12" x14ac:dyDescent="0.25">
      <c r="C96" s="105" t="s">
        <v>1477</v>
      </c>
      <c r="D96" s="147"/>
      <c r="E96" s="96">
        <v>1500</v>
      </c>
      <c r="F96" s="93">
        <f t="shared" si="7"/>
        <v>0</v>
      </c>
      <c r="G96" s="161"/>
      <c r="H96" s="106" t="s">
        <v>945</v>
      </c>
      <c r="I96" s="106" t="str">
        <f>VLOOKUP(H96,Presupuesto!$B$11:$C$565,2,0)</f>
        <v>UTILES Y MATERIALES ELECTRICOS</v>
      </c>
      <c r="J96" s="94" t="str">
        <f t="shared" si="8"/>
        <v>Posgrado</v>
      </c>
      <c r="K96" s="94" t="s">
        <v>394</v>
      </c>
      <c r="L96" s="94"/>
    </row>
    <row r="97" spans="3:12" x14ac:dyDescent="0.25">
      <c r="C97" s="105" t="s">
        <v>80</v>
      </c>
      <c r="D97" s="147"/>
      <c r="E97" s="96">
        <v>1500</v>
      </c>
      <c r="F97" s="93">
        <f t="shared" si="7"/>
        <v>0</v>
      </c>
      <c r="G97" s="161"/>
      <c r="H97" s="106" t="s">
        <v>1013</v>
      </c>
      <c r="I97" s="106" t="str">
        <f>VLOOKUP(H97,Presupuesto!$B$11:$C$565,2,0)</f>
        <v>EQUIPO DE COMPUTACION</v>
      </c>
      <c r="J97" s="94" t="str">
        <f t="shared" si="8"/>
        <v>Posgrado</v>
      </c>
      <c r="K97" s="94" t="s">
        <v>394</v>
      </c>
      <c r="L97" s="94"/>
    </row>
    <row r="98" spans="3:12" x14ac:dyDescent="0.25">
      <c r="C98" s="105" t="s">
        <v>81</v>
      </c>
      <c r="D98" s="147"/>
      <c r="E98" s="96">
        <v>500</v>
      </c>
      <c r="F98" s="93">
        <f t="shared" si="7"/>
        <v>0</v>
      </c>
      <c r="G98" s="161"/>
      <c r="H98" s="106" t="s">
        <v>954</v>
      </c>
      <c r="I98" s="106" t="str">
        <f>VLOOKUP(H98,Presupuesto!$B$11:$C$565,2,0)</f>
        <v>OTROS RESPUESTOS Y ACCESORIOS MENORES</v>
      </c>
      <c r="J98" s="94" t="str">
        <f t="shared" si="8"/>
        <v>Posgrado</v>
      </c>
      <c r="K98" s="94" t="s">
        <v>394</v>
      </c>
      <c r="L98" s="94"/>
    </row>
    <row r="99" spans="3:12" ht="15.75" thickBot="1" x14ac:dyDescent="0.3">
      <c r="C99" s="98" t="s">
        <v>82</v>
      </c>
      <c r="D99" s="155"/>
      <c r="E99" s="100">
        <v>20</v>
      </c>
      <c r="F99" s="101">
        <f t="shared" si="7"/>
        <v>0</v>
      </c>
      <c r="G99" s="158"/>
      <c r="H99" s="102" t="s">
        <v>954</v>
      </c>
      <c r="I99" s="102" t="str">
        <f>VLOOKUP(H99,Presupuesto!$B$11:$C$565,2,0)</f>
        <v>OTROS RESPUESTOS Y ACCESORIOS MENORES</v>
      </c>
      <c r="J99" s="102" t="str">
        <f t="shared" si="8"/>
        <v>Posgrado</v>
      </c>
      <c r="K99" s="120" t="s">
        <v>393</v>
      </c>
      <c r="L99" s="120"/>
    </row>
    <row r="101" spans="3:12" ht="15.75" thickBot="1" x14ac:dyDescent="0.3"/>
    <row r="102" spans="3:12" ht="15.75" thickBot="1" x14ac:dyDescent="0.3">
      <c r="C102" s="29" t="s">
        <v>43</v>
      </c>
      <c r="D102" s="104">
        <f>SUM(F109:F122)</f>
        <v>0</v>
      </c>
      <c r="F102" s="70"/>
      <c r="G102" s="76"/>
      <c r="H102" s="70"/>
      <c r="I102" s="70"/>
    </row>
    <row r="103" spans="3:12" x14ac:dyDescent="0.25">
      <c r="C103" s="70"/>
      <c r="D103" s="31"/>
      <c r="E103" s="89"/>
      <c r="F103" s="89"/>
      <c r="G103" s="89"/>
      <c r="H103" s="73"/>
      <c r="I103" s="73"/>
      <c r="J103" s="73"/>
      <c r="K103" s="108"/>
    </row>
    <row r="104" spans="3:12" x14ac:dyDescent="0.25">
      <c r="C104" s="70"/>
      <c r="D104" s="31"/>
      <c r="E104" s="89"/>
      <c r="F104" s="89"/>
      <c r="G104" s="89"/>
      <c r="H104" s="73"/>
      <c r="I104" s="73"/>
      <c r="J104" s="73"/>
      <c r="K104" s="108"/>
    </row>
    <row r="105" spans="3:12" ht="15.75" x14ac:dyDescent="0.25">
      <c r="C105" s="198" t="s">
        <v>391</v>
      </c>
      <c r="D105" s="306"/>
      <c r="E105" s="89"/>
      <c r="F105" s="89"/>
      <c r="G105" s="89"/>
      <c r="H105" s="73"/>
      <c r="I105" s="73"/>
      <c r="J105" s="73"/>
      <c r="K105" s="108"/>
    </row>
    <row r="106" spans="3:12" ht="18.75" x14ac:dyDescent="0.25">
      <c r="C106" s="200" t="e">
        <f>IFERROR(VLOOKUP(D105,'1. Desarrollo e Innov. Curricu.'!$F:$G,2,FALSE),IFERROR(VLOOKUP(D105,'2. Investigación Científica'!$F:$G,2,FALSE),IFERROR(VLOOKUP(D105,'3. Vinculación Univ. Sociedad'!$E:$G,2,FALSE),IFERROR(VLOOKUP(D105,'4.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89"/>
      <c r="F106" s="89"/>
      <c r="G106" s="89"/>
      <c r="H106" s="73"/>
      <c r="I106" s="73"/>
      <c r="J106" s="73"/>
      <c r="K106" s="108"/>
    </row>
    <row r="107" spans="3:12" x14ac:dyDescent="0.25">
      <c r="F107" s="89"/>
      <c r="G107" s="73"/>
      <c r="H107" s="73"/>
      <c r="I107" s="73"/>
    </row>
    <row r="108" spans="3:12" ht="30.75" thickBot="1" x14ac:dyDescent="0.3">
      <c r="C108" s="145" t="s">
        <v>44</v>
      </c>
      <c r="D108" s="145" t="s">
        <v>55</v>
      </c>
      <c r="E108" s="145" t="s">
        <v>57</v>
      </c>
      <c r="F108" s="146" t="s">
        <v>27</v>
      </c>
      <c r="G108" s="146" t="s">
        <v>130</v>
      </c>
      <c r="H108" s="145" t="s">
        <v>46</v>
      </c>
      <c r="I108" s="145" t="s">
        <v>131</v>
      </c>
      <c r="J108" s="145" t="s">
        <v>409</v>
      </c>
      <c r="K108" s="145" t="s">
        <v>410</v>
      </c>
      <c r="L108" s="145" t="s">
        <v>463</v>
      </c>
    </row>
    <row r="109" spans="3:12" ht="15.75" thickBot="1" x14ac:dyDescent="0.3">
      <c r="C109" s="271" t="s">
        <v>1338</v>
      </c>
      <c r="D109" s="154"/>
      <c r="E109" s="92">
        <f>HLOOKUP($C109,$CB$2:$CE$3,2,0)</f>
        <v>15000</v>
      </c>
      <c r="F109" s="93">
        <f>D109*E109</f>
        <v>0</v>
      </c>
      <c r="G109" s="161"/>
      <c r="H109" s="94" t="s">
        <v>1013</v>
      </c>
      <c r="I109" s="94" t="str">
        <f>VLOOKUP(H109,Presupuesto!$B$11:$C$565,2,0)</f>
        <v>EQUIPO DE COMPUTACION</v>
      </c>
      <c r="J109" s="208" t="s">
        <v>1509</v>
      </c>
      <c r="K109" s="94" t="s">
        <v>393</v>
      </c>
      <c r="L109" s="94"/>
    </row>
    <row r="110" spans="3:12" x14ac:dyDescent="0.25">
      <c r="C110" s="271" t="s">
        <v>1336</v>
      </c>
      <c r="D110" s="147"/>
      <c r="E110" s="92">
        <f>HLOOKUP($C110,$CB$2:$CE$3,2,0)</f>
        <v>35000</v>
      </c>
      <c r="F110" s="93">
        <f>D110*E110</f>
        <v>0</v>
      </c>
      <c r="G110" s="161"/>
      <c r="H110" s="97" t="s">
        <v>1013</v>
      </c>
      <c r="I110" s="97" t="str">
        <f>VLOOKUP(H110,Presupuesto!$B$11:$C$565,2,0)</f>
        <v>EQUIPO DE COMPUTACION</v>
      </c>
      <c r="J110" s="94" t="str">
        <f>$J$109</f>
        <v>Gestión Tecnologías de Información y Comunicación</v>
      </c>
      <c r="K110" s="94" t="s">
        <v>411</v>
      </c>
      <c r="L110" s="94"/>
    </row>
    <row r="111" spans="3:12" x14ac:dyDescent="0.25">
      <c r="C111" s="95" t="s">
        <v>73</v>
      </c>
      <c r="D111" s="147"/>
      <c r="E111" s="96">
        <v>4000</v>
      </c>
      <c r="F111" s="93">
        <f t="shared" ref="F111:F122" si="9">D111*E111</f>
        <v>0</v>
      </c>
      <c r="G111" s="161"/>
      <c r="H111" s="97" t="s">
        <v>985</v>
      </c>
      <c r="I111" s="97" t="str">
        <f>VLOOKUP(H111,Presupuesto!$B$11:$C$565,2,0)</f>
        <v>EQUIPOS VARIOS DE OFICINA</v>
      </c>
      <c r="J111" s="94" t="str">
        <f t="shared" ref="J111:J122" si="10">$J$109</f>
        <v>Gestión Tecnologías de Información y Comunicación</v>
      </c>
      <c r="K111" s="94" t="s">
        <v>394</v>
      </c>
      <c r="L111" s="94"/>
    </row>
    <row r="112" spans="3:12" x14ac:dyDescent="0.25">
      <c r="C112" s="95" t="s">
        <v>74</v>
      </c>
      <c r="D112" s="147"/>
      <c r="E112" s="96">
        <v>8000</v>
      </c>
      <c r="F112" s="93">
        <f t="shared" si="9"/>
        <v>0</v>
      </c>
      <c r="G112" s="161"/>
      <c r="H112" s="97" t="s">
        <v>1013</v>
      </c>
      <c r="I112" s="97" t="str">
        <f>VLOOKUP(H112,Presupuesto!$B$11:$C$565,2,0)</f>
        <v>EQUIPO DE COMPUTACION</v>
      </c>
      <c r="J112" s="94" t="str">
        <f t="shared" si="10"/>
        <v>Gestión Tecnologías de Información y Comunicación</v>
      </c>
      <c r="K112" s="94" t="s">
        <v>394</v>
      </c>
      <c r="L112" s="94"/>
    </row>
    <row r="113" spans="3:12" x14ac:dyDescent="0.25">
      <c r="C113" s="95" t="s">
        <v>75</v>
      </c>
      <c r="D113" s="147"/>
      <c r="E113" s="96">
        <v>5000</v>
      </c>
      <c r="F113" s="93">
        <f t="shared" si="9"/>
        <v>0</v>
      </c>
      <c r="G113" s="161"/>
      <c r="H113" s="97" t="s">
        <v>1013</v>
      </c>
      <c r="I113" s="97" t="str">
        <f>VLOOKUP(H113,Presupuesto!$B$11:$C$565,2,0)</f>
        <v>EQUIPO DE COMPUTACION</v>
      </c>
      <c r="J113" s="94" t="str">
        <f t="shared" si="10"/>
        <v>Gestión Tecnologías de Información y Comunicación</v>
      </c>
      <c r="K113" s="94" t="s">
        <v>394</v>
      </c>
      <c r="L113" s="94"/>
    </row>
    <row r="114" spans="3:12" x14ac:dyDescent="0.25">
      <c r="C114" s="95" t="s">
        <v>35</v>
      </c>
      <c r="D114" s="147"/>
      <c r="E114" s="96">
        <v>13000</v>
      </c>
      <c r="F114" s="93">
        <f t="shared" si="9"/>
        <v>0</v>
      </c>
      <c r="G114" s="161"/>
      <c r="H114" s="97" t="s">
        <v>999</v>
      </c>
      <c r="I114" s="97" t="str">
        <f>VLOOKUP(H114,Presupuesto!$B$11:$C$565,2,0)</f>
        <v>EQUIPO DE TRANSPORTE TRACCION Y ELEVACION</v>
      </c>
      <c r="J114" s="94" t="str">
        <f t="shared" si="10"/>
        <v>Gestión Tecnologías de Información y Comunicación</v>
      </c>
      <c r="K114" s="94" t="s">
        <v>394</v>
      </c>
      <c r="L114" s="94"/>
    </row>
    <row r="115" spans="3:12" x14ac:dyDescent="0.25">
      <c r="C115" s="95" t="s">
        <v>76</v>
      </c>
      <c r="D115" s="147"/>
      <c r="E115" s="96">
        <v>15000</v>
      </c>
      <c r="F115" s="93">
        <f t="shared" si="9"/>
        <v>0</v>
      </c>
      <c r="G115" s="161"/>
      <c r="H115" s="97" t="s">
        <v>999</v>
      </c>
      <c r="I115" s="97" t="str">
        <f>VLOOKUP(H115,Presupuesto!$B$11:$C$565,2,0)</f>
        <v>EQUIPO DE TRANSPORTE TRACCION Y ELEVACION</v>
      </c>
      <c r="J115" s="94" t="str">
        <f t="shared" si="10"/>
        <v>Gestión Tecnologías de Información y Comunicación</v>
      </c>
      <c r="K115" s="94" t="s">
        <v>394</v>
      </c>
      <c r="L115" s="94"/>
    </row>
    <row r="116" spans="3:12" x14ac:dyDescent="0.25">
      <c r="C116" s="95" t="s">
        <v>77</v>
      </c>
      <c r="D116" s="147"/>
      <c r="E116" s="96">
        <v>10000</v>
      </c>
      <c r="F116" s="93">
        <f t="shared" si="9"/>
        <v>0</v>
      </c>
      <c r="G116" s="161"/>
      <c r="H116" s="97" t="s">
        <v>999</v>
      </c>
      <c r="I116" s="97" t="str">
        <f>VLOOKUP(H116,Presupuesto!$B$11:$C$565,2,0)</f>
        <v>EQUIPO DE TRANSPORTE TRACCION Y ELEVACION</v>
      </c>
      <c r="J116" s="94" t="str">
        <f t="shared" si="10"/>
        <v>Gestión Tecnologías de Información y Comunicación</v>
      </c>
      <c r="K116" s="94" t="s">
        <v>402</v>
      </c>
      <c r="L116" s="94"/>
    </row>
    <row r="117" spans="3:12" x14ac:dyDescent="0.25">
      <c r="C117" s="95" t="s">
        <v>78</v>
      </c>
      <c r="D117" s="147"/>
      <c r="E117" s="96">
        <v>10000</v>
      </c>
      <c r="F117" s="93">
        <f t="shared" si="9"/>
        <v>0</v>
      </c>
      <c r="G117" s="161"/>
      <c r="H117" s="97" t="s">
        <v>1045</v>
      </c>
      <c r="I117" s="97" t="str">
        <f>VLOOKUP(H117,Presupuesto!$B$11:$C$565,2,0)</f>
        <v>APLICACIONES INFORMATICAS</v>
      </c>
      <c r="J117" s="94" t="str">
        <f t="shared" si="10"/>
        <v>Gestión Tecnologías de Información y Comunicación</v>
      </c>
      <c r="K117" s="94" t="s">
        <v>398</v>
      </c>
      <c r="L117" s="94"/>
    </row>
    <row r="118" spans="3:12" x14ac:dyDescent="0.25">
      <c r="C118" s="105" t="s">
        <v>79</v>
      </c>
      <c r="D118" s="147"/>
      <c r="E118" s="96">
        <v>2000</v>
      </c>
      <c r="F118" s="93">
        <f t="shared" si="9"/>
        <v>0</v>
      </c>
      <c r="G118" s="161"/>
      <c r="H118" s="106" t="s">
        <v>1013</v>
      </c>
      <c r="I118" s="106" t="str">
        <f>VLOOKUP(H118,Presupuesto!$B$11:$C$565,2,0)</f>
        <v>EQUIPO DE COMPUTACION</v>
      </c>
      <c r="J118" s="94" t="str">
        <f t="shared" si="10"/>
        <v>Gestión Tecnologías de Información y Comunicación</v>
      </c>
      <c r="K118" s="94" t="s">
        <v>394</v>
      </c>
      <c r="L118" s="94"/>
    </row>
    <row r="119" spans="3:12" x14ac:dyDescent="0.25">
      <c r="C119" s="105" t="s">
        <v>1477</v>
      </c>
      <c r="D119" s="147"/>
      <c r="E119" s="96">
        <v>1500</v>
      </c>
      <c r="F119" s="93">
        <f t="shared" si="9"/>
        <v>0</v>
      </c>
      <c r="G119" s="161"/>
      <c r="H119" s="106" t="s">
        <v>945</v>
      </c>
      <c r="I119" s="106" t="str">
        <f>VLOOKUP(H119,Presupuesto!$B$11:$C$565,2,0)</f>
        <v>UTILES Y MATERIALES ELECTRICOS</v>
      </c>
      <c r="J119" s="94" t="str">
        <f t="shared" si="10"/>
        <v>Gestión Tecnologías de Información y Comunicación</v>
      </c>
      <c r="K119" s="94" t="s">
        <v>394</v>
      </c>
      <c r="L119" s="94"/>
    </row>
    <row r="120" spans="3:12" x14ac:dyDescent="0.25">
      <c r="C120" s="105" t="s">
        <v>80</v>
      </c>
      <c r="D120" s="147"/>
      <c r="E120" s="96">
        <v>1500</v>
      </c>
      <c r="F120" s="93">
        <f t="shared" si="9"/>
        <v>0</v>
      </c>
      <c r="G120" s="161"/>
      <c r="H120" s="106" t="s">
        <v>1013</v>
      </c>
      <c r="I120" s="106" t="str">
        <f>VLOOKUP(H120,Presupuesto!$B$11:$C$565,2,0)</f>
        <v>EQUIPO DE COMPUTACION</v>
      </c>
      <c r="J120" s="94" t="str">
        <f t="shared" si="10"/>
        <v>Gestión Tecnologías de Información y Comunicación</v>
      </c>
      <c r="K120" s="94" t="s">
        <v>394</v>
      </c>
      <c r="L120" s="94"/>
    </row>
    <row r="121" spans="3:12" x14ac:dyDescent="0.25">
      <c r="C121" s="105" t="s">
        <v>81</v>
      </c>
      <c r="D121" s="147"/>
      <c r="E121" s="96">
        <v>500</v>
      </c>
      <c r="F121" s="93">
        <f t="shared" si="9"/>
        <v>0</v>
      </c>
      <c r="G121" s="161"/>
      <c r="H121" s="106" t="s">
        <v>954</v>
      </c>
      <c r="I121" s="106" t="str">
        <f>VLOOKUP(H121,Presupuesto!$B$11:$C$565,2,0)</f>
        <v>OTROS RESPUESTOS Y ACCESORIOS MENORES</v>
      </c>
      <c r="J121" s="94" t="str">
        <f t="shared" si="10"/>
        <v>Gestión Tecnologías de Información y Comunicación</v>
      </c>
      <c r="K121" s="94" t="s">
        <v>394</v>
      </c>
      <c r="L121" s="94"/>
    </row>
    <row r="122" spans="3:12" ht="15.75" thickBot="1" x14ac:dyDescent="0.3">
      <c r="C122" s="98" t="s">
        <v>82</v>
      </c>
      <c r="D122" s="155"/>
      <c r="E122" s="100">
        <v>20</v>
      </c>
      <c r="F122" s="101">
        <f t="shared" si="9"/>
        <v>0</v>
      </c>
      <c r="G122" s="158"/>
      <c r="H122" s="102" t="s">
        <v>954</v>
      </c>
      <c r="I122" s="102" t="str">
        <f>VLOOKUP(H122,Presupuesto!$B$11:$C$565,2,0)</f>
        <v>OTROS RESPUESTOS Y ACCESORIOS MENORES</v>
      </c>
      <c r="J122" s="102" t="str">
        <f t="shared" si="10"/>
        <v>Gestión Tecnologías de Información y Comunicación</v>
      </c>
      <c r="K122" s="120" t="s">
        <v>393</v>
      </c>
      <c r="L122" s="120"/>
    </row>
    <row r="123" spans="3:12" x14ac:dyDescent="0.25">
      <c r="F123" s="89"/>
      <c r="G123" s="73"/>
      <c r="H123" s="73"/>
      <c r="I123" s="73"/>
    </row>
    <row r="124" spans="3:12" ht="15.75" thickBot="1" x14ac:dyDescent="0.3"/>
    <row r="125" spans="3:12" ht="15.75" thickBot="1" x14ac:dyDescent="0.3">
      <c r="C125" s="29" t="s">
        <v>43</v>
      </c>
      <c r="D125" s="104">
        <f>SUM(F132:F145)</f>
        <v>0</v>
      </c>
      <c r="F125" s="70"/>
      <c r="G125" s="76"/>
      <c r="H125" s="70"/>
      <c r="I125" s="70"/>
    </row>
    <row r="126" spans="3:12" x14ac:dyDescent="0.25">
      <c r="C126" s="70"/>
      <c r="D126" s="31"/>
      <c r="E126" s="89"/>
      <c r="F126" s="89"/>
      <c r="G126" s="89"/>
      <c r="H126" s="73"/>
      <c r="I126" s="73"/>
      <c r="J126" s="73"/>
      <c r="K126" s="108"/>
    </row>
    <row r="127" spans="3:12" x14ac:dyDescent="0.25">
      <c r="C127" s="70"/>
      <c r="D127" s="31"/>
      <c r="E127" s="89"/>
      <c r="F127" s="89"/>
      <c r="G127" s="89"/>
      <c r="H127" s="73"/>
      <c r="I127" s="73"/>
      <c r="J127" s="73"/>
      <c r="K127" s="108"/>
    </row>
    <row r="128" spans="3:12" ht="15.75" x14ac:dyDescent="0.25">
      <c r="C128" s="198" t="s">
        <v>391</v>
      </c>
      <c r="D128" s="306"/>
      <c r="E128" s="89"/>
      <c r="F128" s="89"/>
      <c r="G128" s="89"/>
      <c r="H128" s="73"/>
      <c r="I128" s="73"/>
      <c r="J128" s="73"/>
      <c r="K128" s="108"/>
    </row>
    <row r="129" spans="3:12" ht="18.75" x14ac:dyDescent="0.25">
      <c r="C129" s="200" t="e">
        <f>IFERROR(VLOOKUP(D128,'1. Desarrollo e Innov. Curricu.'!$F:$G,2,FALSE),IFERROR(VLOOKUP(D128,'2. Investigación Científica'!$F:$G,2,FALSE),IFERROR(VLOOKUP(D128,'3. Vinculación Univ. Sociedad'!$E:$G,2,FALSE),IFERROR(VLOOKUP(D128,'4.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89"/>
      <c r="F129" s="89"/>
      <c r="G129" s="89"/>
      <c r="H129" s="73"/>
      <c r="I129" s="73"/>
      <c r="J129" s="73"/>
      <c r="K129" s="108"/>
    </row>
    <row r="130" spans="3:12" x14ac:dyDescent="0.25">
      <c r="F130" s="89"/>
      <c r="G130" s="73"/>
      <c r="H130" s="73"/>
      <c r="I130" s="73"/>
    </row>
    <row r="131" spans="3:12" ht="30.75" thickBot="1" x14ac:dyDescent="0.3">
      <c r="C131" s="145" t="s">
        <v>44</v>
      </c>
      <c r="D131" s="145" t="s">
        <v>55</v>
      </c>
      <c r="E131" s="145" t="s">
        <v>57</v>
      </c>
      <c r="F131" s="146" t="s">
        <v>27</v>
      </c>
      <c r="G131" s="146" t="s">
        <v>130</v>
      </c>
      <c r="H131" s="145" t="s">
        <v>46</v>
      </c>
      <c r="I131" s="145" t="s">
        <v>131</v>
      </c>
      <c r="J131" s="145" t="s">
        <v>409</v>
      </c>
      <c r="K131" s="145" t="s">
        <v>410</v>
      </c>
      <c r="L131" s="145" t="s">
        <v>463</v>
      </c>
    </row>
    <row r="132" spans="3:12" ht="15.75" thickBot="1" x14ac:dyDescent="0.3">
      <c r="C132" s="271" t="s">
        <v>1338</v>
      </c>
      <c r="D132" s="154"/>
      <c r="E132" s="92">
        <f>HLOOKUP($C132,$CB$2:$CE$3,2,0)</f>
        <v>15000</v>
      </c>
      <c r="F132" s="93">
        <f>D132*E132</f>
        <v>0</v>
      </c>
      <c r="G132" s="161"/>
      <c r="H132" s="94" t="s">
        <v>1013</v>
      </c>
      <c r="I132" s="94" t="str">
        <f>VLOOKUP(H132,Presupuesto!$B$11:$C$565,2,0)</f>
        <v>EQUIPO DE COMPUTACION</v>
      </c>
      <c r="J132" s="208" t="s">
        <v>1451</v>
      </c>
      <c r="K132" s="94" t="s">
        <v>393</v>
      </c>
      <c r="L132" s="94"/>
    </row>
    <row r="133" spans="3:12" x14ac:dyDescent="0.25">
      <c r="C133" s="271" t="s">
        <v>1336</v>
      </c>
      <c r="D133" s="147"/>
      <c r="E133" s="92">
        <f>HLOOKUP($C133,$CB$2:$CE$3,2,0)</f>
        <v>35000</v>
      </c>
      <c r="F133" s="93">
        <f>D133*E133</f>
        <v>0</v>
      </c>
      <c r="G133" s="161"/>
      <c r="H133" s="97" t="s">
        <v>1013</v>
      </c>
      <c r="I133" s="97" t="str">
        <f>VLOOKUP(H133,Presupuesto!$B$11:$C$565,2,0)</f>
        <v>EQUIPO DE COMPUTACION</v>
      </c>
      <c r="J133" s="94" t="str">
        <f>$J$132</f>
        <v>Posgrado</v>
      </c>
      <c r="K133" s="94" t="s">
        <v>411</v>
      </c>
      <c r="L133" s="94"/>
    </row>
    <row r="134" spans="3:12" x14ac:dyDescent="0.25">
      <c r="C134" s="95" t="s">
        <v>73</v>
      </c>
      <c r="D134" s="147"/>
      <c r="E134" s="96">
        <v>4000</v>
      </c>
      <c r="F134" s="93">
        <f t="shared" ref="F134:F145" si="11">D134*E134</f>
        <v>0</v>
      </c>
      <c r="G134" s="161"/>
      <c r="H134" s="97" t="s">
        <v>985</v>
      </c>
      <c r="I134" s="97" t="str">
        <f>VLOOKUP(H134,Presupuesto!$B$11:$C$565,2,0)</f>
        <v>EQUIPOS VARIOS DE OFICINA</v>
      </c>
      <c r="J134" s="94" t="str">
        <f t="shared" ref="J134:J144" si="12">$J$132</f>
        <v>Posgrado</v>
      </c>
      <c r="K134" s="94" t="s">
        <v>394</v>
      </c>
      <c r="L134" s="94"/>
    </row>
    <row r="135" spans="3:12" x14ac:dyDescent="0.25">
      <c r="C135" s="95" t="s">
        <v>74</v>
      </c>
      <c r="D135" s="147"/>
      <c r="E135" s="96">
        <v>8000</v>
      </c>
      <c r="F135" s="93">
        <f t="shared" si="11"/>
        <v>0</v>
      </c>
      <c r="G135" s="161"/>
      <c r="H135" s="97" t="s">
        <v>1013</v>
      </c>
      <c r="I135" s="97" t="str">
        <f>VLOOKUP(H135,Presupuesto!$B$11:$C$565,2,0)</f>
        <v>EQUIPO DE COMPUTACION</v>
      </c>
      <c r="J135" s="94" t="str">
        <f t="shared" si="12"/>
        <v>Posgrado</v>
      </c>
      <c r="K135" s="94" t="s">
        <v>394</v>
      </c>
      <c r="L135" s="94"/>
    </row>
    <row r="136" spans="3:12" x14ac:dyDescent="0.25">
      <c r="C136" s="95" t="s">
        <v>75</v>
      </c>
      <c r="D136" s="147"/>
      <c r="E136" s="96">
        <v>5000</v>
      </c>
      <c r="F136" s="93">
        <f t="shared" si="11"/>
        <v>0</v>
      </c>
      <c r="G136" s="161"/>
      <c r="H136" s="97" t="s">
        <v>1013</v>
      </c>
      <c r="I136" s="97" t="str">
        <f>VLOOKUP(H136,Presupuesto!$B$11:$C$565,2,0)</f>
        <v>EQUIPO DE COMPUTACION</v>
      </c>
      <c r="J136" s="94" t="str">
        <f t="shared" si="12"/>
        <v>Posgrado</v>
      </c>
      <c r="K136" s="94" t="s">
        <v>394</v>
      </c>
      <c r="L136" s="94"/>
    </row>
    <row r="137" spans="3:12" x14ac:dyDescent="0.25">
      <c r="C137" s="95" t="s">
        <v>35</v>
      </c>
      <c r="D137" s="147"/>
      <c r="E137" s="96">
        <v>13000</v>
      </c>
      <c r="F137" s="93">
        <f t="shared" si="11"/>
        <v>0</v>
      </c>
      <c r="G137" s="161"/>
      <c r="H137" s="97" t="s">
        <v>999</v>
      </c>
      <c r="I137" s="97" t="str">
        <f>VLOOKUP(H137,Presupuesto!$B$11:$C$565,2,0)</f>
        <v>EQUIPO DE TRANSPORTE TRACCION Y ELEVACION</v>
      </c>
      <c r="J137" s="94" t="str">
        <f t="shared" si="12"/>
        <v>Posgrado</v>
      </c>
      <c r="K137" s="94" t="s">
        <v>394</v>
      </c>
      <c r="L137" s="94"/>
    </row>
    <row r="138" spans="3:12" x14ac:dyDescent="0.25">
      <c r="C138" s="95" t="s">
        <v>76</v>
      </c>
      <c r="D138" s="147"/>
      <c r="E138" s="96">
        <v>15000</v>
      </c>
      <c r="F138" s="93">
        <f t="shared" si="11"/>
        <v>0</v>
      </c>
      <c r="G138" s="161"/>
      <c r="H138" s="97" t="s">
        <v>999</v>
      </c>
      <c r="I138" s="97" t="str">
        <f>VLOOKUP(H138,Presupuesto!$B$11:$C$565,2,0)</f>
        <v>EQUIPO DE TRANSPORTE TRACCION Y ELEVACION</v>
      </c>
      <c r="J138" s="94" t="str">
        <f t="shared" si="12"/>
        <v>Posgrado</v>
      </c>
      <c r="K138" s="94" t="s">
        <v>394</v>
      </c>
      <c r="L138" s="94"/>
    </row>
    <row r="139" spans="3:12" x14ac:dyDescent="0.25">
      <c r="C139" s="95" t="s">
        <v>77</v>
      </c>
      <c r="D139" s="147"/>
      <c r="E139" s="96">
        <v>10000</v>
      </c>
      <c r="F139" s="93">
        <f t="shared" si="11"/>
        <v>0</v>
      </c>
      <c r="G139" s="161"/>
      <c r="H139" s="97" t="s">
        <v>999</v>
      </c>
      <c r="I139" s="97" t="str">
        <f>VLOOKUP(H139,Presupuesto!$B$11:$C$565,2,0)</f>
        <v>EQUIPO DE TRANSPORTE TRACCION Y ELEVACION</v>
      </c>
      <c r="J139" s="94" t="str">
        <f t="shared" si="12"/>
        <v>Posgrado</v>
      </c>
      <c r="K139" s="94" t="s">
        <v>402</v>
      </c>
      <c r="L139" s="94"/>
    </row>
    <row r="140" spans="3:12" x14ac:dyDescent="0.25">
      <c r="C140" s="95" t="s">
        <v>78</v>
      </c>
      <c r="D140" s="147"/>
      <c r="E140" s="96">
        <v>10000</v>
      </c>
      <c r="F140" s="93">
        <f t="shared" si="11"/>
        <v>0</v>
      </c>
      <c r="G140" s="161"/>
      <c r="H140" s="97" t="s">
        <v>1045</v>
      </c>
      <c r="I140" s="97" t="str">
        <f>VLOOKUP(H140,Presupuesto!$B$11:$C$565,2,0)</f>
        <v>APLICACIONES INFORMATICAS</v>
      </c>
      <c r="J140" s="94" t="str">
        <f t="shared" si="12"/>
        <v>Posgrado</v>
      </c>
      <c r="K140" s="94" t="s">
        <v>398</v>
      </c>
      <c r="L140" s="94"/>
    </row>
    <row r="141" spans="3:12" x14ac:dyDescent="0.25">
      <c r="C141" s="105" t="s">
        <v>79</v>
      </c>
      <c r="D141" s="147"/>
      <c r="E141" s="96">
        <v>2000</v>
      </c>
      <c r="F141" s="93">
        <f t="shared" si="11"/>
        <v>0</v>
      </c>
      <c r="G141" s="161"/>
      <c r="H141" s="106" t="s">
        <v>1013</v>
      </c>
      <c r="I141" s="106" t="str">
        <f>VLOOKUP(H141,Presupuesto!$B$11:$C$565,2,0)</f>
        <v>EQUIPO DE COMPUTACION</v>
      </c>
      <c r="J141" s="94" t="str">
        <f t="shared" si="12"/>
        <v>Posgrado</v>
      </c>
      <c r="K141" s="94" t="s">
        <v>394</v>
      </c>
      <c r="L141" s="94"/>
    </row>
    <row r="142" spans="3:12" x14ac:dyDescent="0.25">
      <c r="C142" s="105" t="s">
        <v>1477</v>
      </c>
      <c r="D142" s="147"/>
      <c r="E142" s="96">
        <v>1500</v>
      </c>
      <c r="F142" s="93">
        <f t="shared" si="11"/>
        <v>0</v>
      </c>
      <c r="G142" s="161"/>
      <c r="H142" s="106" t="s">
        <v>945</v>
      </c>
      <c r="I142" s="106" t="str">
        <f>VLOOKUP(H142,Presupuesto!$B$11:$C$565,2,0)</f>
        <v>UTILES Y MATERIALES ELECTRICOS</v>
      </c>
      <c r="J142" s="94" t="str">
        <f t="shared" si="12"/>
        <v>Posgrado</v>
      </c>
      <c r="K142" s="94" t="s">
        <v>394</v>
      </c>
      <c r="L142" s="94"/>
    </row>
    <row r="143" spans="3:12" x14ac:dyDescent="0.25">
      <c r="C143" s="105" t="s">
        <v>80</v>
      </c>
      <c r="D143" s="147"/>
      <c r="E143" s="96">
        <v>1500</v>
      </c>
      <c r="F143" s="93">
        <f t="shared" si="11"/>
        <v>0</v>
      </c>
      <c r="G143" s="161"/>
      <c r="H143" s="106" t="s">
        <v>1013</v>
      </c>
      <c r="I143" s="106" t="str">
        <f>VLOOKUP(H143,Presupuesto!$B$11:$C$565,2,0)</f>
        <v>EQUIPO DE COMPUTACION</v>
      </c>
      <c r="J143" s="94" t="str">
        <f t="shared" si="12"/>
        <v>Posgrado</v>
      </c>
      <c r="K143" s="94" t="s">
        <v>394</v>
      </c>
      <c r="L143" s="94"/>
    </row>
    <row r="144" spans="3:12" x14ac:dyDescent="0.25">
      <c r="C144" s="105" t="s">
        <v>81</v>
      </c>
      <c r="D144" s="147"/>
      <c r="E144" s="96">
        <v>500</v>
      </c>
      <c r="F144" s="93">
        <f t="shared" si="11"/>
        <v>0</v>
      </c>
      <c r="G144" s="161"/>
      <c r="H144" s="106" t="s">
        <v>954</v>
      </c>
      <c r="I144" s="106" t="str">
        <f>VLOOKUP(H144,Presupuesto!$B$11:$C$565,2,0)</f>
        <v>OTROS RESPUESTOS Y ACCESORIOS MENORES</v>
      </c>
      <c r="J144" s="94" t="str">
        <f t="shared" si="12"/>
        <v>Posgrado</v>
      </c>
      <c r="K144" s="94" t="s">
        <v>394</v>
      </c>
      <c r="L144" s="94"/>
    </row>
    <row r="145" spans="3:12" ht="15.75" thickBot="1" x14ac:dyDescent="0.3">
      <c r="C145" s="98" t="s">
        <v>82</v>
      </c>
      <c r="D145" s="155"/>
      <c r="E145" s="100">
        <v>20</v>
      </c>
      <c r="F145" s="101">
        <f t="shared" si="11"/>
        <v>0</v>
      </c>
      <c r="G145" s="158"/>
      <c r="H145" s="102" t="s">
        <v>954</v>
      </c>
      <c r="I145" s="102" t="str">
        <f>VLOOKUP(H145,Presupuesto!$B$11:$C$565,2,0)</f>
        <v>OTROS RESPUESTOS Y ACCESORIOS MENORES</v>
      </c>
      <c r="J145" s="102" t="str">
        <f>$J$132</f>
        <v>Posgrado</v>
      </c>
      <c r="K145" s="120" t="s">
        <v>393</v>
      </c>
      <c r="L145" s="120"/>
    </row>
    <row r="147" spans="3:12" ht="15.75" thickBot="1" x14ac:dyDescent="0.3"/>
    <row r="148" spans="3:12" ht="15.75" thickBot="1" x14ac:dyDescent="0.3">
      <c r="C148" s="29" t="s">
        <v>43</v>
      </c>
      <c r="D148" s="104">
        <f>SUM(F155:F168)</f>
        <v>0</v>
      </c>
      <c r="F148" s="70"/>
      <c r="G148" s="76"/>
      <c r="H148" s="70"/>
      <c r="I148" s="70"/>
    </row>
    <row r="149" spans="3:12" x14ac:dyDescent="0.25">
      <c r="C149" s="70"/>
      <c r="D149" s="31"/>
      <c r="E149" s="89"/>
      <c r="F149" s="89"/>
      <c r="G149" s="89"/>
      <c r="H149" s="73"/>
      <c r="I149" s="73"/>
      <c r="J149" s="73"/>
      <c r="K149" s="108"/>
    </row>
    <row r="150" spans="3:12" x14ac:dyDescent="0.25">
      <c r="C150" s="70"/>
      <c r="D150" s="31"/>
      <c r="E150" s="89"/>
      <c r="F150" s="89"/>
      <c r="G150" s="89"/>
      <c r="H150" s="73"/>
      <c r="I150" s="73"/>
      <c r="J150" s="73"/>
      <c r="K150" s="108"/>
    </row>
    <row r="151" spans="3:12" ht="15.75" x14ac:dyDescent="0.25">
      <c r="C151" s="198" t="s">
        <v>391</v>
      </c>
      <c r="D151" s="306"/>
      <c r="E151" s="89"/>
      <c r="F151" s="89"/>
      <c r="G151" s="89"/>
      <c r="H151" s="73"/>
      <c r="I151" s="73"/>
      <c r="J151" s="73"/>
      <c r="K151" s="108"/>
    </row>
    <row r="152" spans="3:12" ht="18.75" x14ac:dyDescent="0.25">
      <c r="C152" s="200" t="e">
        <f>IFERROR(VLOOKUP(D151,'1. Desarrollo e Innov. Curricu.'!$F:$G,2,FALSE),IFERROR(VLOOKUP(D151,'2. Investigación Científica'!$F:$G,2,FALSE),IFERROR(VLOOKUP(D151,'3. Vinculación Univ. Sociedad'!$E:$G,2,FALSE),IFERROR(VLOOKUP(D151,'4.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89"/>
      <c r="F152" s="89"/>
      <c r="G152" s="89"/>
      <c r="H152" s="73"/>
      <c r="I152" s="73"/>
      <c r="J152" s="73"/>
      <c r="K152" s="108"/>
    </row>
    <row r="153" spans="3:12" x14ac:dyDescent="0.25">
      <c r="F153" s="89"/>
      <c r="G153" s="73"/>
      <c r="H153" s="73"/>
      <c r="I153" s="73"/>
    </row>
    <row r="154" spans="3:12" ht="30.75" thickBot="1" x14ac:dyDescent="0.3">
      <c r="C154" s="145" t="s">
        <v>44</v>
      </c>
      <c r="D154" s="145" t="s">
        <v>55</v>
      </c>
      <c r="E154" s="145" t="s">
        <v>57</v>
      </c>
      <c r="F154" s="146" t="s">
        <v>27</v>
      </c>
      <c r="G154" s="146" t="s">
        <v>130</v>
      </c>
      <c r="H154" s="145" t="s">
        <v>46</v>
      </c>
      <c r="I154" s="145" t="s">
        <v>131</v>
      </c>
      <c r="J154" s="145" t="s">
        <v>409</v>
      </c>
      <c r="K154" s="145" t="s">
        <v>410</v>
      </c>
      <c r="L154" s="145" t="s">
        <v>463</v>
      </c>
    </row>
    <row r="155" spans="3:12" ht="15.75" thickBot="1" x14ac:dyDescent="0.3">
      <c r="C155" s="271" t="s">
        <v>1338</v>
      </c>
      <c r="D155" s="154"/>
      <c r="E155" s="92">
        <f>HLOOKUP($C155,$CB$2:$CE$3,2,0)</f>
        <v>15000</v>
      </c>
      <c r="F155" s="93">
        <f>D155*E155</f>
        <v>0</v>
      </c>
      <c r="G155" s="161"/>
      <c r="H155" s="94" t="s">
        <v>1013</v>
      </c>
      <c r="I155" s="94" t="str">
        <f>VLOOKUP(H155,Presupuesto!$B$11:$C$565,2,0)</f>
        <v>EQUIPO DE COMPUTACION</v>
      </c>
      <c r="J155" s="208" t="s">
        <v>1451</v>
      </c>
      <c r="K155" s="94" t="s">
        <v>393</v>
      </c>
      <c r="L155" s="94"/>
    </row>
    <row r="156" spans="3:12" x14ac:dyDescent="0.25">
      <c r="C156" s="271" t="s">
        <v>1336</v>
      </c>
      <c r="D156" s="147"/>
      <c r="E156" s="92">
        <f>HLOOKUP($C156,$CB$2:$CE$3,2,0)</f>
        <v>35000</v>
      </c>
      <c r="F156" s="93">
        <f>D156*E156</f>
        <v>0</v>
      </c>
      <c r="G156" s="161"/>
      <c r="H156" s="97" t="s">
        <v>1013</v>
      </c>
      <c r="I156" s="97" t="str">
        <f>VLOOKUP(H156,Presupuesto!$B$11:$C$565,2,0)</f>
        <v>EQUIPO DE COMPUTACION</v>
      </c>
      <c r="J156" s="94" t="str">
        <f>$J$155</f>
        <v>Posgrado</v>
      </c>
      <c r="K156" s="94" t="s">
        <v>411</v>
      </c>
      <c r="L156" s="94"/>
    </row>
    <row r="157" spans="3:12" x14ac:dyDescent="0.25">
      <c r="C157" s="95" t="s">
        <v>73</v>
      </c>
      <c r="D157" s="147"/>
      <c r="E157" s="96">
        <v>4000</v>
      </c>
      <c r="F157" s="93">
        <f t="shared" ref="F157:F168" si="13">D157*E157</f>
        <v>0</v>
      </c>
      <c r="G157" s="161"/>
      <c r="H157" s="97" t="s">
        <v>985</v>
      </c>
      <c r="I157" s="97" t="str">
        <f>VLOOKUP(H157,Presupuesto!$B$11:$C$565,2,0)</f>
        <v>EQUIPOS VARIOS DE OFICINA</v>
      </c>
      <c r="J157" s="94" t="str">
        <f t="shared" ref="J157:J168" si="14">$J$155</f>
        <v>Posgrado</v>
      </c>
      <c r="K157" s="94" t="s">
        <v>394</v>
      </c>
      <c r="L157" s="94"/>
    </row>
    <row r="158" spans="3:12" x14ac:dyDescent="0.25">
      <c r="C158" s="95" t="s">
        <v>74</v>
      </c>
      <c r="D158" s="147"/>
      <c r="E158" s="96">
        <v>8000</v>
      </c>
      <c r="F158" s="93">
        <f t="shared" si="13"/>
        <v>0</v>
      </c>
      <c r="G158" s="161"/>
      <c r="H158" s="97" t="s">
        <v>1013</v>
      </c>
      <c r="I158" s="97" t="str">
        <f>VLOOKUP(H158,Presupuesto!$B$11:$C$565,2,0)</f>
        <v>EQUIPO DE COMPUTACION</v>
      </c>
      <c r="J158" s="94" t="str">
        <f t="shared" si="14"/>
        <v>Posgrado</v>
      </c>
      <c r="K158" s="94" t="s">
        <v>394</v>
      </c>
      <c r="L158" s="94"/>
    </row>
    <row r="159" spans="3:12" x14ac:dyDescent="0.25">
      <c r="C159" s="95" t="s">
        <v>75</v>
      </c>
      <c r="D159" s="147"/>
      <c r="E159" s="96">
        <v>5000</v>
      </c>
      <c r="F159" s="93">
        <f t="shared" si="13"/>
        <v>0</v>
      </c>
      <c r="G159" s="161"/>
      <c r="H159" s="97" t="s">
        <v>1013</v>
      </c>
      <c r="I159" s="97" t="str">
        <f>VLOOKUP(H159,Presupuesto!$B$11:$C$565,2,0)</f>
        <v>EQUIPO DE COMPUTACION</v>
      </c>
      <c r="J159" s="94" t="str">
        <f t="shared" si="14"/>
        <v>Posgrado</v>
      </c>
      <c r="K159" s="94" t="s">
        <v>394</v>
      </c>
      <c r="L159" s="94"/>
    </row>
    <row r="160" spans="3:12" x14ac:dyDescent="0.25">
      <c r="C160" s="95" t="s">
        <v>35</v>
      </c>
      <c r="D160" s="147"/>
      <c r="E160" s="96">
        <v>13000</v>
      </c>
      <c r="F160" s="93">
        <f t="shared" si="13"/>
        <v>0</v>
      </c>
      <c r="G160" s="161"/>
      <c r="H160" s="97" t="s">
        <v>999</v>
      </c>
      <c r="I160" s="97" t="str">
        <f>VLOOKUP(H160,Presupuesto!$B$11:$C$565,2,0)</f>
        <v>EQUIPO DE TRANSPORTE TRACCION Y ELEVACION</v>
      </c>
      <c r="J160" s="94" t="str">
        <f t="shared" si="14"/>
        <v>Posgrado</v>
      </c>
      <c r="K160" s="94" t="s">
        <v>394</v>
      </c>
      <c r="L160" s="94"/>
    </row>
    <row r="161" spans="3:12" x14ac:dyDescent="0.25">
      <c r="C161" s="95" t="s">
        <v>76</v>
      </c>
      <c r="D161" s="147"/>
      <c r="E161" s="96">
        <v>15000</v>
      </c>
      <c r="F161" s="93">
        <f t="shared" si="13"/>
        <v>0</v>
      </c>
      <c r="G161" s="161"/>
      <c r="H161" s="97" t="s">
        <v>999</v>
      </c>
      <c r="I161" s="97" t="str">
        <f>VLOOKUP(H161,Presupuesto!$B$11:$C$565,2,0)</f>
        <v>EQUIPO DE TRANSPORTE TRACCION Y ELEVACION</v>
      </c>
      <c r="J161" s="94" t="str">
        <f t="shared" si="14"/>
        <v>Posgrado</v>
      </c>
      <c r="K161" s="94" t="s">
        <v>394</v>
      </c>
      <c r="L161" s="94"/>
    </row>
    <row r="162" spans="3:12" x14ac:dyDescent="0.25">
      <c r="C162" s="95" t="s">
        <v>77</v>
      </c>
      <c r="D162" s="147"/>
      <c r="E162" s="96">
        <v>10000</v>
      </c>
      <c r="F162" s="93">
        <f t="shared" si="13"/>
        <v>0</v>
      </c>
      <c r="G162" s="161"/>
      <c r="H162" s="97" t="s">
        <v>999</v>
      </c>
      <c r="I162" s="97" t="str">
        <f>VLOOKUP(H162,Presupuesto!$B$11:$C$565,2,0)</f>
        <v>EQUIPO DE TRANSPORTE TRACCION Y ELEVACION</v>
      </c>
      <c r="J162" s="94" t="str">
        <f t="shared" si="14"/>
        <v>Posgrado</v>
      </c>
      <c r="K162" s="94" t="s">
        <v>402</v>
      </c>
      <c r="L162" s="94"/>
    </row>
    <row r="163" spans="3:12" x14ac:dyDescent="0.25">
      <c r="C163" s="95" t="s">
        <v>78</v>
      </c>
      <c r="D163" s="147"/>
      <c r="E163" s="96">
        <v>10000</v>
      </c>
      <c r="F163" s="93">
        <f t="shared" si="13"/>
        <v>0</v>
      </c>
      <c r="G163" s="161"/>
      <c r="H163" s="97" t="s">
        <v>1045</v>
      </c>
      <c r="I163" s="97" t="str">
        <f>VLOOKUP(H163,Presupuesto!$B$11:$C$565,2,0)</f>
        <v>APLICACIONES INFORMATICAS</v>
      </c>
      <c r="J163" s="94" t="str">
        <f t="shared" si="14"/>
        <v>Posgrado</v>
      </c>
      <c r="K163" s="94" t="s">
        <v>398</v>
      </c>
      <c r="L163" s="94"/>
    </row>
    <row r="164" spans="3:12" x14ac:dyDescent="0.25">
      <c r="C164" s="105" t="s">
        <v>79</v>
      </c>
      <c r="D164" s="147"/>
      <c r="E164" s="96">
        <v>2000</v>
      </c>
      <c r="F164" s="93">
        <f t="shared" si="13"/>
        <v>0</v>
      </c>
      <c r="G164" s="161"/>
      <c r="H164" s="106" t="s">
        <v>1013</v>
      </c>
      <c r="I164" s="106" t="str">
        <f>VLOOKUP(H164,Presupuesto!$B$11:$C$565,2,0)</f>
        <v>EQUIPO DE COMPUTACION</v>
      </c>
      <c r="J164" s="94" t="str">
        <f t="shared" si="14"/>
        <v>Posgrado</v>
      </c>
      <c r="K164" s="94" t="s">
        <v>394</v>
      </c>
      <c r="L164" s="94"/>
    </row>
    <row r="165" spans="3:12" x14ac:dyDescent="0.25">
      <c r="C165" s="105" t="s">
        <v>1477</v>
      </c>
      <c r="D165" s="147"/>
      <c r="E165" s="96">
        <v>1500</v>
      </c>
      <c r="F165" s="93">
        <f t="shared" si="13"/>
        <v>0</v>
      </c>
      <c r="G165" s="161"/>
      <c r="H165" s="106" t="s">
        <v>945</v>
      </c>
      <c r="I165" s="106" t="str">
        <f>VLOOKUP(H165,Presupuesto!$B$11:$C$565,2,0)</f>
        <v>UTILES Y MATERIALES ELECTRICOS</v>
      </c>
      <c r="J165" s="94" t="str">
        <f t="shared" si="14"/>
        <v>Posgrado</v>
      </c>
      <c r="K165" s="94" t="s">
        <v>394</v>
      </c>
      <c r="L165" s="94"/>
    </row>
    <row r="166" spans="3:12" x14ac:dyDescent="0.25">
      <c r="C166" s="105" t="s">
        <v>80</v>
      </c>
      <c r="D166" s="147"/>
      <c r="E166" s="96">
        <v>1500</v>
      </c>
      <c r="F166" s="93">
        <f t="shared" si="13"/>
        <v>0</v>
      </c>
      <c r="G166" s="161"/>
      <c r="H166" s="106" t="s">
        <v>1013</v>
      </c>
      <c r="I166" s="106" t="str">
        <f>VLOOKUP(H166,Presupuesto!$B$11:$C$565,2,0)</f>
        <v>EQUIPO DE COMPUTACION</v>
      </c>
      <c r="J166" s="94" t="str">
        <f t="shared" si="14"/>
        <v>Posgrado</v>
      </c>
      <c r="K166" s="94" t="s">
        <v>394</v>
      </c>
      <c r="L166" s="94"/>
    </row>
    <row r="167" spans="3:12" x14ac:dyDescent="0.25">
      <c r="C167" s="105" t="s">
        <v>81</v>
      </c>
      <c r="D167" s="147"/>
      <c r="E167" s="96">
        <v>500</v>
      </c>
      <c r="F167" s="93">
        <f t="shared" si="13"/>
        <v>0</v>
      </c>
      <c r="G167" s="161"/>
      <c r="H167" s="106" t="s">
        <v>954</v>
      </c>
      <c r="I167" s="106" t="str">
        <f>VLOOKUP(H167,Presupuesto!$B$11:$C$565,2,0)</f>
        <v>OTROS RESPUESTOS Y ACCESORIOS MENORES</v>
      </c>
      <c r="J167" s="94" t="str">
        <f t="shared" si="14"/>
        <v>Posgrado</v>
      </c>
      <c r="K167" s="94" t="s">
        <v>394</v>
      </c>
      <c r="L167" s="94"/>
    </row>
    <row r="168" spans="3:12" ht="15.75" thickBot="1" x14ac:dyDescent="0.3">
      <c r="C168" s="98" t="s">
        <v>82</v>
      </c>
      <c r="D168" s="155"/>
      <c r="E168" s="100">
        <v>20</v>
      </c>
      <c r="F168" s="101">
        <f t="shared" si="13"/>
        <v>0</v>
      </c>
      <c r="G168" s="158"/>
      <c r="H168" s="102" t="s">
        <v>954</v>
      </c>
      <c r="I168" s="102" t="str">
        <f>VLOOKUP(H168,Presupuesto!$B$11:$C$565,2,0)</f>
        <v>OTROS RESPUESTOS Y ACCESORIOS MENORES</v>
      </c>
      <c r="J168" s="102" t="str">
        <f t="shared" si="14"/>
        <v>Posgrado</v>
      </c>
      <c r="K168" s="120" t="s">
        <v>393</v>
      </c>
      <c r="L168" s="120"/>
    </row>
    <row r="169" spans="3:12" x14ac:dyDescent="0.25">
      <c r="F169" s="89"/>
      <c r="G169" s="73"/>
      <c r="H169" s="73"/>
      <c r="I169" s="73"/>
    </row>
    <row r="170" spans="3:12" ht="15.75" thickBot="1" x14ac:dyDescent="0.3"/>
    <row r="171" spans="3:12" ht="15.75" thickBot="1" x14ac:dyDescent="0.3">
      <c r="C171" s="29" t="s">
        <v>43</v>
      </c>
      <c r="D171" s="104">
        <f>SUM(F178:F191)</f>
        <v>0</v>
      </c>
      <c r="F171" s="70"/>
      <c r="G171" s="76"/>
      <c r="H171" s="70"/>
      <c r="I171" s="70"/>
    </row>
    <row r="172" spans="3:12" x14ac:dyDescent="0.25">
      <c r="C172" s="70"/>
      <c r="D172" s="31"/>
      <c r="E172" s="89"/>
      <c r="F172" s="89"/>
      <c r="G172" s="89"/>
      <c r="H172" s="73"/>
      <c r="I172" s="73"/>
      <c r="J172" s="73"/>
      <c r="K172" s="108"/>
    </row>
    <row r="173" spans="3:12" x14ac:dyDescent="0.25">
      <c r="C173" s="70"/>
      <c r="D173" s="31"/>
      <c r="E173" s="89"/>
      <c r="F173" s="89"/>
      <c r="G173" s="89"/>
      <c r="H173" s="73"/>
      <c r="I173" s="73"/>
      <c r="J173" s="73"/>
      <c r="K173" s="108"/>
    </row>
    <row r="174" spans="3:12" ht="15.75" x14ac:dyDescent="0.25">
      <c r="C174" s="198" t="s">
        <v>391</v>
      </c>
      <c r="D174" s="306"/>
      <c r="E174" s="89"/>
      <c r="F174" s="89"/>
      <c r="G174" s="89"/>
      <c r="H174" s="73"/>
      <c r="I174" s="73"/>
      <c r="J174" s="73"/>
      <c r="K174" s="108"/>
    </row>
    <row r="175" spans="3:12" ht="18.75" x14ac:dyDescent="0.25">
      <c r="C175" s="200" t="e">
        <f>IFERROR(VLOOKUP(D174,'1. Desarrollo e Innov. Curricu.'!$F:$G,2,FALSE),IFERROR(VLOOKUP(D174,'2. Investigación Científica'!$F:$G,2,FALSE),IFERROR(VLOOKUP(D174,'3. Vinculación Univ. Sociedad'!$E:$G,2,FALSE),IFERROR(VLOOKUP(D174,'4.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89"/>
      <c r="F175" s="89"/>
      <c r="G175" s="89"/>
      <c r="H175" s="73"/>
      <c r="I175" s="73"/>
      <c r="J175" s="73"/>
      <c r="K175" s="108"/>
    </row>
    <row r="176" spans="3:12" x14ac:dyDescent="0.25">
      <c r="F176" s="89"/>
      <c r="G176" s="73"/>
      <c r="H176" s="73"/>
      <c r="I176" s="73"/>
    </row>
    <row r="177" spans="3:12" ht="30.75" thickBot="1" x14ac:dyDescent="0.3">
      <c r="C177" s="145" t="s">
        <v>44</v>
      </c>
      <c r="D177" s="145" t="s">
        <v>55</v>
      </c>
      <c r="E177" s="145" t="s">
        <v>57</v>
      </c>
      <c r="F177" s="146" t="s">
        <v>27</v>
      </c>
      <c r="G177" s="146" t="s">
        <v>130</v>
      </c>
      <c r="H177" s="145" t="s">
        <v>46</v>
      </c>
      <c r="I177" s="145" t="s">
        <v>131</v>
      </c>
      <c r="J177" s="145" t="s">
        <v>409</v>
      </c>
      <c r="K177" s="145" t="s">
        <v>410</v>
      </c>
      <c r="L177" s="145" t="s">
        <v>463</v>
      </c>
    </row>
    <row r="178" spans="3:12" ht="15.75" thickBot="1" x14ac:dyDescent="0.3">
      <c r="C178" s="271" t="s">
        <v>1338</v>
      </c>
      <c r="D178" s="154"/>
      <c r="E178" s="92">
        <f>HLOOKUP($C178,$CB$2:$CE$3,2,0)</f>
        <v>15000</v>
      </c>
      <c r="F178" s="93">
        <f>D178*E178</f>
        <v>0</v>
      </c>
      <c r="G178" s="161"/>
      <c r="H178" s="94" t="s">
        <v>1013</v>
      </c>
      <c r="I178" s="94" t="str">
        <f>VLOOKUP(H178,Presupuesto!$B$11:$C$565,2,0)</f>
        <v>EQUIPO DE COMPUTACION</v>
      </c>
      <c r="J178" s="208" t="s">
        <v>1451</v>
      </c>
      <c r="K178" s="94" t="s">
        <v>393</v>
      </c>
      <c r="L178" s="94"/>
    </row>
    <row r="179" spans="3:12" x14ac:dyDescent="0.25">
      <c r="C179" s="271" t="s">
        <v>1336</v>
      </c>
      <c r="D179" s="147"/>
      <c r="E179" s="92">
        <f>HLOOKUP($C179,$CB$2:$CE$3,2,0)</f>
        <v>35000</v>
      </c>
      <c r="F179" s="93">
        <f>D179*E179</f>
        <v>0</v>
      </c>
      <c r="G179" s="161"/>
      <c r="H179" s="97" t="s">
        <v>1013</v>
      </c>
      <c r="I179" s="97" t="str">
        <f>VLOOKUP(H179,Presupuesto!$B$11:$C$565,2,0)</f>
        <v>EQUIPO DE COMPUTACION</v>
      </c>
      <c r="J179" s="94" t="str">
        <f>$J$178</f>
        <v>Posgrado</v>
      </c>
      <c r="K179" s="94" t="s">
        <v>411</v>
      </c>
      <c r="L179" s="94"/>
    </row>
    <row r="180" spans="3:12" x14ac:dyDescent="0.25">
      <c r="C180" s="95" t="s">
        <v>73</v>
      </c>
      <c r="D180" s="147"/>
      <c r="E180" s="96">
        <v>4000</v>
      </c>
      <c r="F180" s="93">
        <f t="shared" ref="F180:F191" si="15">D180*E180</f>
        <v>0</v>
      </c>
      <c r="G180" s="161"/>
      <c r="H180" s="97" t="s">
        <v>985</v>
      </c>
      <c r="I180" s="97" t="str">
        <f>VLOOKUP(H180,Presupuesto!$B$11:$C$565,2,0)</f>
        <v>EQUIPOS VARIOS DE OFICINA</v>
      </c>
      <c r="J180" s="94" t="str">
        <f t="shared" ref="J180:J191" si="16">$J$178</f>
        <v>Posgrado</v>
      </c>
      <c r="K180" s="94" t="s">
        <v>394</v>
      </c>
      <c r="L180" s="94"/>
    </row>
    <row r="181" spans="3:12" x14ac:dyDescent="0.25">
      <c r="C181" s="95" t="s">
        <v>74</v>
      </c>
      <c r="D181" s="147"/>
      <c r="E181" s="96">
        <v>8000</v>
      </c>
      <c r="F181" s="93">
        <f t="shared" si="15"/>
        <v>0</v>
      </c>
      <c r="G181" s="161"/>
      <c r="H181" s="97" t="s">
        <v>1013</v>
      </c>
      <c r="I181" s="97" t="str">
        <f>VLOOKUP(H181,Presupuesto!$B$11:$C$565,2,0)</f>
        <v>EQUIPO DE COMPUTACION</v>
      </c>
      <c r="J181" s="94" t="str">
        <f t="shared" si="16"/>
        <v>Posgrado</v>
      </c>
      <c r="K181" s="94" t="s">
        <v>394</v>
      </c>
      <c r="L181" s="94"/>
    </row>
    <row r="182" spans="3:12" x14ac:dyDescent="0.25">
      <c r="C182" s="95" t="s">
        <v>75</v>
      </c>
      <c r="D182" s="147"/>
      <c r="E182" s="96">
        <v>5000</v>
      </c>
      <c r="F182" s="93">
        <f t="shared" si="15"/>
        <v>0</v>
      </c>
      <c r="G182" s="161"/>
      <c r="H182" s="97" t="s">
        <v>1013</v>
      </c>
      <c r="I182" s="97" t="str">
        <f>VLOOKUP(H182,Presupuesto!$B$11:$C$565,2,0)</f>
        <v>EQUIPO DE COMPUTACION</v>
      </c>
      <c r="J182" s="94" t="str">
        <f t="shared" si="16"/>
        <v>Posgrado</v>
      </c>
      <c r="K182" s="94" t="s">
        <v>394</v>
      </c>
      <c r="L182" s="94"/>
    </row>
    <row r="183" spans="3:12" x14ac:dyDescent="0.25">
      <c r="C183" s="95" t="s">
        <v>35</v>
      </c>
      <c r="D183" s="147"/>
      <c r="E183" s="96">
        <v>13000</v>
      </c>
      <c r="F183" s="93">
        <f t="shared" si="15"/>
        <v>0</v>
      </c>
      <c r="G183" s="161"/>
      <c r="H183" s="97" t="s">
        <v>999</v>
      </c>
      <c r="I183" s="97" t="str">
        <f>VLOOKUP(H183,Presupuesto!$B$11:$C$565,2,0)</f>
        <v>EQUIPO DE TRANSPORTE TRACCION Y ELEVACION</v>
      </c>
      <c r="J183" s="94" t="str">
        <f t="shared" si="16"/>
        <v>Posgrado</v>
      </c>
      <c r="K183" s="94" t="s">
        <v>394</v>
      </c>
      <c r="L183" s="94"/>
    </row>
    <row r="184" spans="3:12" x14ac:dyDescent="0.25">
      <c r="C184" s="95" t="s">
        <v>76</v>
      </c>
      <c r="D184" s="147"/>
      <c r="E184" s="96">
        <v>15000</v>
      </c>
      <c r="F184" s="93">
        <f t="shared" si="15"/>
        <v>0</v>
      </c>
      <c r="G184" s="161"/>
      <c r="H184" s="97" t="s">
        <v>999</v>
      </c>
      <c r="I184" s="97" t="str">
        <f>VLOOKUP(H184,Presupuesto!$B$11:$C$565,2,0)</f>
        <v>EQUIPO DE TRANSPORTE TRACCION Y ELEVACION</v>
      </c>
      <c r="J184" s="94" t="str">
        <f t="shared" si="16"/>
        <v>Posgrado</v>
      </c>
      <c r="K184" s="94" t="s">
        <v>394</v>
      </c>
      <c r="L184" s="94"/>
    </row>
    <row r="185" spans="3:12" x14ac:dyDescent="0.25">
      <c r="C185" s="95" t="s">
        <v>77</v>
      </c>
      <c r="D185" s="147"/>
      <c r="E185" s="96">
        <v>10000</v>
      </c>
      <c r="F185" s="93">
        <f t="shared" si="15"/>
        <v>0</v>
      </c>
      <c r="G185" s="161"/>
      <c r="H185" s="97" t="s">
        <v>999</v>
      </c>
      <c r="I185" s="97" t="str">
        <f>VLOOKUP(H185,Presupuesto!$B$11:$C$565,2,0)</f>
        <v>EQUIPO DE TRANSPORTE TRACCION Y ELEVACION</v>
      </c>
      <c r="J185" s="94" t="str">
        <f t="shared" si="16"/>
        <v>Posgrado</v>
      </c>
      <c r="K185" s="94" t="s">
        <v>402</v>
      </c>
      <c r="L185" s="94"/>
    </row>
    <row r="186" spans="3:12" x14ac:dyDescent="0.25">
      <c r="C186" s="95" t="s">
        <v>78</v>
      </c>
      <c r="D186" s="147"/>
      <c r="E186" s="96">
        <v>10000</v>
      </c>
      <c r="F186" s="93">
        <f t="shared" si="15"/>
        <v>0</v>
      </c>
      <c r="G186" s="161"/>
      <c r="H186" s="97" t="s">
        <v>1045</v>
      </c>
      <c r="I186" s="97" t="str">
        <f>VLOOKUP(H186,Presupuesto!$B$11:$C$565,2,0)</f>
        <v>APLICACIONES INFORMATICAS</v>
      </c>
      <c r="J186" s="94" t="str">
        <f t="shared" si="16"/>
        <v>Posgrado</v>
      </c>
      <c r="K186" s="94" t="s">
        <v>398</v>
      </c>
      <c r="L186" s="94"/>
    </row>
    <row r="187" spans="3:12" x14ac:dyDescent="0.25">
      <c r="C187" s="105" t="s">
        <v>79</v>
      </c>
      <c r="D187" s="147"/>
      <c r="E187" s="96">
        <v>2000</v>
      </c>
      <c r="F187" s="93">
        <f t="shared" si="15"/>
        <v>0</v>
      </c>
      <c r="G187" s="161"/>
      <c r="H187" s="106" t="s">
        <v>1013</v>
      </c>
      <c r="I187" s="106" t="str">
        <f>VLOOKUP(H187,Presupuesto!$B$11:$C$565,2,0)</f>
        <v>EQUIPO DE COMPUTACION</v>
      </c>
      <c r="J187" s="94" t="str">
        <f t="shared" si="16"/>
        <v>Posgrado</v>
      </c>
      <c r="K187" s="94" t="s">
        <v>394</v>
      </c>
      <c r="L187" s="94"/>
    </row>
    <row r="188" spans="3:12" x14ac:dyDescent="0.25">
      <c r="C188" s="105" t="s">
        <v>1477</v>
      </c>
      <c r="D188" s="147"/>
      <c r="E188" s="96">
        <v>1500</v>
      </c>
      <c r="F188" s="93">
        <f t="shared" si="15"/>
        <v>0</v>
      </c>
      <c r="G188" s="161"/>
      <c r="H188" s="106" t="s">
        <v>945</v>
      </c>
      <c r="I188" s="106" t="str">
        <f>VLOOKUP(H188,Presupuesto!$B$11:$C$565,2,0)</f>
        <v>UTILES Y MATERIALES ELECTRICOS</v>
      </c>
      <c r="J188" s="94" t="str">
        <f t="shared" si="16"/>
        <v>Posgrado</v>
      </c>
      <c r="K188" s="94" t="s">
        <v>394</v>
      </c>
      <c r="L188" s="94"/>
    </row>
    <row r="189" spans="3:12" x14ac:dyDescent="0.25">
      <c r="C189" s="105" t="s">
        <v>80</v>
      </c>
      <c r="D189" s="147"/>
      <c r="E189" s="96">
        <v>1500</v>
      </c>
      <c r="F189" s="93">
        <f t="shared" si="15"/>
        <v>0</v>
      </c>
      <c r="G189" s="161"/>
      <c r="H189" s="106" t="s">
        <v>1013</v>
      </c>
      <c r="I189" s="106" t="str">
        <f>VLOOKUP(H189,Presupuesto!$B$11:$C$565,2,0)</f>
        <v>EQUIPO DE COMPUTACION</v>
      </c>
      <c r="J189" s="94" t="str">
        <f t="shared" si="16"/>
        <v>Posgrado</v>
      </c>
      <c r="K189" s="94" t="s">
        <v>394</v>
      </c>
      <c r="L189" s="94"/>
    </row>
    <row r="190" spans="3:12" x14ac:dyDescent="0.25">
      <c r="C190" s="105" t="s">
        <v>81</v>
      </c>
      <c r="D190" s="147"/>
      <c r="E190" s="96">
        <v>500</v>
      </c>
      <c r="F190" s="93">
        <f t="shared" si="15"/>
        <v>0</v>
      </c>
      <c r="G190" s="161"/>
      <c r="H190" s="106" t="s">
        <v>954</v>
      </c>
      <c r="I190" s="106" t="str">
        <f>VLOOKUP(H190,Presupuesto!$B$11:$C$565,2,0)</f>
        <v>OTROS RESPUESTOS Y ACCESORIOS MENORES</v>
      </c>
      <c r="J190" s="94" t="str">
        <f t="shared" si="16"/>
        <v>Posgrado</v>
      </c>
      <c r="K190" s="94" t="s">
        <v>394</v>
      </c>
      <c r="L190" s="94"/>
    </row>
    <row r="191" spans="3:12" ht="15.75" thickBot="1" x14ac:dyDescent="0.3">
      <c r="C191" s="98" t="s">
        <v>82</v>
      </c>
      <c r="D191" s="155"/>
      <c r="E191" s="100">
        <v>20</v>
      </c>
      <c r="F191" s="101">
        <f t="shared" si="15"/>
        <v>0</v>
      </c>
      <c r="G191" s="158"/>
      <c r="H191" s="102" t="s">
        <v>954</v>
      </c>
      <c r="I191" s="102" t="str">
        <f>VLOOKUP(H191,Presupuesto!$B$11:$C$565,2,0)</f>
        <v>OTROS RESPUESTOS Y ACCESORIOS MENORES</v>
      </c>
      <c r="J191" s="102" t="str">
        <f t="shared" si="16"/>
        <v>Posgrado</v>
      </c>
      <c r="K191" s="120" t="s">
        <v>393</v>
      </c>
      <c r="L191" s="120"/>
    </row>
    <row r="193" spans="3:12" ht="15.75" thickBot="1" x14ac:dyDescent="0.3"/>
    <row r="194" spans="3:12" ht="15.75" thickBot="1" x14ac:dyDescent="0.3">
      <c r="C194" s="29" t="s">
        <v>43</v>
      </c>
      <c r="D194" s="104">
        <f>SUM(F201:F214)</f>
        <v>0</v>
      </c>
      <c r="F194" s="70"/>
      <c r="G194" s="76"/>
      <c r="H194" s="70"/>
      <c r="I194" s="70"/>
    </row>
    <row r="195" spans="3:12" x14ac:dyDescent="0.25">
      <c r="C195" s="70"/>
      <c r="D195" s="31"/>
      <c r="E195" s="89"/>
      <c r="F195" s="89"/>
      <c r="G195" s="89"/>
      <c r="H195" s="73"/>
      <c r="I195" s="73"/>
      <c r="J195" s="73"/>
      <c r="K195" s="108"/>
    </row>
    <row r="196" spans="3:12" x14ac:dyDescent="0.25">
      <c r="C196" s="70"/>
      <c r="D196" s="31"/>
      <c r="E196" s="89"/>
      <c r="F196" s="89"/>
      <c r="G196" s="89"/>
      <c r="H196" s="73"/>
      <c r="I196" s="73"/>
      <c r="J196" s="73"/>
      <c r="K196" s="108"/>
    </row>
    <row r="197" spans="3:12" ht="15.75" x14ac:dyDescent="0.25">
      <c r="C197" s="198" t="s">
        <v>391</v>
      </c>
      <c r="D197" s="306"/>
      <c r="E197" s="89"/>
      <c r="F197" s="89"/>
      <c r="G197" s="89"/>
      <c r="H197" s="73"/>
      <c r="I197" s="73"/>
      <c r="J197" s="73"/>
      <c r="K197" s="108"/>
    </row>
    <row r="198" spans="3:12" ht="18.75" x14ac:dyDescent="0.25">
      <c r="C198" s="200" t="e">
        <f>IFERROR(VLOOKUP(D197,'1. Desarrollo e Innov. Curricu.'!$F:$G,2,FALSE),IFERROR(VLOOKUP(D197,'2. Investigación Científica'!$F:$G,2,FALSE),IFERROR(VLOOKUP(D197,'3. Vinculación Univ. Sociedad'!$E:$G,2,FALSE),IFERROR(VLOOKUP(D197,'4.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89"/>
      <c r="F198" s="89"/>
      <c r="G198" s="89"/>
      <c r="H198" s="73"/>
      <c r="I198" s="73"/>
      <c r="J198" s="73"/>
      <c r="K198" s="108"/>
    </row>
    <row r="199" spans="3:12" x14ac:dyDescent="0.25">
      <c r="F199" s="89"/>
      <c r="G199" s="73"/>
      <c r="H199" s="73"/>
      <c r="I199" s="73"/>
    </row>
    <row r="200" spans="3:12" ht="30.75" thickBot="1" x14ac:dyDescent="0.3">
      <c r="C200" s="145" t="s">
        <v>44</v>
      </c>
      <c r="D200" s="145" t="s">
        <v>55</v>
      </c>
      <c r="E200" s="145" t="s">
        <v>57</v>
      </c>
      <c r="F200" s="146" t="s">
        <v>27</v>
      </c>
      <c r="G200" s="146" t="s">
        <v>130</v>
      </c>
      <c r="H200" s="145" t="s">
        <v>46</v>
      </c>
      <c r="I200" s="145" t="s">
        <v>131</v>
      </c>
      <c r="J200" s="145" t="s">
        <v>409</v>
      </c>
      <c r="K200" s="145" t="s">
        <v>410</v>
      </c>
      <c r="L200" s="145" t="s">
        <v>463</v>
      </c>
    </row>
    <row r="201" spans="3:12" ht="15.75" thickBot="1" x14ac:dyDescent="0.3">
      <c r="C201" s="271" t="s">
        <v>1338</v>
      </c>
      <c r="D201" s="154"/>
      <c r="E201" s="92">
        <f>HLOOKUP($C201,$CB$2:$CE$3,2,0)</f>
        <v>15000</v>
      </c>
      <c r="F201" s="93">
        <f>D201*E201</f>
        <v>0</v>
      </c>
      <c r="G201" s="161"/>
      <c r="H201" s="94" t="s">
        <v>1013</v>
      </c>
      <c r="I201" s="94" t="str">
        <f>VLOOKUP(H201,Presupuesto!$B$11:$C$565,2,0)</f>
        <v>EQUIPO DE COMPUTACION</v>
      </c>
      <c r="J201" s="208" t="s">
        <v>1451</v>
      </c>
      <c r="K201" s="94" t="s">
        <v>393</v>
      </c>
      <c r="L201" s="94"/>
    </row>
    <row r="202" spans="3:12" x14ac:dyDescent="0.25">
      <c r="C202" s="271" t="s">
        <v>1336</v>
      </c>
      <c r="D202" s="147"/>
      <c r="E202" s="92">
        <f>HLOOKUP($C202,$CB$2:$CE$3,2,0)</f>
        <v>35000</v>
      </c>
      <c r="F202" s="93">
        <f>D202*E202</f>
        <v>0</v>
      </c>
      <c r="G202" s="161"/>
      <c r="H202" s="97" t="s">
        <v>1013</v>
      </c>
      <c r="I202" s="97" t="str">
        <f>VLOOKUP(H202,Presupuesto!$B$11:$C$565,2,0)</f>
        <v>EQUIPO DE COMPUTACION</v>
      </c>
      <c r="J202" s="94" t="str">
        <f>$J$201</f>
        <v>Posgrado</v>
      </c>
      <c r="K202" s="94" t="s">
        <v>411</v>
      </c>
      <c r="L202" s="94"/>
    </row>
    <row r="203" spans="3:12" x14ac:dyDescent="0.25">
      <c r="C203" s="95" t="s">
        <v>73</v>
      </c>
      <c r="D203" s="147"/>
      <c r="E203" s="96">
        <v>4000</v>
      </c>
      <c r="F203" s="93">
        <f t="shared" ref="F203:F214" si="17">D203*E203</f>
        <v>0</v>
      </c>
      <c r="G203" s="161"/>
      <c r="H203" s="97" t="s">
        <v>985</v>
      </c>
      <c r="I203" s="97" t="str">
        <f>VLOOKUP(H203,Presupuesto!$B$11:$C$565,2,0)</f>
        <v>EQUIPOS VARIOS DE OFICINA</v>
      </c>
      <c r="J203" s="94" t="str">
        <f t="shared" ref="J203:J214" si="18">$J$201</f>
        <v>Posgrado</v>
      </c>
      <c r="K203" s="94" t="s">
        <v>394</v>
      </c>
      <c r="L203" s="94"/>
    </row>
    <row r="204" spans="3:12" x14ac:dyDescent="0.25">
      <c r="C204" s="95" t="s">
        <v>74</v>
      </c>
      <c r="D204" s="147"/>
      <c r="E204" s="96">
        <v>8000</v>
      </c>
      <c r="F204" s="93">
        <f t="shared" si="17"/>
        <v>0</v>
      </c>
      <c r="G204" s="161"/>
      <c r="H204" s="97" t="s">
        <v>1013</v>
      </c>
      <c r="I204" s="97" t="str">
        <f>VLOOKUP(H204,Presupuesto!$B$11:$C$565,2,0)</f>
        <v>EQUIPO DE COMPUTACION</v>
      </c>
      <c r="J204" s="94" t="str">
        <f t="shared" si="18"/>
        <v>Posgrado</v>
      </c>
      <c r="K204" s="94" t="s">
        <v>394</v>
      </c>
      <c r="L204" s="94"/>
    </row>
    <row r="205" spans="3:12" x14ac:dyDescent="0.25">
      <c r="C205" s="95" t="s">
        <v>75</v>
      </c>
      <c r="D205" s="147"/>
      <c r="E205" s="96">
        <v>5000</v>
      </c>
      <c r="F205" s="93">
        <f t="shared" si="17"/>
        <v>0</v>
      </c>
      <c r="G205" s="161"/>
      <c r="H205" s="97" t="s">
        <v>1013</v>
      </c>
      <c r="I205" s="97" t="str">
        <f>VLOOKUP(H205,Presupuesto!$B$11:$C$565,2,0)</f>
        <v>EQUIPO DE COMPUTACION</v>
      </c>
      <c r="J205" s="94" t="str">
        <f t="shared" si="18"/>
        <v>Posgrado</v>
      </c>
      <c r="K205" s="94" t="s">
        <v>394</v>
      </c>
      <c r="L205" s="94"/>
    </row>
    <row r="206" spans="3:12" x14ac:dyDescent="0.25">
      <c r="C206" s="95" t="s">
        <v>35</v>
      </c>
      <c r="D206" s="147"/>
      <c r="E206" s="96">
        <v>13000</v>
      </c>
      <c r="F206" s="93">
        <f t="shared" si="17"/>
        <v>0</v>
      </c>
      <c r="G206" s="161"/>
      <c r="H206" s="97" t="s">
        <v>999</v>
      </c>
      <c r="I206" s="97" t="str">
        <f>VLOOKUP(H206,Presupuesto!$B$11:$C$565,2,0)</f>
        <v>EQUIPO DE TRANSPORTE TRACCION Y ELEVACION</v>
      </c>
      <c r="J206" s="94" t="str">
        <f t="shared" si="18"/>
        <v>Posgrado</v>
      </c>
      <c r="K206" s="94" t="s">
        <v>394</v>
      </c>
      <c r="L206" s="94"/>
    </row>
    <row r="207" spans="3:12" x14ac:dyDescent="0.25">
      <c r="C207" s="95" t="s">
        <v>76</v>
      </c>
      <c r="D207" s="147"/>
      <c r="E207" s="96">
        <v>15000</v>
      </c>
      <c r="F207" s="93">
        <f t="shared" si="17"/>
        <v>0</v>
      </c>
      <c r="G207" s="161"/>
      <c r="H207" s="97" t="s">
        <v>999</v>
      </c>
      <c r="I207" s="97" t="str">
        <f>VLOOKUP(H207,Presupuesto!$B$11:$C$565,2,0)</f>
        <v>EQUIPO DE TRANSPORTE TRACCION Y ELEVACION</v>
      </c>
      <c r="J207" s="94" t="str">
        <f t="shared" si="18"/>
        <v>Posgrado</v>
      </c>
      <c r="K207" s="94" t="s">
        <v>394</v>
      </c>
      <c r="L207" s="94"/>
    </row>
    <row r="208" spans="3:12" x14ac:dyDescent="0.25">
      <c r="C208" s="95" t="s">
        <v>77</v>
      </c>
      <c r="D208" s="147"/>
      <c r="E208" s="96">
        <v>10000</v>
      </c>
      <c r="F208" s="93">
        <f t="shared" si="17"/>
        <v>0</v>
      </c>
      <c r="G208" s="161"/>
      <c r="H208" s="97" t="s">
        <v>999</v>
      </c>
      <c r="I208" s="97" t="str">
        <f>VLOOKUP(H208,Presupuesto!$B$11:$C$565,2,0)</f>
        <v>EQUIPO DE TRANSPORTE TRACCION Y ELEVACION</v>
      </c>
      <c r="J208" s="94" t="str">
        <f t="shared" si="18"/>
        <v>Posgrado</v>
      </c>
      <c r="K208" s="94" t="s">
        <v>402</v>
      </c>
      <c r="L208" s="94"/>
    </row>
    <row r="209" spans="3:12" x14ac:dyDescent="0.25">
      <c r="C209" s="95" t="s">
        <v>78</v>
      </c>
      <c r="D209" s="147"/>
      <c r="E209" s="96">
        <v>10000</v>
      </c>
      <c r="F209" s="93">
        <f t="shared" si="17"/>
        <v>0</v>
      </c>
      <c r="G209" s="161"/>
      <c r="H209" s="97" t="s">
        <v>1045</v>
      </c>
      <c r="I209" s="97" t="str">
        <f>VLOOKUP(H209,Presupuesto!$B$11:$C$565,2,0)</f>
        <v>APLICACIONES INFORMATICAS</v>
      </c>
      <c r="J209" s="94" t="str">
        <f t="shared" si="18"/>
        <v>Posgrado</v>
      </c>
      <c r="K209" s="94" t="s">
        <v>398</v>
      </c>
      <c r="L209" s="94"/>
    </row>
    <row r="210" spans="3:12" x14ac:dyDescent="0.25">
      <c r="C210" s="105" t="s">
        <v>79</v>
      </c>
      <c r="D210" s="147"/>
      <c r="E210" s="96">
        <v>2000</v>
      </c>
      <c r="F210" s="93">
        <f t="shared" si="17"/>
        <v>0</v>
      </c>
      <c r="G210" s="161"/>
      <c r="H210" s="106" t="s">
        <v>1013</v>
      </c>
      <c r="I210" s="106" t="str">
        <f>VLOOKUP(H210,Presupuesto!$B$11:$C$565,2,0)</f>
        <v>EQUIPO DE COMPUTACION</v>
      </c>
      <c r="J210" s="94" t="str">
        <f t="shared" si="18"/>
        <v>Posgrado</v>
      </c>
      <c r="K210" s="94" t="s">
        <v>394</v>
      </c>
      <c r="L210" s="94"/>
    </row>
    <row r="211" spans="3:12" x14ac:dyDescent="0.25">
      <c r="C211" s="105" t="s">
        <v>1477</v>
      </c>
      <c r="D211" s="147"/>
      <c r="E211" s="96">
        <v>1500</v>
      </c>
      <c r="F211" s="93">
        <f t="shared" si="17"/>
        <v>0</v>
      </c>
      <c r="G211" s="161"/>
      <c r="H211" s="106" t="s">
        <v>945</v>
      </c>
      <c r="I211" s="106" t="str">
        <f>VLOOKUP(H211,Presupuesto!$B$11:$C$565,2,0)</f>
        <v>UTILES Y MATERIALES ELECTRICOS</v>
      </c>
      <c r="J211" s="94" t="str">
        <f t="shared" si="18"/>
        <v>Posgrado</v>
      </c>
      <c r="K211" s="94" t="s">
        <v>394</v>
      </c>
      <c r="L211" s="94"/>
    </row>
    <row r="212" spans="3:12" x14ac:dyDescent="0.25">
      <c r="C212" s="105" t="s">
        <v>80</v>
      </c>
      <c r="D212" s="147"/>
      <c r="E212" s="96">
        <v>1500</v>
      </c>
      <c r="F212" s="93">
        <f t="shared" si="17"/>
        <v>0</v>
      </c>
      <c r="G212" s="161"/>
      <c r="H212" s="106" t="s">
        <v>1013</v>
      </c>
      <c r="I212" s="106" t="str">
        <f>VLOOKUP(H212,Presupuesto!$B$11:$C$565,2,0)</f>
        <v>EQUIPO DE COMPUTACION</v>
      </c>
      <c r="J212" s="94" t="str">
        <f t="shared" si="18"/>
        <v>Posgrado</v>
      </c>
      <c r="K212" s="94" t="s">
        <v>394</v>
      </c>
      <c r="L212" s="94"/>
    </row>
    <row r="213" spans="3:12" x14ac:dyDescent="0.25">
      <c r="C213" s="105" t="s">
        <v>81</v>
      </c>
      <c r="D213" s="147"/>
      <c r="E213" s="96">
        <v>500</v>
      </c>
      <c r="F213" s="93">
        <f t="shared" si="17"/>
        <v>0</v>
      </c>
      <c r="G213" s="161"/>
      <c r="H213" s="106" t="s">
        <v>954</v>
      </c>
      <c r="I213" s="106" t="str">
        <f>VLOOKUP(H213,Presupuesto!$B$11:$C$565,2,0)</f>
        <v>OTROS RESPUESTOS Y ACCESORIOS MENORES</v>
      </c>
      <c r="J213" s="94" t="str">
        <f t="shared" si="18"/>
        <v>Posgrado</v>
      </c>
      <c r="K213" s="94" t="s">
        <v>394</v>
      </c>
      <c r="L213" s="94"/>
    </row>
    <row r="214" spans="3:12" ht="15.75" thickBot="1" x14ac:dyDescent="0.3">
      <c r="C214" s="98" t="s">
        <v>82</v>
      </c>
      <c r="D214" s="155"/>
      <c r="E214" s="100">
        <v>20</v>
      </c>
      <c r="F214" s="101">
        <f t="shared" si="17"/>
        <v>0</v>
      </c>
      <c r="G214" s="158"/>
      <c r="H214" s="102" t="s">
        <v>954</v>
      </c>
      <c r="I214" s="102" t="str">
        <f>VLOOKUP(H214,Presupuesto!$B$11:$C$565,2,0)</f>
        <v>OTROS RESPUESTOS Y ACCESORIOS MENORES</v>
      </c>
      <c r="J214" s="102" t="str">
        <f t="shared" si="18"/>
        <v>Posgrado</v>
      </c>
      <c r="K214" s="120" t="s">
        <v>393</v>
      </c>
      <c r="L214" s="120"/>
    </row>
    <row r="215" spans="3:12" x14ac:dyDescent="0.25">
      <c r="F215" s="89"/>
      <c r="G215" s="73"/>
      <c r="H215" s="73"/>
      <c r="I215" s="73"/>
    </row>
    <row r="216" spans="3:12" ht="15.75" thickBot="1" x14ac:dyDescent="0.3"/>
    <row r="217" spans="3:12" ht="15.75" thickBot="1" x14ac:dyDescent="0.3">
      <c r="C217" s="29" t="s">
        <v>43</v>
      </c>
      <c r="D217" s="104">
        <f>SUM(F224:F237)</f>
        <v>0</v>
      </c>
      <c r="F217" s="70"/>
      <c r="G217" s="76"/>
      <c r="H217" s="70"/>
      <c r="I217" s="70"/>
    </row>
    <row r="218" spans="3:12" x14ac:dyDescent="0.25">
      <c r="C218" s="70"/>
      <c r="D218" s="31"/>
      <c r="E218" s="89"/>
      <c r="F218" s="89"/>
      <c r="G218" s="89"/>
      <c r="H218" s="73"/>
      <c r="I218" s="73"/>
      <c r="J218" s="73"/>
      <c r="K218" s="108"/>
    </row>
    <row r="219" spans="3:12" x14ac:dyDescent="0.25">
      <c r="C219" s="70"/>
      <c r="D219" s="31"/>
      <c r="E219" s="89"/>
      <c r="F219" s="89"/>
      <c r="G219" s="89"/>
      <c r="H219" s="73"/>
      <c r="I219" s="73"/>
      <c r="J219" s="73"/>
      <c r="K219" s="108"/>
    </row>
    <row r="220" spans="3:12" ht="15.75" x14ac:dyDescent="0.25">
      <c r="C220" s="198" t="s">
        <v>391</v>
      </c>
      <c r="D220" s="306"/>
      <c r="E220" s="89"/>
      <c r="F220" s="89"/>
      <c r="G220" s="89"/>
      <c r="H220" s="73"/>
      <c r="I220" s="73"/>
      <c r="J220" s="73"/>
      <c r="K220" s="108"/>
    </row>
    <row r="221" spans="3:12" ht="18.75" x14ac:dyDescent="0.25">
      <c r="C221" s="200" t="e">
        <f>IFERROR(VLOOKUP(D220,'1. Desarrollo e Innov. Curricu.'!$F:$G,2,FALSE),IFERROR(VLOOKUP(D220,'2. Investigación Científica'!$F:$G,2,FALSE),IFERROR(VLOOKUP(D220,'3. Vinculación Univ. Sociedad'!$E:$G,2,FALSE),IFERROR(VLOOKUP(D220,'4.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89"/>
      <c r="F221" s="89"/>
      <c r="G221" s="89"/>
      <c r="H221" s="73"/>
      <c r="I221" s="73"/>
      <c r="J221" s="73"/>
      <c r="K221" s="108"/>
    </row>
    <row r="222" spans="3:12" x14ac:dyDescent="0.25">
      <c r="F222" s="89"/>
      <c r="G222" s="73"/>
      <c r="H222" s="73"/>
      <c r="I222" s="73"/>
    </row>
    <row r="223" spans="3:12" ht="30.75" thickBot="1" x14ac:dyDescent="0.3">
      <c r="C223" s="145" t="s">
        <v>44</v>
      </c>
      <c r="D223" s="145" t="s">
        <v>55</v>
      </c>
      <c r="E223" s="145" t="s">
        <v>57</v>
      </c>
      <c r="F223" s="146" t="s">
        <v>27</v>
      </c>
      <c r="G223" s="146" t="s">
        <v>130</v>
      </c>
      <c r="H223" s="145" t="s">
        <v>46</v>
      </c>
      <c r="I223" s="145" t="s">
        <v>131</v>
      </c>
      <c r="J223" s="145" t="s">
        <v>409</v>
      </c>
      <c r="K223" s="145" t="s">
        <v>410</v>
      </c>
      <c r="L223" s="145" t="s">
        <v>463</v>
      </c>
    </row>
    <row r="224" spans="3:12" ht="15.75" thickBot="1" x14ac:dyDescent="0.3">
      <c r="C224" s="271" t="s">
        <v>1338</v>
      </c>
      <c r="D224" s="154"/>
      <c r="E224" s="92">
        <f>HLOOKUP($C224,$CB$2:$CE$3,2,0)</f>
        <v>15000</v>
      </c>
      <c r="F224" s="93">
        <f>D224*E224</f>
        <v>0</v>
      </c>
      <c r="G224" s="161"/>
      <c r="H224" s="94" t="s">
        <v>1013</v>
      </c>
      <c r="I224" s="94" t="str">
        <f>VLOOKUP(H224,Presupuesto!$B$11:$C$565,2,0)</f>
        <v>EQUIPO DE COMPUTACION</v>
      </c>
      <c r="J224" s="208" t="s">
        <v>1451</v>
      </c>
      <c r="K224" s="94" t="s">
        <v>393</v>
      </c>
      <c r="L224" s="94"/>
    </row>
    <row r="225" spans="3:12" x14ac:dyDescent="0.25">
      <c r="C225" s="271" t="s">
        <v>1336</v>
      </c>
      <c r="D225" s="147"/>
      <c r="E225" s="92">
        <f>HLOOKUP($C225,$CB$2:$CE$3,2,0)</f>
        <v>35000</v>
      </c>
      <c r="F225" s="93">
        <f>D225*E225</f>
        <v>0</v>
      </c>
      <c r="G225" s="161"/>
      <c r="H225" s="97" t="s">
        <v>1013</v>
      </c>
      <c r="I225" s="97" t="str">
        <f>VLOOKUP(H225,Presupuesto!$B$11:$C$565,2,0)</f>
        <v>EQUIPO DE COMPUTACION</v>
      </c>
      <c r="J225" s="94" t="str">
        <f>$J$224</f>
        <v>Posgrado</v>
      </c>
      <c r="K225" s="94" t="s">
        <v>411</v>
      </c>
      <c r="L225" s="94"/>
    </row>
    <row r="226" spans="3:12" x14ac:dyDescent="0.25">
      <c r="C226" s="95" t="s">
        <v>73</v>
      </c>
      <c r="D226" s="147"/>
      <c r="E226" s="96">
        <v>4000</v>
      </c>
      <c r="F226" s="93">
        <f t="shared" ref="F226:F237" si="19">D226*E226</f>
        <v>0</v>
      </c>
      <c r="G226" s="161"/>
      <c r="H226" s="97" t="s">
        <v>985</v>
      </c>
      <c r="I226" s="97" t="str">
        <f>VLOOKUP(H226,Presupuesto!$B$11:$C$565,2,0)</f>
        <v>EQUIPOS VARIOS DE OFICINA</v>
      </c>
      <c r="J226" s="94" t="str">
        <f t="shared" ref="J226:J237" si="20">$J$224</f>
        <v>Posgrado</v>
      </c>
      <c r="K226" s="94" t="s">
        <v>394</v>
      </c>
      <c r="L226" s="94"/>
    </row>
    <row r="227" spans="3:12" x14ac:dyDescent="0.25">
      <c r="C227" s="95" t="s">
        <v>74</v>
      </c>
      <c r="D227" s="147"/>
      <c r="E227" s="96">
        <v>8000</v>
      </c>
      <c r="F227" s="93">
        <f t="shared" si="19"/>
        <v>0</v>
      </c>
      <c r="G227" s="161"/>
      <c r="H227" s="97" t="s">
        <v>1013</v>
      </c>
      <c r="I227" s="97" t="str">
        <f>VLOOKUP(H227,Presupuesto!$B$11:$C$565,2,0)</f>
        <v>EQUIPO DE COMPUTACION</v>
      </c>
      <c r="J227" s="94" t="str">
        <f t="shared" si="20"/>
        <v>Posgrado</v>
      </c>
      <c r="K227" s="94" t="s">
        <v>394</v>
      </c>
      <c r="L227" s="94"/>
    </row>
    <row r="228" spans="3:12" x14ac:dyDescent="0.25">
      <c r="C228" s="95" t="s">
        <v>75</v>
      </c>
      <c r="D228" s="147"/>
      <c r="E228" s="96">
        <v>5000</v>
      </c>
      <c r="F228" s="93">
        <f t="shared" si="19"/>
        <v>0</v>
      </c>
      <c r="G228" s="161"/>
      <c r="H228" s="97" t="s">
        <v>1013</v>
      </c>
      <c r="I228" s="97" t="str">
        <f>VLOOKUP(H228,Presupuesto!$B$11:$C$565,2,0)</f>
        <v>EQUIPO DE COMPUTACION</v>
      </c>
      <c r="J228" s="94" t="str">
        <f t="shared" si="20"/>
        <v>Posgrado</v>
      </c>
      <c r="K228" s="94" t="s">
        <v>394</v>
      </c>
      <c r="L228" s="94"/>
    </row>
    <row r="229" spans="3:12" x14ac:dyDescent="0.25">
      <c r="C229" s="95" t="s">
        <v>35</v>
      </c>
      <c r="D229" s="147"/>
      <c r="E229" s="96">
        <v>13000</v>
      </c>
      <c r="F229" s="93">
        <f t="shared" si="19"/>
        <v>0</v>
      </c>
      <c r="G229" s="161"/>
      <c r="H229" s="97" t="s">
        <v>999</v>
      </c>
      <c r="I229" s="97" t="str">
        <f>VLOOKUP(H229,Presupuesto!$B$11:$C$565,2,0)</f>
        <v>EQUIPO DE TRANSPORTE TRACCION Y ELEVACION</v>
      </c>
      <c r="J229" s="94" t="str">
        <f t="shared" si="20"/>
        <v>Posgrado</v>
      </c>
      <c r="K229" s="94" t="s">
        <v>394</v>
      </c>
      <c r="L229" s="94"/>
    </row>
    <row r="230" spans="3:12" x14ac:dyDescent="0.25">
      <c r="C230" s="95" t="s">
        <v>76</v>
      </c>
      <c r="D230" s="147"/>
      <c r="E230" s="96">
        <v>15000</v>
      </c>
      <c r="F230" s="93">
        <f t="shared" si="19"/>
        <v>0</v>
      </c>
      <c r="G230" s="161"/>
      <c r="H230" s="97" t="s">
        <v>999</v>
      </c>
      <c r="I230" s="97" t="str">
        <f>VLOOKUP(H230,Presupuesto!$B$11:$C$565,2,0)</f>
        <v>EQUIPO DE TRANSPORTE TRACCION Y ELEVACION</v>
      </c>
      <c r="J230" s="94" t="str">
        <f t="shared" si="20"/>
        <v>Posgrado</v>
      </c>
      <c r="K230" s="94" t="s">
        <v>394</v>
      </c>
      <c r="L230" s="94"/>
    </row>
    <row r="231" spans="3:12" x14ac:dyDescent="0.25">
      <c r="C231" s="95" t="s">
        <v>77</v>
      </c>
      <c r="D231" s="147"/>
      <c r="E231" s="96">
        <v>10000</v>
      </c>
      <c r="F231" s="93">
        <f t="shared" si="19"/>
        <v>0</v>
      </c>
      <c r="G231" s="161"/>
      <c r="H231" s="97" t="s">
        <v>999</v>
      </c>
      <c r="I231" s="97" t="str">
        <f>VLOOKUP(H231,Presupuesto!$B$11:$C$565,2,0)</f>
        <v>EQUIPO DE TRANSPORTE TRACCION Y ELEVACION</v>
      </c>
      <c r="J231" s="94" t="str">
        <f t="shared" si="20"/>
        <v>Posgrado</v>
      </c>
      <c r="K231" s="94" t="s">
        <v>402</v>
      </c>
      <c r="L231" s="94"/>
    </row>
    <row r="232" spans="3:12" x14ac:dyDescent="0.25">
      <c r="C232" s="95" t="s">
        <v>78</v>
      </c>
      <c r="D232" s="147"/>
      <c r="E232" s="96">
        <v>10000</v>
      </c>
      <c r="F232" s="93">
        <f t="shared" si="19"/>
        <v>0</v>
      </c>
      <c r="G232" s="161"/>
      <c r="H232" s="97" t="s">
        <v>1045</v>
      </c>
      <c r="I232" s="97" t="str">
        <f>VLOOKUP(H232,Presupuesto!$B$11:$C$565,2,0)</f>
        <v>APLICACIONES INFORMATICAS</v>
      </c>
      <c r="J232" s="94" t="str">
        <f t="shared" si="20"/>
        <v>Posgrado</v>
      </c>
      <c r="K232" s="94" t="s">
        <v>398</v>
      </c>
      <c r="L232" s="94"/>
    </row>
    <row r="233" spans="3:12" x14ac:dyDescent="0.25">
      <c r="C233" s="105" t="s">
        <v>79</v>
      </c>
      <c r="D233" s="147"/>
      <c r="E233" s="96">
        <v>2000</v>
      </c>
      <c r="F233" s="93">
        <f t="shared" si="19"/>
        <v>0</v>
      </c>
      <c r="G233" s="161"/>
      <c r="H233" s="106" t="s">
        <v>1013</v>
      </c>
      <c r="I233" s="106" t="str">
        <f>VLOOKUP(H233,Presupuesto!$B$11:$C$565,2,0)</f>
        <v>EQUIPO DE COMPUTACION</v>
      </c>
      <c r="J233" s="94" t="str">
        <f t="shared" si="20"/>
        <v>Posgrado</v>
      </c>
      <c r="K233" s="94" t="s">
        <v>394</v>
      </c>
      <c r="L233" s="94"/>
    </row>
    <row r="234" spans="3:12" x14ac:dyDescent="0.25">
      <c r="C234" s="105" t="s">
        <v>1477</v>
      </c>
      <c r="D234" s="147"/>
      <c r="E234" s="96">
        <v>1500</v>
      </c>
      <c r="F234" s="93">
        <f t="shared" si="19"/>
        <v>0</v>
      </c>
      <c r="G234" s="161"/>
      <c r="H234" s="106" t="s">
        <v>945</v>
      </c>
      <c r="I234" s="106" t="str">
        <f>VLOOKUP(H234,Presupuesto!$B$11:$C$565,2,0)</f>
        <v>UTILES Y MATERIALES ELECTRICOS</v>
      </c>
      <c r="J234" s="94" t="str">
        <f t="shared" si="20"/>
        <v>Posgrado</v>
      </c>
      <c r="K234" s="94" t="s">
        <v>394</v>
      </c>
      <c r="L234" s="94"/>
    </row>
    <row r="235" spans="3:12" x14ac:dyDescent="0.25">
      <c r="C235" s="105" t="s">
        <v>80</v>
      </c>
      <c r="D235" s="147"/>
      <c r="E235" s="96">
        <v>1500</v>
      </c>
      <c r="F235" s="93">
        <f t="shared" si="19"/>
        <v>0</v>
      </c>
      <c r="G235" s="161"/>
      <c r="H235" s="106" t="s">
        <v>1013</v>
      </c>
      <c r="I235" s="106" t="str">
        <f>VLOOKUP(H235,Presupuesto!$B$11:$C$565,2,0)</f>
        <v>EQUIPO DE COMPUTACION</v>
      </c>
      <c r="J235" s="94" t="str">
        <f t="shared" si="20"/>
        <v>Posgrado</v>
      </c>
      <c r="K235" s="94" t="s">
        <v>394</v>
      </c>
      <c r="L235" s="94"/>
    </row>
    <row r="236" spans="3:12" x14ac:dyDescent="0.25">
      <c r="C236" s="105" t="s">
        <v>81</v>
      </c>
      <c r="D236" s="147"/>
      <c r="E236" s="96">
        <v>500</v>
      </c>
      <c r="F236" s="93">
        <f t="shared" si="19"/>
        <v>0</v>
      </c>
      <c r="G236" s="161"/>
      <c r="H236" s="106" t="s">
        <v>954</v>
      </c>
      <c r="I236" s="106" t="str">
        <f>VLOOKUP(H236,Presupuesto!$B$11:$C$565,2,0)</f>
        <v>OTROS RESPUESTOS Y ACCESORIOS MENORES</v>
      </c>
      <c r="J236" s="94" t="str">
        <f t="shared" si="20"/>
        <v>Posgrado</v>
      </c>
      <c r="K236" s="94" t="s">
        <v>394</v>
      </c>
      <c r="L236" s="94"/>
    </row>
    <row r="237" spans="3:12" ht="15.75" thickBot="1" x14ac:dyDescent="0.3">
      <c r="C237" s="98" t="s">
        <v>82</v>
      </c>
      <c r="D237" s="155"/>
      <c r="E237" s="100">
        <v>20</v>
      </c>
      <c r="F237" s="101">
        <f t="shared" si="19"/>
        <v>0</v>
      </c>
      <c r="G237" s="158"/>
      <c r="H237" s="102" t="s">
        <v>954</v>
      </c>
      <c r="I237" s="102" t="str">
        <f>VLOOKUP(H237,Presupuesto!$B$11:$C$565,2,0)</f>
        <v>OTROS RESPUESTOS Y ACCESORIOS MENORES</v>
      </c>
      <c r="J237" s="102" t="str">
        <f t="shared" si="20"/>
        <v>Posgrado</v>
      </c>
      <c r="K237" s="120" t="s">
        <v>393</v>
      </c>
      <c r="L237" s="120"/>
    </row>
    <row r="239" spans="3:12" ht="15.75" thickBot="1" x14ac:dyDescent="0.3"/>
    <row r="240" spans="3:12" ht="15.75" thickBot="1" x14ac:dyDescent="0.3">
      <c r="C240" s="29" t="s">
        <v>43</v>
      </c>
      <c r="D240" s="104">
        <f>SUM(F247:F260)</f>
        <v>0</v>
      </c>
      <c r="F240" s="70"/>
      <c r="G240" s="76"/>
      <c r="H240" s="70"/>
      <c r="I240" s="70"/>
    </row>
    <row r="241" spans="3:12" x14ac:dyDescent="0.25">
      <c r="C241" s="70"/>
      <c r="D241" s="31"/>
      <c r="E241" s="89"/>
      <c r="F241" s="89"/>
      <c r="G241" s="89"/>
      <c r="H241" s="73"/>
      <c r="I241" s="73"/>
      <c r="J241" s="73"/>
      <c r="K241" s="108"/>
    </row>
    <row r="242" spans="3:12" x14ac:dyDescent="0.25">
      <c r="C242" s="70"/>
      <c r="D242" s="31"/>
      <c r="E242" s="89"/>
      <c r="F242" s="89"/>
      <c r="G242" s="89"/>
      <c r="H242" s="73"/>
      <c r="I242" s="73"/>
      <c r="J242" s="73"/>
      <c r="K242" s="108"/>
    </row>
    <row r="243" spans="3:12" ht="15.75" x14ac:dyDescent="0.25">
      <c r="C243" s="198" t="s">
        <v>391</v>
      </c>
      <c r="D243" s="306"/>
      <c r="E243" s="89"/>
      <c r="F243" s="89"/>
      <c r="G243" s="89"/>
      <c r="H243" s="73"/>
      <c r="I243" s="73"/>
      <c r="J243" s="73"/>
      <c r="K243" s="108"/>
    </row>
    <row r="244" spans="3:12" ht="18.75" x14ac:dyDescent="0.25">
      <c r="C244" s="200" t="e">
        <f>IFERROR(VLOOKUP(D243,'1. Desarrollo e Innov. Curricu.'!$F:$G,2,FALSE),IFERROR(VLOOKUP(D243,'2. Investigación Científica'!$F:$G,2,FALSE),IFERROR(VLOOKUP(D243,'3. Vinculación Univ. Sociedad'!$E:$G,2,FALSE),IFERROR(VLOOKUP(D243,'4.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89"/>
      <c r="F244" s="89"/>
      <c r="G244" s="89"/>
      <c r="H244" s="73"/>
      <c r="I244" s="73"/>
      <c r="J244" s="73"/>
      <c r="K244" s="108"/>
    </row>
    <row r="245" spans="3:12" x14ac:dyDescent="0.25">
      <c r="F245" s="89"/>
      <c r="G245" s="73"/>
      <c r="H245" s="73"/>
      <c r="I245" s="73"/>
    </row>
    <row r="246" spans="3:12" ht="30.75" thickBot="1" x14ac:dyDescent="0.3">
      <c r="C246" s="145" t="s">
        <v>44</v>
      </c>
      <c r="D246" s="145" t="s">
        <v>55</v>
      </c>
      <c r="E246" s="145" t="s">
        <v>57</v>
      </c>
      <c r="F246" s="146" t="s">
        <v>27</v>
      </c>
      <c r="G246" s="146" t="s">
        <v>130</v>
      </c>
      <c r="H246" s="145" t="s">
        <v>46</v>
      </c>
      <c r="I246" s="145" t="s">
        <v>131</v>
      </c>
      <c r="J246" s="145" t="s">
        <v>409</v>
      </c>
      <c r="K246" s="145" t="s">
        <v>410</v>
      </c>
      <c r="L246" s="145" t="s">
        <v>463</v>
      </c>
    </row>
    <row r="247" spans="3:12" ht="15.75" thickBot="1" x14ac:dyDescent="0.3">
      <c r="C247" s="271" t="s">
        <v>1338</v>
      </c>
      <c r="D247" s="154"/>
      <c r="E247" s="92">
        <f>HLOOKUP($C247,$CB$2:$CE$3,2,0)</f>
        <v>15000</v>
      </c>
      <c r="F247" s="93">
        <f>D247*E247</f>
        <v>0</v>
      </c>
      <c r="G247" s="161"/>
      <c r="H247" s="94" t="s">
        <v>1013</v>
      </c>
      <c r="I247" s="94" t="str">
        <f>VLOOKUP(H247,Presupuesto!$B$11:$C$565,2,0)</f>
        <v>EQUIPO DE COMPUTACION</v>
      </c>
      <c r="J247" s="208" t="s">
        <v>1451</v>
      </c>
      <c r="K247" s="94" t="s">
        <v>393</v>
      </c>
      <c r="L247" s="94"/>
    </row>
    <row r="248" spans="3:12" x14ac:dyDescent="0.25">
      <c r="C248" s="271" t="s">
        <v>1336</v>
      </c>
      <c r="D248" s="147"/>
      <c r="E248" s="92">
        <f>HLOOKUP($C248,$CB$2:$CE$3,2,0)</f>
        <v>35000</v>
      </c>
      <c r="F248" s="93">
        <f>D248*E248</f>
        <v>0</v>
      </c>
      <c r="G248" s="161"/>
      <c r="H248" s="97" t="s">
        <v>1013</v>
      </c>
      <c r="I248" s="97" t="str">
        <f>VLOOKUP(H248,Presupuesto!$B$11:$C$565,2,0)</f>
        <v>EQUIPO DE COMPUTACION</v>
      </c>
      <c r="J248" s="94" t="str">
        <f>$J$247</f>
        <v>Posgrado</v>
      </c>
      <c r="K248" s="94" t="s">
        <v>411</v>
      </c>
      <c r="L248" s="94"/>
    </row>
    <row r="249" spans="3:12" x14ac:dyDescent="0.25">
      <c r="C249" s="95" t="s">
        <v>73</v>
      </c>
      <c r="D249" s="147"/>
      <c r="E249" s="96">
        <v>4000</v>
      </c>
      <c r="F249" s="93">
        <f t="shared" ref="F249:F260" si="21">D249*E249</f>
        <v>0</v>
      </c>
      <c r="G249" s="161"/>
      <c r="H249" s="97" t="s">
        <v>985</v>
      </c>
      <c r="I249" s="97" t="str">
        <f>VLOOKUP(H249,Presupuesto!$B$11:$C$565,2,0)</f>
        <v>EQUIPOS VARIOS DE OFICINA</v>
      </c>
      <c r="J249" s="94" t="str">
        <f t="shared" ref="J249:J260" si="22">$J$247</f>
        <v>Posgrado</v>
      </c>
      <c r="K249" s="94" t="s">
        <v>394</v>
      </c>
      <c r="L249" s="94"/>
    </row>
    <row r="250" spans="3:12" x14ac:dyDescent="0.25">
      <c r="C250" s="95" t="s">
        <v>74</v>
      </c>
      <c r="D250" s="147"/>
      <c r="E250" s="96">
        <v>8000</v>
      </c>
      <c r="F250" s="93">
        <f t="shared" si="21"/>
        <v>0</v>
      </c>
      <c r="G250" s="161"/>
      <c r="H250" s="97" t="s">
        <v>1013</v>
      </c>
      <c r="I250" s="97" t="str">
        <f>VLOOKUP(H250,Presupuesto!$B$11:$C$565,2,0)</f>
        <v>EQUIPO DE COMPUTACION</v>
      </c>
      <c r="J250" s="94" t="str">
        <f t="shared" si="22"/>
        <v>Posgrado</v>
      </c>
      <c r="K250" s="94" t="s">
        <v>394</v>
      </c>
      <c r="L250" s="94"/>
    </row>
    <row r="251" spans="3:12" x14ac:dyDescent="0.25">
      <c r="C251" s="95" t="s">
        <v>75</v>
      </c>
      <c r="D251" s="147"/>
      <c r="E251" s="96">
        <v>5000</v>
      </c>
      <c r="F251" s="93">
        <f t="shared" si="21"/>
        <v>0</v>
      </c>
      <c r="G251" s="161"/>
      <c r="H251" s="97" t="s">
        <v>1013</v>
      </c>
      <c r="I251" s="97" t="str">
        <f>VLOOKUP(H251,Presupuesto!$B$11:$C$565,2,0)</f>
        <v>EQUIPO DE COMPUTACION</v>
      </c>
      <c r="J251" s="94" t="str">
        <f t="shared" si="22"/>
        <v>Posgrado</v>
      </c>
      <c r="K251" s="94" t="s">
        <v>394</v>
      </c>
      <c r="L251" s="94"/>
    </row>
    <row r="252" spans="3:12" x14ac:dyDescent="0.25">
      <c r="C252" s="95" t="s">
        <v>35</v>
      </c>
      <c r="D252" s="147"/>
      <c r="E252" s="96">
        <v>13000</v>
      </c>
      <c r="F252" s="93">
        <f t="shared" si="21"/>
        <v>0</v>
      </c>
      <c r="G252" s="161"/>
      <c r="H252" s="97" t="s">
        <v>999</v>
      </c>
      <c r="I252" s="97" t="str">
        <f>VLOOKUP(H252,Presupuesto!$B$11:$C$565,2,0)</f>
        <v>EQUIPO DE TRANSPORTE TRACCION Y ELEVACION</v>
      </c>
      <c r="J252" s="94" t="str">
        <f t="shared" si="22"/>
        <v>Posgrado</v>
      </c>
      <c r="K252" s="94" t="s">
        <v>394</v>
      </c>
      <c r="L252" s="94"/>
    </row>
    <row r="253" spans="3:12" x14ac:dyDescent="0.25">
      <c r="C253" s="95" t="s">
        <v>76</v>
      </c>
      <c r="D253" s="147"/>
      <c r="E253" s="96">
        <v>15000</v>
      </c>
      <c r="F253" s="93">
        <f t="shared" si="21"/>
        <v>0</v>
      </c>
      <c r="G253" s="161"/>
      <c r="H253" s="97" t="s">
        <v>999</v>
      </c>
      <c r="I253" s="97" t="str">
        <f>VLOOKUP(H253,Presupuesto!$B$11:$C$565,2,0)</f>
        <v>EQUIPO DE TRANSPORTE TRACCION Y ELEVACION</v>
      </c>
      <c r="J253" s="94" t="str">
        <f t="shared" si="22"/>
        <v>Posgrado</v>
      </c>
      <c r="K253" s="94" t="s">
        <v>394</v>
      </c>
      <c r="L253" s="94"/>
    </row>
    <row r="254" spans="3:12" x14ac:dyDescent="0.25">
      <c r="C254" s="95" t="s">
        <v>77</v>
      </c>
      <c r="D254" s="147"/>
      <c r="E254" s="96">
        <v>10000</v>
      </c>
      <c r="F254" s="93">
        <f t="shared" si="21"/>
        <v>0</v>
      </c>
      <c r="G254" s="161"/>
      <c r="H254" s="97" t="s">
        <v>999</v>
      </c>
      <c r="I254" s="97" t="str">
        <f>VLOOKUP(H254,Presupuesto!$B$11:$C$565,2,0)</f>
        <v>EQUIPO DE TRANSPORTE TRACCION Y ELEVACION</v>
      </c>
      <c r="J254" s="94" t="str">
        <f t="shared" si="22"/>
        <v>Posgrado</v>
      </c>
      <c r="K254" s="94" t="s">
        <v>402</v>
      </c>
      <c r="L254" s="94"/>
    </row>
    <row r="255" spans="3:12" x14ac:dyDescent="0.25">
      <c r="C255" s="95" t="s">
        <v>78</v>
      </c>
      <c r="D255" s="147"/>
      <c r="E255" s="96">
        <v>10000</v>
      </c>
      <c r="F255" s="93">
        <f t="shared" si="21"/>
        <v>0</v>
      </c>
      <c r="G255" s="161"/>
      <c r="H255" s="97" t="s">
        <v>1045</v>
      </c>
      <c r="I255" s="97" t="str">
        <f>VLOOKUP(H255,Presupuesto!$B$11:$C$565,2,0)</f>
        <v>APLICACIONES INFORMATICAS</v>
      </c>
      <c r="J255" s="94" t="str">
        <f t="shared" si="22"/>
        <v>Posgrado</v>
      </c>
      <c r="K255" s="94" t="s">
        <v>398</v>
      </c>
      <c r="L255" s="94"/>
    </row>
    <row r="256" spans="3:12" x14ac:dyDescent="0.25">
      <c r="C256" s="105" t="s">
        <v>79</v>
      </c>
      <c r="D256" s="147"/>
      <c r="E256" s="96">
        <v>2000</v>
      </c>
      <c r="F256" s="93">
        <f t="shared" si="21"/>
        <v>0</v>
      </c>
      <c r="G256" s="161"/>
      <c r="H256" s="106" t="s">
        <v>1013</v>
      </c>
      <c r="I256" s="106" t="str">
        <f>VLOOKUP(H256,Presupuesto!$B$11:$C$565,2,0)</f>
        <v>EQUIPO DE COMPUTACION</v>
      </c>
      <c r="J256" s="94" t="str">
        <f t="shared" si="22"/>
        <v>Posgrado</v>
      </c>
      <c r="K256" s="94" t="s">
        <v>394</v>
      </c>
      <c r="L256" s="94"/>
    </row>
    <row r="257" spans="3:12" x14ac:dyDescent="0.25">
      <c r="C257" s="105" t="s">
        <v>1477</v>
      </c>
      <c r="D257" s="147"/>
      <c r="E257" s="96">
        <v>1500</v>
      </c>
      <c r="F257" s="93">
        <f t="shared" si="21"/>
        <v>0</v>
      </c>
      <c r="G257" s="161"/>
      <c r="H257" s="106" t="s">
        <v>945</v>
      </c>
      <c r="I257" s="106" t="str">
        <f>VLOOKUP(H257,Presupuesto!$B$11:$C$565,2,0)</f>
        <v>UTILES Y MATERIALES ELECTRICOS</v>
      </c>
      <c r="J257" s="94" t="str">
        <f t="shared" si="22"/>
        <v>Posgrado</v>
      </c>
      <c r="K257" s="94" t="s">
        <v>394</v>
      </c>
      <c r="L257" s="94"/>
    </row>
    <row r="258" spans="3:12" x14ac:dyDescent="0.25">
      <c r="C258" s="105" t="s">
        <v>80</v>
      </c>
      <c r="D258" s="147"/>
      <c r="E258" s="96">
        <v>1500</v>
      </c>
      <c r="F258" s="93">
        <f t="shared" si="21"/>
        <v>0</v>
      </c>
      <c r="G258" s="161"/>
      <c r="H258" s="106" t="s">
        <v>1013</v>
      </c>
      <c r="I258" s="106" t="str">
        <f>VLOOKUP(H258,Presupuesto!$B$11:$C$565,2,0)</f>
        <v>EQUIPO DE COMPUTACION</v>
      </c>
      <c r="J258" s="94" t="str">
        <f t="shared" si="22"/>
        <v>Posgrado</v>
      </c>
      <c r="K258" s="94" t="s">
        <v>394</v>
      </c>
      <c r="L258" s="94"/>
    </row>
    <row r="259" spans="3:12" x14ac:dyDescent="0.25">
      <c r="C259" s="105" t="s">
        <v>81</v>
      </c>
      <c r="D259" s="147"/>
      <c r="E259" s="96">
        <v>500</v>
      </c>
      <c r="F259" s="93">
        <f t="shared" si="21"/>
        <v>0</v>
      </c>
      <c r="G259" s="161"/>
      <c r="H259" s="106" t="s">
        <v>954</v>
      </c>
      <c r="I259" s="106" t="str">
        <f>VLOOKUP(H259,Presupuesto!$B$11:$C$565,2,0)</f>
        <v>OTROS RESPUESTOS Y ACCESORIOS MENORES</v>
      </c>
      <c r="J259" s="94" t="str">
        <f t="shared" si="22"/>
        <v>Posgrado</v>
      </c>
      <c r="K259" s="94" t="s">
        <v>394</v>
      </c>
      <c r="L259" s="94"/>
    </row>
    <row r="260" spans="3:12" ht="15.75" thickBot="1" x14ac:dyDescent="0.3">
      <c r="C260" s="98" t="s">
        <v>82</v>
      </c>
      <c r="D260" s="155"/>
      <c r="E260" s="100">
        <v>20</v>
      </c>
      <c r="F260" s="101">
        <f t="shared" si="21"/>
        <v>0</v>
      </c>
      <c r="G260" s="158"/>
      <c r="H260" s="102" t="s">
        <v>954</v>
      </c>
      <c r="I260" s="102" t="str">
        <f>VLOOKUP(H260,Presupuesto!$B$11:$C$565,2,0)</f>
        <v>OTROS RESPUESTOS Y ACCESORIOS MENORES</v>
      </c>
      <c r="J260" s="102" t="str">
        <f t="shared" si="22"/>
        <v>Posgrado</v>
      </c>
      <c r="K260" s="120" t="s">
        <v>393</v>
      </c>
      <c r="L260" s="120"/>
    </row>
    <row r="261" spans="3:12" x14ac:dyDescent="0.25">
      <c r="F261" s="89"/>
      <c r="G261" s="73"/>
      <c r="H261" s="73"/>
      <c r="I261" s="73"/>
    </row>
    <row r="262" spans="3:12" ht="15.75" thickBot="1" x14ac:dyDescent="0.3"/>
    <row r="263" spans="3:12" ht="15.75" thickBot="1" x14ac:dyDescent="0.3">
      <c r="C263" s="29" t="s">
        <v>43</v>
      </c>
      <c r="D263" s="104">
        <f>SUM(F270:F283)</f>
        <v>0</v>
      </c>
      <c r="F263" s="70"/>
      <c r="G263" s="76"/>
      <c r="H263" s="70"/>
      <c r="I263" s="70"/>
    </row>
    <row r="264" spans="3:12" x14ac:dyDescent="0.25">
      <c r="C264" s="70"/>
      <c r="D264" s="31"/>
      <c r="E264" s="89"/>
      <c r="F264" s="89"/>
      <c r="G264" s="89"/>
      <c r="H264" s="73"/>
      <c r="I264" s="73"/>
      <c r="J264" s="73"/>
      <c r="K264" s="108"/>
    </row>
    <row r="265" spans="3:12" x14ac:dyDescent="0.25">
      <c r="C265" s="70"/>
      <c r="D265" s="31"/>
      <c r="E265" s="89"/>
      <c r="F265" s="89"/>
      <c r="G265" s="89"/>
      <c r="H265" s="73"/>
      <c r="I265" s="73"/>
      <c r="J265" s="73"/>
      <c r="K265" s="108"/>
    </row>
    <row r="266" spans="3:12" ht="15.75" x14ac:dyDescent="0.25">
      <c r="C266" s="198" t="s">
        <v>391</v>
      </c>
      <c r="D266" s="306"/>
      <c r="E266" s="89"/>
      <c r="F266" s="89"/>
      <c r="G266" s="89"/>
      <c r="H266" s="73"/>
      <c r="I266" s="73"/>
      <c r="J266" s="73"/>
      <c r="K266" s="108"/>
    </row>
    <row r="267" spans="3:12" ht="18.75" x14ac:dyDescent="0.25">
      <c r="C267" s="200" t="e">
        <f>IFERROR(VLOOKUP(D266,'1. Desarrollo e Innov. Curricu.'!$F:$G,2,FALSE),IFERROR(VLOOKUP(D266,'2. Investigación Científica'!$F:$G,2,FALSE),IFERROR(VLOOKUP(D266,'3. Vinculación Univ. Sociedad'!$E:$G,2,FALSE),IFERROR(VLOOKUP(D266,'4.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89"/>
      <c r="F267" s="89"/>
      <c r="G267" s="89"/>
      <c r="H267" s="73"/>
      <c r="I267" s="73"/>
      <c r="J267" s="73"/>
      <c r="K267" s="108"/>
    </row>
    <row r="268" spans="3:12" x14ac:dyDescent="0.25">
      <c r="F268" s="89"/>
      <c r="G268" s="73"/>
      <c r="H268" s="73"/>
      <c r="I268" s="73"/>
    </row>
    <row r="269" spans="3:12" ht="30.75" thickBot="1" x14ac:dyDescent="0.3">
      <c r="C269" s="145" t="s">
        <v>44</v>
      </c>
      <c r="D269" s="145" t="s">
        <v>55</v>
      </c>
      <c r="E269" s="145" t="s">
        <v>57</v>
      </c>
      <c r="F269" s="146" t="s">
        <v>27</v>
      </c>
      <c r="G269" s="146" t="s">
        <v>130</v>
      </c>
      <c r="H269" s="145" t="s">
        <v>46</v>
      </c>
      <c r="I269" s="145" t="s">
        <v>131</v>
      </c>
      <c r="J269" s="145" t="s">
        <v>409</v>
      </c>
      <c r="K269" s="145" t="s">
        <v>410</v>
      </c>
      <c r="L269" s="145" t="s">
        <v>463</v>
      </c>
    </row>
    <row r="270" spans="3:12" ht="15.75" thickBot="1" x14ac:dyDescent="0.3">
      <c r="C270" s="271" t="s">
        <v>1338</v>
      </c>
      <c r="D270" s="154"/>
      <c r="E270" s="92">
        <f>HLOOKUP($C270,$CB$2:$CE$3,2,0)</f>
        <v>15000</v>
      </c>
      <c r="F270" s="93">
        <f>D270*E270</f>
        <v>0</v>
      </c>
      <c r="G270" s="161"/>
      <c r="H270" s="94" t="s">
        <v>1013</v>
      </c>
      <c r="I270" s="94" t="str">
        <f>VLOOKUP(H270,Presupuesto!$B$11:$C$565,2,0)</f>
        <v>EQUIPO DE COMPUTACION</v>
      </c>
      <c r="J270" s="208" t="s">
        <v>1474</v>
      </c>
      <c r="K270" s="94" t="s">
        <v>393</v>
      </c>
      <c r="L270" s="94"/>
    </row>
    <row r="271" spans="3:12" x14ac:dyDescent="0.25">
      <c r="C271" s="271" t="s">
        <v>1336</v>
      </c>
      <c r="D271" s="147"/>
      <c r="E271" s="92">
        <f>HLOOKUP($C271,$CB$2:$CE$3,2,0)</f>
        <v>35000</v>
      </c>
      <c r="F271" s="93">
        <f>D271*E271</f>
        <v>0</v>
      </c>
      <c r="G271" s="161"/>
      <c r="H271" s="97" t="s">
        <v>1013</v>
      </c>
      <c r="I271" s="97" t="str">
        <f>VLOOKUP(H271,Presupuesto!$B$11:$C$565,2,0)</f>
        <v>EQUIPO DE COMPUTACION</v>
      </c>
      <c r="J271" s="94" t="str">
        <f>$J$270</f>
        <v>Desarrollo del Sistema de Educación Superior</v>
      </c>
      <c r="K271" s="94" t="s">
        <v>411</v>
      </c>
      <c r="L271" s="94"/>
    </row>
    <row r="272" spans="3:12" x14ac:dyDescent="0.25">
      <c r="C272" s="95" t="s">
        <v>73</v>
      </c>
      <c r="D272" s="147"/>
      <c r="E272" s="96">
        <v>4000</v>
      </c>
      <c r="F272" s="93">
        <f t="shared" ref="F272:F283" si="23">D272*E272</f>
        <v>0</v>
      </c>
      <c r="G272" s="161"/>
      <c r="H272" s="97" t="s">
        <v>985</v>
      </c>
      <c r="I272" s="97" t="str">
        <f>VLOOKUP(H272,Presupuesto!$B$11:$C$565,2,0)</f>
        <v>EQUIPOS VARIOS DE OFICINA</v>
      </c>
      <c r="J272" s="94" t="str">
        <f t="shared" ref="J272:J283" si="24">$J$270</f>
        <v>Desarrollo del Sistema de Educación Superior</v>
      </c>
      <c r="K272" s="94" t="s">
        <v>394</v>
      </c>
      <c r="L272" s="94"/>
    </row>
    <row r="273" spans="3:12" x14ac:dyDescent="0.25">
      <c r="C273" s="95" t="s">
        <v>74</v>
      </c>
      <c r="D273" s="147"/>
      <c r="E273" s="96">
        <v>8000</v>
      </c>
      <c r="F273" s="93">
        <f t="shared" si="23"/>
        <v>0</v>
      </c>
      <c r="G273" s="161"/>
      <c r="H273" s="97" t="s">
        <v>1013</v>
      </c>
      <c r="I273" s="97" t="str">
        <f>VLOOKUP(H273,Presupuesto!$B$11:$C$565,2,0)</f>
        <v>EQUIPO DE COMPUTACION</v>
      </c>
      <c r="J273" s="94" t="str">
        <f t="shared" si="24"/>
        <v>Desarrollo del Sistema de Educación Superior</v>
      </c>
      <c r="K273" s="94" t="s">
        <v>394</v>
      </c>
      <c r="L273" s="94"/>
    </row>
    <row r="274" spans="3:12" x14ac:dyDescent="0.25">
      <c r="C274" s="95" t="s">
        <v>75</v>
      </c>
      <c r="D274" s="147"/>
      <c r="E274" s="96">
        <v>5000</v>
      </c>
      <c r="F274" s="93">
        <f t="shared" si="23"/>
        <v>0</v>
      </c>
      <c r="G274" s="161"/>
      <c r="H274" s="97" t="s">
        <v>1013</v>
      </c>
      <c r="I274" s="97" t="str">
        <f>VLOOKUP(H274,Presupuesto!$B$11:$C$565,2,0)</f>
        <v>EQUIPO DE COMPUTACION</v>
      </c>
      <c r="J274" s="94" t="str">
        <f t="shared" si="24"/>
        <v>Desarrollo del Sistema de Educación Superior</v>
      </c>
      <c r="K274" s="94" t="s">
        <v>394</v>
      </c>
      <c r="L274" s="94"/>
    </row>
    <row r="275" spans="3:12" x14ac:dyDescent="0.25">
      <c r="C275" s="95" t="s">
        <v>35</v>
      </c>
      <c r="D275" s="147"/>
      <c r="E275" s="96">
        <v>13000</v>
      </c>
      <c r="F275" s="93">
        <f t="shared" si="23"/>
        <v>0</v>
      </c>
      <c r="G275" s="161"/>
      <c r="H275" s="97" t="s">
        <v>999</v>
      </c>
      <c r="I275" s="97" t="str">
        <f>VLOOKUP(H275,Presupuesto!$B$11:$C$565,2,0)</f>
        <v>EQUIPO DE TRANSPORTE TRACCION Y ELEVACION</v>
      </c>
      <c r="J275" s="94" t="str">
        <f t="shared" si="24"/>
        <v>Desarrollo del Sistema de Educación Superior</v>
      </c>
      <c r="K275" s="94" t="s">
        <v>394</v>
      </c>
      <c r="L275" s="94"/>
    </row>
    <row r="276" spans="3:12" x14ac:dyDescent="0.25">
      <c r="C276" s="95" t="s">
        <v>76</v>
      </c>
      <c r="D276" s="147"/>
      <c r="E276" s="96">
        <v>15000</v>
      </c>
      <c r="F276" s="93">
        <f t="shared" si="23"/>
        <v>0</v>
      </c>
      <c r="G276" s="161"/>
      <c r="H276" s="97" t="s">
        <v>999</v>
      </c>
      <c r="I276" s="97" t="str">
        <f>VLOOKUP(H276,Presupuesto!$B$11:$C$565,2,0)</f>
        <v>EQUIPO DE TRANSPORTE TRACCION Y ELEVACION</v>
      </c>
      <c r="J276" s="94" t="str">
        <f t="shared" si="24"/>
        <v>Desarrollo del Sistema de Educación Superior</v>
      </c>
      <c r="K276" s="94" t="s">
        <v>394</v>
      </c>
      <c r="L276" s="94"/>
    </row>
    <row r="277" spans="3:12" x14ac:dyDescent="0.25">
      <c r="C277" s="95" t="s">
        <v>77</v>
      </c>
      <c r="D277" s="147"/>
      <c r="E277" s="96">
        <v>10000</v>
      </c>
      <c r="F277" s="93">
        <f t="shared" si="23"/>
        <v>0</v>
      </c>
      <c r="G277" s="161"/>
      <c r="H277" s="97" t="s">
        <v>999</v>
      </c>
      <c r="I277" s="97" t="str">
        <f>VLOOKUP(H277,Presupuesto!$B$11:$C$565,2,0)</f>
        <v>EQUIPO DE TRANSPORTE TRACCION Y ELEVACION</v>
      </c>
      <c r="J277" s="94" t="str">
        <f t="shared" si="24"/>
        <v>Desarrollo del Sistema de Educación Superior</v>
      </c>
      <c r="K277" s="94" t="s">
        <v>402</v>
      </c>
      <c r="L277" s="94"/>
    </row>
    <row r="278" spans="3:12" x14ac:dyDescent="0.25">
      <c r="C278" s="95" t="s">
        <v>78</v>
      </c>
      <c r="D278" s="147"/>
      <c r="E278" s="96">
        <v>10000</v>
      </c>
      <c r="F278" s="93">
        <f t="shared" si="23"/>
        <v>0</v>
      </c>
      <c r="G278" s="161"/>
      <c r="H278" s="97" t="s">
        <v>1045</v>
      </c>
      <c r="I278" s="97" t="str">
        <f>VLOOKUP(H278,Presupuesto!$B$11:$C$565,2,0)</f>
        <v>APLICACIONES INFORMATICAS</v>
      </c>
      <c r="J278" s="94" t="str">
        <f t="shared" si="24"/>
        <v>Desarrollo del Sistema de Educación Superior</v>
      </c>
      <c r="K278" s="94" t="s">
        <v>398</v>
      </c>
      <c r="L278" s="94"/>
    </row>
    <row r="279" spans="3:12" x14ac:dyDescent="0.25">
      <c r="C279" s="105" t="s">
        <v>79</v>
      </c>
      <c r="D279" s="147"/>
      <c r="E279" s="96">
        <v>2000</v>
      </c>
      <c r="F279" s="93">
        <f t="shared" si="23"/>
        <v>0</v>
      </c>
      <c r="G279" s="161"/>
      <c r="H279" s="106" t="s">
        <v>1013</v>
      </c>
      <c r="I279" s="106" t="str">
        <f>VLOOKUP(H279,Presupuesto!$B$11:$C$565,2,0)</f>
        <v>EQUIPO DE COMPUTACION</v>
      </c>
      <c r="J279" s="94" t="str">
        <f t="shared" si="24"/>
        <v>Desarrollo del Sistema de Educación Superior</v>
      </c>
      <c r="K279" s="94" t="s">
        <v>394</v>
      </c>
      <c r="L279" s="94"/>
    </row>
    <row r="280" spans="3:12" x14ac:dyDescent="0.25">
      <c r="C280" s="105" t="s">
        <v>1477</v>
      </c>
      <c r="D280" s="147"/>
      <c r="E280" s="96">
        <v>1500</v>
      </c>
      <c r="F280" s="93">
        <f t="shared" si="23"/>
        <v>0</v>
      </c>
      <c r="G280" s="161"/>
      <c r="H280" s="106" t="s">
        <v>945</v>
      </c>
      <c r="I280" s="106" t="str">
        <f>VLOOKUP(H280,Presupuesto!$B$11:$C$565,2,0)</f>
        <v>UTILES Y MATERIALES ELECTRICOS</v>
      </c>
      <c r="J280" s="94" t="str">
        <f t="shared" si="24"/>
        <v>Desarrollo del Sistema de Educación Superior</v>
      </c>
      <c r="K280" s="94" t="s">
        <v>394</v>
      </c>
      <c r="L280" s="94"/>
    </row>
    <row r="281" spans="3:12" x14ac:dyDescent="0.25">
      <c r="C281" s="105" t="s">
        <v>80</v>
      </c>
      <c r="D281" s="147"/>
      <c r="E281" s="96">
        <v>1500</v>
      </c>
      <c r="F281" s="93">
        <f t="shared" si="23"/>
        <v>0</v>
      </c>
      <c r="G281" s="161"/>
      <c r="H281" s="106" t="s">
        <v>1013</v>
      </c>
      <c r="I281" s="106" t="str">
        <f>VLOOKUP(H281,Presupuesto!$B$11:$C$565,2,0)</f>
        <v>EQUIPO DE COMPUTACION</v>
      </c>
      <c r="J281" s="94" t="str">
        <f t="shared" si="24"/>
        <v>Desarrollo del Sistema de Educación Superior</v>
      </c>
      <c r="K281" s="94" t="s">
        <v>394</v>
      </c>
      <c r="L281" s="94"/>
    </row>
    <row r="282" spans="3:12" x14ac:dyDescent="0.25">
      <c r="C282" s="105" t="s">
        <v>81</v>
      </c>
      <c r="D282" s="147"/>
      <c r="E282" s="96">
        <v>500</v>
      </c>
      <c r="F282" s="93">
        <f t="shared" si="23"/>
        <v>0</v>
      </c>
      <c r="G282" s="161"/>
      <c r="H282" s="106" t="s">
        <v>954</v>
      </c>
      <c r="I282" s="106" t="str">
        <f>VLOOKUP(H282,Presupuesto!$B$11:$C$565,2,0)</f>
        <v>OTROS RESPUESTOS Y ACCESORIOS MENORES</v>
      </c>
      <c r="J282" s="94" t="str">
        <f t="shared" si="24"/>
        <v>Desarrollo del Sistema de Educación Superior</v>
      </c>
      <c r="K282" s="94" t="s">
        <v>394</v>
      </c>
      <c r="L282" s="94"/>
    </row>
    <row r="283" spans="3:12" ht="15.75" thickBot="1" x14ac:dyDescent="0.3">
      <c r="C283" s="98" t="s">
        <v>82</v>
      </c>
      <c r="D283" s="155"/>
      <c r="E283" s="100">
        <v>20</v>
      </c>
      <c r="F283" s="101">
        <f t="shared" si="23"/>
        <v>0</v>
      </c>
      <c r="G283" s="158"/>
      <c r="H283" s="102" t="s">
        <v>954</v>
      </c>
      <c r="I283" s="102" t="str">
        <f>VLOOKUP(H283,Presupuesto!$B$11:$C$565,2,0)</f>
        <v>OTROS RESPUESTOS Y ACCESORIOS MENORES</v>
      </c>
      <c r="J283" s="102" t="str">
        <f t="shared" si="24"/>
        <v>Desarrollo del Sistema de Educación Superior</v>
      </c>
      <c r="K283" s="120" t="s">
        <v>393</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3210"/>
  <sheetViews>
    <sheetView showGridLines="0" tabSelected="1" topLeftCell="A2512" zoomScale="86" zoomScaleNormal="86" workbookViewId="0">
      <selection activeCell="G2685" sqref="G2685"/>
    </sheetView>
  </sheetViews>
  <sheetFormatPr baseColWidth="10" defaultColWidth="11.5703125" defaultRowHeight="15" x14ac:dyDescent="0.25"/>
  <cols>
    <col min="1" max="1" width="1.85546875" style="82" customWidth="1"/>
    <col min="2" max="2" width="7.85546875" style="82" customWidth="1"/>
    <col min="3" max="3" width="53.85546875" style="82" bestFit="1" customWidth="1"/>
    <col min="4" max="4" width="29.42578125" style="82" bestFit="1" customWidth="1"/>
    <col min="5" max="5" width="13.85546875" style="82" customWidth="1"/>
    <col min="6" max="6" width="21.85546875" style="82" customWidth="1"/>
    <col min="7" max="7" width="16.5703125" style="74" customWidth="1"/>
    <col min="8" max="8" width="14.28515625" style="82" customWidth="1"/>
    <col min="9" max="9" width="40.28515625" style="82" customWidth="1"/>
    <col min="10" max="10" width="28.140625" style="82" bestFit="1" customWidth="1"/>
    <col min="11" max="11" width="19.85546875" style="82" bestFit="1" customWidth="1"/>
    <col min="12" max="16384" width="11.5703125" style="82"/>
  </cols>
  <sheetData>
    <row r="1" spans="1:555" ht="26.25" hidden="1" x14ac:dyDescent="0.25">
      <c r="A1" s="386" t="s">
        <v>250</v>
      </c>
      <c r="B1" s="387" t="s">
        <v>251</v>
      </c>
      <c r="C1" s="384" t="s">
        <v>252</v>
      </c>
      <c r="D1" s="384" t="s">
        <v>495</v>
      </c>
      <c r="E1" s="384" t="s">
        <v>497</v>
      </c>
      <c r="F1" s="384" t="s">
        <v>499</v>
      </c>
      <c r="G1" s="384" t="s">
        <v>501</v>
      </c>
      <c r="H1" s="384" t="s">
        <v>503</v>
      </c>
      <c r="I1" s="384" t="s">
        <v>505</v>
      </c>
      <c r="J1" s="384" t="s">
        <v>253</v>
      </c>
      <c r="K1" s="384" t="s">
        <v>508</v>
      </c>
      <c r="L1" s="384" t="s">
        <v>254</v>
      </c>
      <c r="M1" s="384" t="s">
        <v>510</v>
      </c>
      <c r="N1" s="384" t="s">
        <v>512</v>
      </c>
      <c r="O1" s="384" t="s">
        <v>514</v>
      </c>
      <c r="P1" s="384" t="s">
        <v>255</v>
      </c>
      <c r="Q1" s="384" t="s">
        <v>515</v>
      </c>
      <c r="R1" s="384" t="s">
        <v>518</v>
      </c>
      <c r="S1" s="384" t="s">
        <v>256</v>
      </c>
      <c r="T1" s="384" t="s">
        <v>520</v>
      </c>
      <c r="U1" s="384" t="s">
        <v>257</v>
      </c>
      <c r="V1" s="384" t="s">
        <v>521</v>
      </c>
      <c r="W1" s="384" t="s">
        <v>522</v>
      </c>
      <c r="X1" s="384" t="s">
        <v>526</v>
      </c>
      <c r="Y1" s="384" t="s">
        <v>273</v>
      </c>
      <c r="Z1" s="384" t="s">
        <v>527</v>
      </c>
      <c r="AA1" s="384" t="s">
        <v>529</v>
      </c>
      <c r="AB1" s="384" t="s">
        <v>531</v>
      </c>
      <c r="AC1" s="384" t="s">
        <v>274</v>
      </c>
      <c r="AD1" s="384" t="s">
        <v>533</v>
      </c>
      <c r="AE1" s="384" t="s">
        <v>535</v>
      </c>
      <c r="AF1" s="384" t="s">
        <v>537</v>
      </c>
      <c r="AG1" s="384" t="s">
        <v>539</v>
      </c>
      <c r="AH1" s="384" t="s">
        <v>249</v>
      </c>
      <c r="AI1" s="384" t="s">
        <v>541</v>
      </c>
      <c r="AJ1" s="387" t="s">
        <v>258</v>
      </c>
      <c r="AK1" s="384" t="s">
        <v>543</v>
      </c>
      <c r="AL1" s="384" t="s">
        <v>259</v>
      </c>
      <c r="AM1" s="384" t="s">
        <v>545</v>
      </c>
      <c r="AN1" s="384" t="s">
        <v>547</v>
      </c>
      <c r="AO1" s="384" t="s">
        <v>260</v>
      </c>
      <c r="AP1" s="384" t="s">
        <v>549</v>
      </c>
      <c r="AQ1" s="384" t="s">
        <v>551</v>
      </c>
      <c r="AR1" s="384" t="s">
        <v>261</v>
      </c>
      <c r="AS1" s="384" t="s">
        <v>552</v>
      </c>
      <c r="AT1" s="384" t="s">
        <v>554</v>
      </c>
      <c r="AU1" s="384" t="s">
        <v>555</v>
      </c>
      <c r="AV1" s="384" t="s">
        <v>556</v>
      </c>
      <c r="AW1" s="384" t="s">
        <v>558</v>
      </c>
      <c r="AX1" s="384" t="s">
        <v>560</v>
      </c>
      <c r="AY1" s="384" t="s">
        <v>561</v>
      </c>
      <c r="AZ1" s="384" t="s">
        <v>262</v>
      </c>
      <c r="BA1" s="384" t="s">
        <v>563</v>
      </c>
      <c r="BB1" s="384" t="s">
        <v>565</v>
      </c>
      <c r="BC1" s="384" t="s">
        <v>567</v>
      </c>
      <c r="BD1" s="384" t="s">
        <v>569</v>
      </c>
      <c r="BE1" s="384" t="s">
        <v>571</v>
      </c>
      <c r="BF1" s="384" t="s">
        <v>573</v>
      </c>
      <c r="BG1" s="384" t="s">
        <v>575</v>
      </c>
      <c r="BH1" s="384" t="s">
        <v>577</v>
      </c>
      <c r="BI1" s="384" t="s">
        <v>275</v>
      </c>
      <c r="BJ1" s="384" t="s">
        <v>579</v>
      </c>
      <c r="BK1" s="384" t="s">
        <v>581</v>
      </c>
      <c r="BL1" s="384" t="s">
        <v>583</v>
      </c>
      <c r="BM1" s="384" t="s">
        <v>585</v>
      </c>
      <c r="BN1" s="384" t="s">
        <v>587</v>
      </c>
      <c r="BO1" s="384" t="s">
        <v>589</v>
      </c>
      <c r="BP1" s="384" t="s">
        <v>591</v>
      </c>
      <c r="BQ1" s="384" t="s">
        <v>593</v>
      </c>
      <c r="BR1" s="384" t="s">
        <v>595</v>
      </c>
      <c r="BS1" s="384" t="s">
        <v>597</v>
      </c>
      <c r="BT1" s="387" t="s">
        <v>263</v>
      </c>
      <c r="BU1" s="384" t="s">
        <v>264</v>
      </c>
      <c r="BV1" s="384" t="s">
        <v>599</v>
      </c>
      <c r="BW1" s="384" t="s">
        <v>265</v>
      </c>
      <c r="BX1" s="384" t="s">
        <v>601</v>
      </c>
      <c r="BY1" s="384" t="s">
        <v>603</v>
      </c>
      <c r="BZ1" s="387" t="s">
        <v>266</v>
      </c>
      <c r="CA1" s="384" t="s">
        <v>267</v>
      </c>
      <c r="CB1" s="384" t="s">
        <v>605</v>
      </c>
      <c r="CC1" s="384" t="s">
        <v>268</v>
      </c>
      <c r="CD1" s="384" t="s">
        <v>607</v>
      </c>
      <c r="CE1" s="384" t="s">
        <v>609</v>
      </c>
      <c r="CF1" s="384" t="s">
        <v>611</v>
      </c>
      <c r="CG1" s="387" t="s">
        <v>269</v>
      </c>
      <c r="CH1" s="384" t="s">
        <v>617</v>
      </c>
      <c r="CI1" s="384" t="s">
        <v>619</v>
      </c>
      <c r="CJ1" s="384" t="s">
        <v>270</v>
      </c>
      <c r="CK1" s="384" t="s">
        <v>613</v>
      </c>
      <c r="CL1" s="384" t="s">
        <v>615</v>
      </c>
      <c r="CM1" s="384" t="s">
        <v>271</v>
      </c>
      <c r="CN1" s="384" t="s">
        <v>621</v>
      </c>
      <c r="CO1" s="384" t="s">
        <v>272</v>
      </c>
      <c r="CP1" s="384" t="s">
        <v>622</v>
      </c>
      <c r="CQ1" s="383" t="s">
        <v>276</v>
      </c>
      <c r="CR1" s="387" t="s">
        <v>277</v>
      </c>
      <c r="CS1" s="384" t="s">
        <v>623</v>
      </c>
      <c r="CT1" s="384" t="s">
        <v>624</v>
      </c>
      <c r="CU1" s="384" t="s">
        <v>626</v>
      </c>
      <c r="CV1" s="384" t="s">
        <v>278</v>
      </c>
      <c r="CW1" s="384" t="s">
        <v>628</v>
      </c>
      <c r="CX1" s="384" t="s">
        <v>630</v>
      </c>
      <c r="CY1" s="384" t="s">
        <v>632</v>
      </c>
      <c r="CZ1" s="384" t="s">
        <v>634</v>
      </c>
      <c r="DA1" s="384" t="s">
        <v>636</v>
      </c>
      <c r="DB1" s="384" t="s">
        <v>638</v>
      </c>
      <c r="DC1" s="387" t="s">
        <v>279</v>
      </c>
      <c r="DD1" s="384" t="s">
        <v>280</v>
      </c>
      <c r="DE1" s="384" t="s">
        <v>640</v>
      </c>
      <c r="DF1" s="384" t="s">
        <v>281</v>
      </c>
      <c r="DG1" s="384" t="s">
        <v>642</v>
      </c>
      <c r="DH1" s="384" t="s">
        <v>644</v>
      </c>
      <c r="DI1" s="384" t="s">
        <v>646</v>
      </c>
      <c r="DJ1" s="384" t="s">
        <v>648</v>
      </c>
      <c r="DK1" s="384" t="s">
        <v>650</v>
      </c>
      <c r="DL1" s="384" t="s">
        <v>652</v>
      </c>
      <c r="DM1" s="384" t="s">
        <v>654</v>
      </c>
      <c r="DN1" s="384" t="s">
        <v>282</v>
      </c>
      <c r="DO1" s="384" t="s">
        <v>656</v>
      </c>
      <c r="DP1" s="384" t="s">
        <v>658</v>
      </c>
      <c r="DQ1" s="384" t="s">
        <v>660</v>
      </c>
      <c r="DR1" s="387" t="s">
        <v>283</v>
      </c>
      <c r="DS1" s="384" t="s">
        <v>662</v>
      </c>
      <c r="DT1" s="384" t="s">
        <v>284</v>
      </c>
      <c r="DU1" s="384" t="s">
        <v>664</v>
      </c>
      <c r="DV1" s="384" t="s">
        <v>285</v>
      </c>
      <c r="DW1" s="384" t="s">
        <v>666</v>
      </c>
      <c r="DX1" s="384" t="s">
        <v>668</v>
      </c>
      <c r="DY1" s="384" t="s">
        <v>670</v>
      </c>
      <c r="DZ1" s="384" t="s">
        <v>672</v>
      </c>
      <c r="EA1" s="384" t="s">
        <v>674</v>
      </c>
      <c r="EB1" s="384" t="s">
        <v>676</v>
      </c>
      <c r="EC1" s="384" t="s">
        <v>678</v>
      </c>
      <c r="ED1" s="384" t="s">
        <v>680</v>
      </c>
      <c r="EE1" s="384" t="s">
        <v>682</v>
      </c>
      <c r="EF1" s="384" t="s">
        <v>684</v>
      </c>
      <c r="EG1" s="384" t="s">
        <v>686</v>
      </c>
      <c r="EH1" s="387" t="s">
        <v>286</v>
      </c>
      <c r="EI1" s="384" t="s">
        <v>688</v>
      </c>
      <c r="EJ1" s="384" t="s">
        <v>287</v>
      </c>
      <c r="EK1" s="384" t="s">
        <v>690</v>
      </c>
      <c r="EL1" s="384" t="s">
        <v>692</v>
      </c>
      <c r="EM1" s="384" t="s">
        <v>288</v>
      </c>
      <c r="EN1" s="384" t="s">
        <v>694</v>
      </c>
      <c r="EO1" s="384" t="s">
        <v>696</v>
      </c>
      <c r="EP1" s="384" t="s">
        <v>289</v>
      </c>
      <c r="EQ1" s="384" t="s">
        <v>698</v>
      </c>
      <c r="ER1" s="384" t="s">
        <v>700</v>
      </c>
      <c r="ES1" s="384" t="s">
        <v>702</v>
      </c>
      <c r="ET1" s="384" t="s">
        <v>290</v>
      </c>
      <c r="EU1" s="384" t="s">
        <v>704</v>
      </c>
      <c r="EV1" s="384" t="s">
        <v>706</v>
      </c>
      <c r="EW1" s="387" t="s">
        <v>291</v>
      </c>
      <c r="EX1" s="384" t="s">
        <v>292</v>
      </c>
      <c r="EY1" s="384" t="s">
        <v>708</v>
      </c>
      <c r="EZ1" s="384" t="s">
        <v>710</v>
      </c>
      <c r="FA1" s="384" t="s">
        <v>712</v>
      </c>
      <c r="FB1" s="384" t="s">
        <v>714</v>
      </c>
      <c r="FC1" s="384" t="s">
        <v>293</v>
      </c>
      <c r="FD1" s="384" t="s">
        <v>716</v>
      </c>
      <c r="FE1" s="384" t="s">
        <v>718</v>
      </c>
      <c r="FF1" s="384" t="s">
        <v>720</v>
      </c>
      <c r="FG1" s="384" t="s">
        <v>722</v>
      </c>
      <c r="FH1" s="384" t="s">
        <v>724</v>
      </c>
      <c r="FI1" s="384" t="s">
        <v>294</v>
      </c>
      <c r="FJ1" s="384" t="s">
        <v>727</v>
      </c>
      <c r="FK1" s="384" t="s">
        <v>295</v>
      </c>
      <c r="FL1" s="384" t="s">
        <v>730</v>
      </c>
      <c r="FM1" s="384" t="s">
        <v>731</v>
      </c>
      <c r="FN1" s="384" t="s">
        <v>733</v>
      </c>
      <c r="FO1" s="384" t="s">
        <v>296</v>
      </c>
      <c r="FP1" s="384" t="s">
        <v>736</v>
      </c>
      <c r="FQ1" s="384" t="s">
        <v>737</v>
      </c>
      <c r="FR1" s="384" t="s">
        <v>739</v>
      </c>
      <c r="FS1" s="384" t="s">
        <v>297</v>
      </c>
      <c r="FT1" s="384" t="s">
        <v>742</v>
      </c>
      <c r="FU1" s="384" t="s">
        <v>744</v>
      </c>
      <c r="FV1" s="384" t="s">
        <v>746</v>
      </c>
      <c r="FW1" s="387" t="s">
        <v>298</v>
      </c>
      <c r="FX1" s="387" t="s">
        <v>299</v>
      </c>
      <c r="FY1" s="384" t="s">
        <v>305</v>
      </c>
      <c r="FZ1" s="384" t="s">
        <v>748</v>
      </c>
      <c r="GA1" s="384" t="s">
        <v>750</v>
      </c>
      <c r="GB1" s="384" t="s">
        <v>752</v>
      </c>
      <c r="GC1" s="384" t="s">
        <v>754</v>
      </c>
      <c r="GD1" s="384" t="s">
        <v>756</v>
      </c>
      <c r="GE1" s="384" t="s">
        <v>758</v>
      </c>
      <c r="GF1" s="387" t="s">
        <v>300</v>
      </c>
      <c r="GG1" s="384" t="s">
        <v>306</v>
      </c>
      <c r="GH1" s="384" t="s">
        <v>760</v>
      </c>
      <c r="GI1" s="384" t="s">
        <v>762</v>
      </c>
      <c r="GJ1" s="384" t="s">
        <v>763</v>
      </c>
      <c r="GK1" s="384" t="s">
        <v>307</v>
      </c>
      <c r="GL1" s="384" t="s">
        <v>766</v>
      </c>
      <c r="GM1" s="384" t="s">
        <v>767</v>
      </c>
      <c r="GN1" s="387" t="s">
        <v>301</v>
      </c>
      <c r="GO1" s="384" t="s">
        <v>302</v>
      </c>
      <c r="GP1" s="384" t="s">
        <v>769</v>
      </c>
      <c r="GQ1" s="384" t="s">
        <v>771</v>
      </c>
      <c r="GR1" s="384" t="s">
        <v>773</v>
      </c>
      <c r="GS1" s="384" t="s">
        <v>775</v>
      </c>
      <c r="GT1" s="384" t="s">
        <v>777</v>
      </c>
      <c r="GU1" s="387" t="s">
        <v>303</v>
      </c>
      <c r="GV1" s="384" t="s">
        <v>304</v>
      </c>
      <c r="GW1" s="384" t="s">
        <v>779</v>
      </c>
      <c r="GX1" s="384" t="s">
        <v>781</v>
      </c>
      <c r="GY1" s="384" t="s">
        <v>783</v>
      </c>
      <c r="GZ1" s="384" t="s">
        <v>785</v>
      </c>
      <c r="HA1" s="384" t="s">
        <v>787</v>
      </c>
      <c r="HB1" s="384" t="s">
        <v>789</v>
      </c>
      <c r="HC1" s="383" t="s">
        <v>308</v>
      </c>
      <c r="HD1" s="387" t="s">
        <v>309</v>
      </c>
      <c r="HE1" s="384" t="s">
        <v>310</v>
      </c>
      <c r="HF1" s="384" t="s">
        <v>791</v>
      </c>
      <c r="HG1" s="384" t="s">
        <v>793</v>
      </c>
      <c r="HH1" s="384" t="s">
        <v>795</v>
      </c>
      <c r="HI1" s="384" t="s">
        <v>797</v>
      </c>
      <c r="HJ1" s="384" t="s">
        <v>311</v>
      </c>
      <c r="HK1" s="384" t="s">
        <v>800</v>
      </c>
      <c r="HL1" s="384" t="s">
        <v>328</v>
      </c>
      <c r="HM1" s="384" t="s">
        <v>838</v>
      </c>
      <c r="HN1" s="384" t="s">
        <v>840</v>
      </c>
      <c r="HO1" s="384" t="s">
        <v>842</v>
      </c>
      <c r="HP1" s="387" t="s">
        <v>312</v>
      </c>
      <c r="HQ1" s="384" t="s">
        <v>802</v>
      </c>
      <c r="HR1" s="384" t="s">
        <v>804</v>
      </c>
      <c r="HS1" s="384" t="s">
        <v>313</v>
      </c>
      <c r="HT1" s="384" t="s">
        <v>807</v>
      </c>
      <c r="HU1" s="384" t="s">
        <v>809</v>
      </c>
      <c r="HV1" s="384" t="s">
        <v>810</v>
      </c>
      <c r="HW1" s="384" t="s">
        <v>812</v>
      </c>
      <c r="HX1" s="387" t="s">
        <v>314</v>
      </c>
      <c r="HY1" s="384" t="s">
        <v>814</v>
      </c>
      <c r="HZ1" s="384" t="s">
        <v>816</v>
      </c>
      <c r="IA1" s="384" t="s">
        <v>818</v>
      </c>
      <c r="IB1" s="384" t="s">
        <v>315</v>
      </c>
      <c r="IC1" s="384" t="s">
        <v>820</v>
      </c>
      <c r="ID1" s="384" t="s">
        <v>822</v>
      </c>
      <c r="IE1" s="384" t="s">
        <v>316</v>
      </c>
      <c r="IF1" s="384" t="s">
        <v>824</v>
      </c>
      <c r="IG1" s="384" t="s">
        <v>826</v>
      </c>
      <c r="IH1" s="384" t="s">
        <v>317</v>
      </c>
      <c r="II1" s="384" t="s">
        <v>828</v>
      </c>
      <c r="IJ1" s="384" t="s">
        <v>830</v>
      </c>
      <c r="IK1" s="384" t="s">
        <v>832</v>
      </c>
      <c r="IL1" s="384" t="s">
        <v>834</v>
      </c>
      <c r="IM1" s="384" t="s">
        <v>318</v>
      </c>
      <c r="IN1" s="384" t="s">
        <v>836</v>
      </c>
      <c r="IO1" s="387" t="s">
        <v>319</v>
      </c>
      <c r="IP1" s="384" t="s">
        <v>844</v>
      </c>
      <c r="IQ1" s="384" t="s">
        <v>846</v>
      </c>
      <c r="IR1" s="384" t="s">
        <v>320</v>
      </c>
      <c r="IS1" s="384" t="s">
        <v>848</v>
      </c>
      <c r="IT1" s="384" t="s">
        <v>850</v>
      </c>
      <c r="IU1" s="384" t="s">
        <v>852</v>
      </c>
      <c r="IV1" s="387" t="s">
        <v>321</v>
      </c>
      <c r="IW1" s="384" t="s">
        <v>854</v>
      </c>
      <c r="IX1" s="384" t="s">
        <v>322</v>
      </c>
      <c r="IY1" s="384" t="s">
        <v>857</v>
      </c>
      <c r="IZ1" s="384" t="s">
        <v>859</v>
      </c>
      <c r="JA1" s="384" t="s">
        <v>861</v>
      </c>
      <c r="JB1" s="384" t="s">
        <v>863</v>
      </c>
      <c r="JC1" s="384" t="s">
        <v>865</v>
      </c>
      <c r="JD1" s="384" t="s">
        <v>867</v>
      </c>
      <c r="JE1" s="384" t="s">
        <v>323</v>
      </c>
      <c r="JF1" s="384" t="s">
        <v>870</v>
      </c>
      <c r="JG1" s="384" t="s">
        <v>872</v>
      </c>
      <c r="JH1" s="384" t="s">
        <v>874</v>
      </c>
      <c r="JI1" s="384" t="s">
        <v>876</v>
      </c>
      <c r="JJ1" s="384" t="s">
        <v>878</v>
      </c>
      <c r="JK1" s="384" t="s">
        <v>880</v>
      </c>
      <c r="JL1" s="384" t="s">
        <v>882</v>
      </c>
      <c r="JM1" s="384" t="s">
        <v>884</v>
      </c>
      <c r="JN1" s="384" t="s">
        <v>324</v>
      </c>
      <c r="JO1" s="384" t="s">
        <v>887</v>
      </c>
      <c r="JP1" s="384" t="s">
        <v>889</v>
      </c>
      <c r="JQ1" s="384" t="s">
        <v>891</v>
      </c>
      <c r="JR1" s="384" t="s">
        <v>893</v>
      </c>
      <c r="JS1" s="384" t="s">
        <v>894</v>
      </c>
      <c r="JT1" s="384" t="s">
        <v>896</v>
      </c>
      <c r="JU1" s="384" t="s">
        <v>898</v>
      </c>
      <c r="JV1" s="384" t="s">
        <v>900</v>
      </c>
      <c r="JW1" s="384" t="s">
        <v>902</v>
      </c>
      <c r="JX1" s="384" t="s">
        <v>904</v>
      </c>
      <c r="JY1" s="384" t="s">
        <v>906</v>
      </c>
      <c r="JZ1" s="384" t="s">
        <v>908</v>
      </c>
      <c r="KA1" s="384" t="s">
        <v>910</v>
      </c>
      <c r="KB1" s="384" t="s">
        <v>912</v>
      </c>
      <c r="KC1" s="384" t="s">
        <v>914</v>
      </c>
      <c r="KD1" s="384" t="s">
        <v>916</v>
      </c>
      <c r="KE1" s="384" t="s">
        <v>918</v>
      </c>
      <c r="KF1" s="384" t="s">
        <v>920</v>
      </c>
      <c r="KG1" s="384" t="s">
        <v>922</v>
      </c>
      <c r="KH1" s="384" t="s">
        <v>924</v>
      </c>
      <c r="KI1" s="384" t="s">
        <v>926</v>
      </c>
      <c r="KJ1" s="384" t="s">
        <v>928</v>
      </c>
      <c r="KK1" s="384" t="s">
        <v>930</v>
      </c>
      <c r="KL1" s="384" t="s">
        <v>932</v>
      </c>
      <c r="KM1" s="384" t="s">
        <v>934</v>
      </c>
      <c r="KN1" s="384" t="s">
        <v>936</v>
      </c>
      <c r="KO1" s="387" t="s">
        <v>325</v>
      </c>
      <c r="KP1" s="384" t="s">
        <v>938</v>
      </c>
      <c r="KQ1" s="384" t="s">
        <v>326</v>
      </c>
      <c r="KR1" s="384" t="s">
        <v>941</v>
      </c>
      <c r="KS1" s="384" t="s">
        <v>943</v>
      </c>
      <c r="KT1" s="384" t="s">
        <v>945</v>
      </c>
      <c r="KU1" s="384" t="s">
        <v>947</v>
      </c>
      <c r="KV1" s="384" t="s">
        <v>327</v>
      </c>
      <c r="KW1" s="384" t="s">
        <v>950</v>
      </c>
      <c r="KX1" s="384" t="s">
        <v>952</v>
      </c>
      <c r="KY1" s="384" t="s">
        <v>954</v>
      </c>
      <c r="KZ1" s="384" t="s">
        <v>956</v>
      </c>
      <c r="LA1" s="384" t="s">
        <v>958</v>
      </c>
      <c r="LB1" s="384" t="s">
        <v>960</v>
      </c>
      <c r="LC1" s="384" t="s">
        <v>962</v>
      </c>
      <c r="LD1" s="383" t="s">
        <v>329</v>
      </c>
      <c r="LE1" s="387" t="s">
        <v>330</v>
      </c>
      <c r="LF1" s="384" t="s">
        <v>331</v>
      </c>
      <c r="LG1" s="384" t="s">
        <v>345</v>
      </c>
      <c r="LH1" s="384" t="s">
        <v>964</v>
      </c>
      <c r="LI1" s="384" t="s">
        <v>966</v>
      </c>
      <c r="LJ1" s="384" t="s">
        <v>968</v>
      </c>
      <c r="LK1" s="384" t="s">
        <v>970</v>
      </c>
      <c r="LL1" s="384" t="s">
        <v>346</v>
      </c>
      <c r="LM1" s="384" t="s">
        <v>972</v>
      </c>
      <c r="LN1" s="384" t="s">
        <v>347</v>
      </c>
      <c r="LO1" s="384" t="s">
        <v>974</v>
      </c>
      <c r="LP1" s="384" t="s">
        <v>332</v>
      </c>
      <c r="LQ1" s="384" t="s">
        <v>976</v>
      </c>
      <c r="LR1" s="384" t="s">
        <v>348</v>
      </c>
      <c r="LS1" s="384" t="s">
        <v>978</v>
      </c>
      <c r="LT1" s="384" t="s">
        <v>980</v>
      </c>
      <c r="LU1" s="384" t="s">
        <v>349</v>
      </c>
      <c r="LV1" s="387" t="s">
        <v>333</v>
      </c>
      <c r="LW1" s="384" t="s">
        <v>334</v>
      </c>
      <c r="LX1" s="384" t="s">
        <v>982</v>
      </c>
      <c r="LY1" s="384" t="s">
        <v>984</v>
      </c>
      <c r="LZ1" s="384" t="s">
        <v>985</v>
      </c>
      <c r="MA1" s="384" t="s">
        <v>987</v>
      </c>
      <c r="MB1" s="384" t="s">
        <v>988</v>
      </c>
      <c r="MC1" s="384" t="s">
        <v>990</v>
      </c>
      <c r="MD1" s="384" t="s">
        <v>992</v>
      </c>
      <c r="ME1" s="384" t="s">
        <v>994</v>
      </c>
      <c r="MF1" s="384" t="s">
        <v>996</v>
      </c>
      <c r="MG1" s="384" t="s">
        <v>335</v>
      </c>
      <c r="MH1" s="384" t="s">
        <v>999</v>
      </c>
      <c r="MI1" s="384" t="s">
        <v>1000</v>
      </c>
      <c r="MJ1" s="384" t="s">
        <v>1002</v>
      </c>
      <c r="MK1" s="384" t="s">
        <v>336</v>
      </c>
      <c r="ML1" s="384" t="s">
        <v>1005</v>
      </c>
      <c r="MM1" s="384" t="s">
        <v>1006</v>
      </c>
      <c r="MN1" s="384" t="s">
        <v>1008</v>
      </c>
      <c r="MO1" s="384" t="s">
        <v>1010</v>
      </c>
      <c r="MP1" s="384" t="s">
        <v>337</v>
      </c>
      <c r="MQ1" s="384" t="s">
        <v>1013</v>
      </c>
      <c r="MR1" s="384" t="s">
        <v>1015</v>
      </c>
      <c r="MS1" s="384" t="s">
        <v>1017</v>
      </c>
      <c r="MT1" s="384" t="s">
        <v>1019</v>
      </c>
      <c r="MU1" s="384" t="s">
        <v>338</v>
      </c>
      <c r="MV1" s="384" t="s">
        <v>1022</v>
      </c>
      <c r="MW1" s="384" t="s">
        <v>1024</v>
      </c>
      <c r="MX1" s="384" t="s">
        <v>1026</v>
      </c>
      <c r="MY1" s="384" t="s">
        <v>1028</v>
      </c>
      <c r="MZ1" s="384" t="s">
        <v>1030</v>
      </c>
      <c r="NA1" s="384" t="s">
        <v>1032</v>
      </c>
      <c r="NB1" s="384" t="s">
        <v>1034</v>
      </c>
      <c r="NC1" s="384" t="s">
        <v>1036</v>
      </c>
      <c r="ND1" s="384" t="s">
        <v>1038</v>
      </c>
      <c r="NE1" s="384" t="s">
        <v>1040</v>
      </c>
      <c r="NF1" s="384" t="s">
        <v>1042</v>
      </c>
      <c r="NG1" s="384" t="s">
        <v>1043</v>
      </c>
      <c r="NH1" s="387" t="s">
        <v>339</v>
      </c>
      <c r="NI1" s="384" t="s">
        <v>340</v>
      </c>
      <c r="NJ1" s="384" t="s">
        <v>1045</v>
      </c>
      <c r="NK1" s="384" t="s">
        <v>1047</v>
      </c>
      <c r="NL1" s="384" t="s">
        <v>1049</v>
      </c>
      <c r="NM1" s="384" t="s">
        <v>1051</v>
      </c>
      <c r="NN1" s="387" t="s">
        <v>341</v>
      </c>
      <c r="NO1" s="384" t="s">
        <v>342</v>
      </c>
      <c r="NP1" s="384" t="s">
        <v>1052</v>
      </c>
      <c r="NQ1" s="384" t="s">
        <v>343</v>
      </c>
      <c r="NR1" s="384" t="s">
        <v>1054</v>
      </c>
      <c r="NS1" s="384" t="s">
        <v>1056</v>
      </c>
      <c r="NT1" s="384" t="s">
        <v>344</v>
      </c>
      <c r="NU1" s="384" t="s">
        <v>1058</v>
      </c>
      <c r="NV1" s="383" t="s">
        <v>350</v>
      </c>
      <c r="NW1" s="387" t="s">
        <v>351</v>
      </c>
      <c r="NX1" s="384" t="s">
        <v>352</v>
      </c>
      <c r="NY1" s="384" t="s">
        <v>1061</v>
      </c>
      <c r="NZ1" s="384" t="s">
        <v>1063</v>
      </c>
      <c r="OA1" s="384" t="s">
        <v>353</v>
      </c>
      <c r="OB1" s="384" t="s">
        <v>363</v>
      </c>
      <c r="OC1" s="384" t="s">
        <v>1065</v>
      </c>
      <c r="OD1" s="384" t="s">
        <v>1067</v>
      </c>
      <c r="OE1" s="384" t="s">
        <v>1069</v>
      </c>
      <c r="OF1" s="384" t="s">
        <v>1071</v>
      </c>
      <c r="OG1" s="384" t="s">
        <v>1073</v>
      </c>
      <c r="OH1" s="384" t="s">
        <v>1075</v>
      </c>
      <c r="OI1" s="384" t="s">
        <v>1077</v>
      </c>
      <c r="OJ1" s="384" t="s">
        <v>1079</v>
      </c>
      <c r="OK1" s="384" t="s">
        <v>1081</v>
      </c>
      <c r="OL1" s="384" t="s">
        <v>1083</v>
      </c>
      <c r="OM1" s="384" t="s">
        <v>1085</v>
      </c>
      <c r="ON1" s="384" t="s">
        <v>1087</v>
      </c>
      <c r="OO1" s="384" t="s">
        <v>1089</v>
      </c>
      <c r="OP1" s="384" t="s">
        <v>1091</v>
      </c>
      <c r="OQ1" s="384" t="s">
        <v>1093</v>
      </c>
      <c r="OR1" s="384" t="s">
        <v>1095</v>
      </c>
      <c r="OS1" s="384" t="s">
        <v>1097</v>
      </c>
      <c r="OT1" s="384" t="s">
        <v>1099</v>
      </c>
      <c r="OU1" s="384" t="s">
        <v>1101</v>
      </c>
      <c r="OV1" s="384" t="s">
        <v>1103</v>
      </c>
      <c r="OW1" s="384" t="s">
        <v>1105</v>
      </c>
      <c r="OX1" s="384" t="s">
        <v>1107</v>
      </c>
      <c r="OY1" s="384" t="s">
        <v>364</v>
      </c>
      <c r="OZ1" s="384" t="s">
        <v>1110</v>
      </c>
      <c r="PA1" s="384" t="s">
        <v>1112</v>
      </c>
      <c r="PB1" s="384" t="s">
        <v>1113</v>
      </c>
      <c r="PC1" s="384" t="s">
        <v>1115</v>
      </c>
      <c r="PD1" s="384" t="s">
        <v>1117</v>
      </c>
      <c r="PE1" s="384" t="s">
        <v>1119</v>
      </c>
      <c r="PF1" s="384" t="s">
        <v>1121</v>
      </c>
      <c r="PG1" s="384" t="s">
        <v>1123</v>
      </c>
      <c r="PH1" s="384" t="s">
        <v>1125</v>
      </c>
      <c r="PI1" s="384" t="s">
        <v>1127</v>
      </c>
      <c r="PJ1" s="384" t="s">
        <v>1129</v>
      </c>
      <c r="PK1" s="384" t="s">
        <v>1131</v>
      </c>
      <c r="PL1" s="384" t="s">
        <v>1133</v>
      </c>
      <c r="PM1" s="384" t="s">
        <v>1135</v>
      </c>
      <c r="PN1" s="384" t="s">
        <v>1137</v>
      </c>
      <c r="PO1" s="384" t="s">
        <v>1139</v>
      </c>
      <c r="PP1" s="384" t="s">
        <v>1141</v>
      </c>
      <c r="PQ1" s="384" t="s">
        <v>1143</v>
      </c>
      <c r="PR1" s="384" t="s">
        <v>1145</v>
      </c>
      <c r="PS1" s="384" t="s">
        <v>1147</v>
      </c>
      <c r="PT1" s="384" t="s">
        <v>1149</v>
      </c>
      <c r="PU1" s="384" t="s">
        <v>1151</v>
      </c>
      <c r="PV1" s="384" t="s">
        <v>1153</v>
      </c>
      <c r="PW1" s="384" t="s">
        <v>1155</v>
      </c>
      <c r="PX1" s="384" t="s">
        <v>1157</v>
      </c>
      <c r="PY1" s="384" t="s">
        <v>1159</v>
      </c>
      <c r="PZ1" s="384" t="s">
        <v>354</v>
      </c>
      <c r="QA1" s="384" t="s">
        <v>1161</v>
      </c>
      <c r="QB1" s="384" t="s">
        <v>1163</v>
      </c>
      <c r="QC1" s="384" t="s">
        <v>1165</v>
      </c>
      <c r="QD1" s="384" t="s">
        <v>1167</v>
      </c>
      <c r="QE1" s="384" t="s">
        <v>1169</v>
      </c>
      <c r="QF1" s="387" t="s">
        <v>355</v>
      </c>
      <c r="QG1" s="384" t="s">
        <v>356</v>
      </c>
      <c r="QH1" s="384" t="s">
        <v>1171</v>
      </c>
      <c r="QI1" s="384" t="s">
        <v>1173</v>
      </c>
      <c r="QJ1" s="384" t="s">
        <v>1175</v>
      </c>
      <c r="QK1" s="384" t="s">
        <v>1177</v>
      </c>
      <c r="QL1" s="384" t="s">
        <v>1179</v>
      </c>
      <c r="QM1" s="384" t="s">
        <v>1181</v>
      </c>
      <c r="QN1" s="387" t="s">
        <v>357</v>
      </c>
      <c r="QO1" s="384" t="s">
        <v>1183</v>
      </c>
      <c r="QP1" s="384" t="s">
        <v>358</v>
      </c>
      <c r="QQ1" s="384" t="s">
        <v>365</v>
      </c>
      <c r="QR1" s="384" t="s">
        <v>1185</v>
      </c>
      <c r="QS1" s="384" t="s">
        <v>1187</v>
      </c>
      <c r="QT1" s="384" t="s">
        <v>1189</v>
      </c>
      <c r="QU1" s="384" t="s">
        <v>1191</v>
      </c>
      <c r="QV1" s="384" t="s">
        <v>1193</v>
      </c>
      <c r="QW1" s="384" t="s">
        <v>1195</v>
      </c>
      <c r="QX1" s="384" t="s">
        <v>1197</v>
      </c>
      <c r="QY1" s="384" t="s">
        <v>1199</v>
      </c>
      <c r="QZ1" s="384" t="s">
        <v>1201</v>
      </c>
      <c r="RA1" s="384" t="s">
        <v>1203</v>
      </c>
      <c r="RB1" s="384" t="s">
        <v>1205</v>
      </c>
      <c r="RC1" s="384" t="s">
        <v>1207</v>
      </c>
      <c r="RD1" s="384" t="s">
        <v>1209</v>
      </c>
      <c r="RE1" s="384" t="s">
        <v>1211</v>
      </c>
      <c r="RF1" s="387" t="s">
        <v>359</v>
      </c>
      <c r="RG1" s="384" t="s">
        <v>360</v>
      </c>
      <c r="RH1" s="384" t="s">
        <v>1213</v>
      </c>
      <c r="RI1" s="384" t="s">
        <v>1215</v>
      </c>
      <c r="RJ1" s="387" t="s">
        <v>361</v>
      </c>
      <c r="RK1" s="384" t="s">
        <v>362</v>
      </c>
      <c r="RL1" s="384" t="s">
        <v>1217</v>
      </c>
      <c r="RM1" s="384" t="s">
        <v>1218</v>
      </c>
      <c r="RN1" s="384" t="s">
        <v>1219</v>
      </c>
      <c r="RO1" s="384" t="s">
        <v>1220</v>
      </c>
      <c r="RP1" s="384" t="s">
        <v>1222</v>
      </c>
      <c r="RQ1" s="384" t="s">
        <v>1223</v>
      </c>
      <c r="RR1" s="384" t="s">
        <v>1225</v>
      </c>
      <c r="RS1" s="384" t="s">
        <v>1226</v>
      </c>
      <c r="RT1" s="383" t="s">
        <v>366</v>
      </c>
      <c r="RU1" s="387" t="s">
        <v>367</v>
      </c>
      <c r="RV1" s="384" t="s">
        <v>368</v>
      </c>
      <c r="RW1" s="384" t="s">
        <v>1228</v>
      </c>
      <c r="RX1" s="384" t="s">
        <v>1230</v>
      </c>
      <c r="RY1" s="384" t="s">
        <v>369</v>
      </c>
      <c r="RZ1" s="384" t="s">
        <v>1232</v>
      </c>
      <c r="SA1" s="384" t="s">
        <v>1234</v>
      </c>
      <c r="SB1" s="384" t="s">
        <v>1236</v>
      </c>
      <c r="SC1" s="384" t="s">
        <v>1238</v>
      </c>
      <c r="SD1" s="387" t="s">
        <v>370</v>
      </c>
      <c r="SE1" s="384" t="s">
        <v>371</v>
      </c>
      <c r="SF1" s="384" t="s">
        <v>1240</v>
      </c>
      <c r="SG1" s="384" t="s">
        <v>1242</v>
      </c>
      <c r="SH1" s="384" t="s">
        <v>1244</v>
      </c>
      <c r="SI1" s="384" t="s">
        <v>1246</v>
      </c>
      <c r="SJ1" s="384" t="s">
        <v>1248</v>
      </c>
      <c r="SK1" s="384" t="s">
        <v>1250</v>
      </c>
      <c r="SL1" s="384" t="s">
        <v>1252</v>
      </c>
      <c r="SM1" s="384" t="s">
        <v>1254</v>
      </c>
      <c r="SN1" s="384" t="s">
        <v>1256</v>
      </c>
      <c r="SO1" s="384" t="s">
        <v>1258</v>
      </c>
      <c r="SP1" s="384" t="s">
        <v>1260</v>
      </c>
      <c r="SQ1" s="384" t="s">
        <v>1262</v>
      </c>
      <c r="SR1" s="384" t="s">
        <v>1264</v>
      </c>
      <c r="SS1" s="384" t="s">
        <v>1266</v>
      </c>
      <c r="ST1" s="384" t="s">
        <v>1268</v>
      </c>
      <c r="SU1" s="383" t="s">
        <v>372</v>
      </c>
      <c r="SV1" s="387" t="s">
        <v>373</v>
      </c>
      <c r="SW1" s="384" t="s">
        <v>374</v>
      </c>
      <c r="SX1" s="384" t="s">
        <v>1270</v>
      </c>
      <c r="SY1" s="384" t="s">
        <v>1272</v>
      </c>
      <c r="SZ1" s="384" t="s">
        <v>1274</v>
      </c>
      <c r="TA1" s="384" t="s">
        <v>1276</v>
      </c>
      <c r="TB1" s="384" t="s">
        <v>1278</v>
      </c>
      <c r="TC1" s="384" t="s">
        <v>375</v>
      </c>
      <c r="TD1" s="384" t="s">
        <v>1280</v>
      </c>
      <c r="TE1" s="384" t="s">
        <v>1282</v>
      </c>
      <c r="TF1" s="384" t="s">
        <v>1284</v>
      </c>
      <c r="TG1" s="384" t="s">
        <v>1286</v>
      </c>
      <c r="TH1" s="384" t="s">
        <v>1288</v>
      </c>
      <c r="TI1" s="384" t="s">
        <v>1290</v>
      </c>
      <c r="TJ1" s="387" t="s">
        <v>376</v>
      </c>
      <c r="TK1" s="384" t="s">
        <v>377</v>
      </c>
      <c r="TL1" s="384" t="s">
        <v>378</v>
      </c>
      <c r="TM1" s="384" t="s">
        <v>1292</v>
      </c>
      <c r="TN1" s="384" t="s">
        <v>1294</v>
      </c>
      <c r="TO1" s="384" t="s">
        <v>1295</v>
      </c>
      <c r="TP1" s="384" t="s">
        <v>1297</v>
      </c>
      <c r="TQ1" s="384" t="s">
        <v>1299</v>
      </c>
      <c r="TR1" s="384" t="s">
        <v>1301</v>
      </c>
      <c r="TS1" s="384" t="s">
        <v>1303</v>
      </c>
      <c r="TT1" s="384" t="s">
        <v>1305</v>
      </c>
      <c r="TU1" s="384" t="s">
        <v>1307</v>
      </c>
      <c r="TV1" s="384" t="s">
        <v>1309</v>
      </c>
      <c r="TW1" s="384" t="s">
        <v>1311</v>
      </c>
      <c r="TX1" s="384" t="s">
        <v>1313</v>
      </c>
      <c r="TY1" s="384" t="s">
        <v>1315</v>
      </c>
      <c r="TZ1" s="384" t="s">
        <v>1317</v>
      </c>
      <c r="UA1" s="384" t="s">
        <v>1319</v>
      </c>
      <c r="UB1" s="384" t="s">
        <v>1321</v>
      </c>
      <c r="UC1" s="383" t="s">
        <v>1323</v>
      </c>
      <c r="UD1" s="384" t="s">
        <v>1325</v>
      </c>
      <c r="UE1" s="384" t="s">
        <v>1327</v>
      </c>
      <c r="UF1" s="384" t="s">
        <v>1329</v>
      </c>
      <c r="UG1" s="384" t="s">
        <v>1331</v>
      </c>
      <c r="UH1" s="384" t="s">
        <v>1333</v>
      </c>
      <c r="UI1" s="385"/>
    </row>
    <row r="2" spans="1:555" s="118" customFormat="1" hidden="1" x14ac:dyDescent="0.25">
      <c r="A2" s="381" t="s">
        <v>1356</v>
      </c>
      <c r="B2" s="381" t="s">
        <v>1358</v>
      </c>
      <c r="C2" s="381" t="s">
        <v>470</v>
      </c>
      <c r="D2" s="381" t="s">
        <v>1357</v>
      </c>
      <c r="E2" s="381" t="s">
        <v>1359</v>
      </c>
      <c r="F2" s="381" t="s">
        <v>471</v>
      </c>
      <c r="G2" s="382" t="s">
        <v>1360</v>
      </c>
      <c r="H2" s="381" t="s">
        <v>1361</v>
      </c>
      <c r="I2" s="381" t="s">
        <v>1362</v>
      </c>
      <c r="J2" s="381" t="s">
        <v>1451</v>
      </c>
      <c r="K2" s="381" t="s">
        <v>1363</v>
      </c>
      <c r="L2" s="381" t="s">
        <v>1364</v>
      </c>
      <c r="M2" s="381" t="s">
        <v>1365</v>
      </c>
      <c r="N2" s="381" t="s">
        <v>1366</v>
      </c>
      <c r="O2" s="381" t="s">
        <v>1367</v>
      </c>
      <c r="P2" s="381" t="s">
        <v>1474</v>
      </c>
      <c r="Q2" s="381" t="s">
        <v>1509</v>
      </c>
      <c r="R2" s="376" t="str">
        <f>+Presupuesto!D11</f>
        <v>Recurrente</v>
      </c>
      <c r="S2" s="376" t="str">
        <f>+Presupuesto!E11</f>
        <v>Programa / Proyecto 2017</v>
      </c>
      <c r="T2" s="381"/>
      <c r="U2" s="381" t="s">
        <v>393</v>
      </c>
      <c r="V2" s="381" t="s">
        <v>411</v>
      </c>
      <c r="W2" s="381" t="s">
        <v>394</v>
      </c>
      <c r="X2" s="381" t="s">
        <v>395</v>
      </c>
      <c r="Y2" s="381" t="s">
        <v>396</v>
      </c>
      <c r="Z2" s="381" t="s">
        <v>397</v>
      </c>
      <c r="AA2" s="381" t="s">
        <v>398</v>
      </c>
      <c r="AB2" s="381" t="s">
        <v>399</v>
      </c>
      <c r="AC2" s="381" t="s">
        <v>400</v>
      </c>
      <c r="AD2" s="381" t="s">
        <v>401</v>
      </c>
      <c r="AE2" s="381" t="s">
        <v>402</v>
      </c>
      <c r="AF2" s="381" t="s">
        <v>403</v>
      </c>
      <c r="AG2" s="381"/>
      <c r="AH2" s="381" t="s">
        <v>419</v>
      </c>
      <c r="AI2" s="381" t="s">
        <v>420</v>
      </c>
      <c r="AJ2" s="381" t="s">
        <v>421</v>
      </c>
      <c r="AK2" s="381" t="s">
        <v>422</v>
      </c>
      <c r="AL2" s="381" t="s">
        <v>423</v>
      </c>
      <c r="AM2" s="381" t="s">
        <v>426</v>
      </c>
      <c r="AN2" s="381" t="s">
        <v>424</v>
      </c>
      <c r="AO2" s="381" t="s">
        <v>425</v>
      </c>
      <c r="AP2" s="381" t="s">
        <v>427</v>
      </c>
      <c r="AQ2" s="381" t="s">
        <v>428</v>
      </c>
      <c r="AR2" s="381" t="s">
        <v>429</v>
      </c>
      <c r="AS2" s="381" t="s">
        <v>430</v>
      </c>
      <c r="AT2" s="381" t="s">
        <v>431</v>
      </c>
      <c r="AU2" s="381" t="s">
        <v>432</v>
      </c>
      <c r="AV2" s="381" t="s">
        <v>433</v>
      </c>
      <c r="AW2" s="381" t="s">
        <v>434</v>
      </c>
      <c r="AX2" s="381" t="s">
        <v>435</v>
      </c>
      <c r="AY2" s="381" t="s">
        <v>436</v>
      </c>
      <c r="AZ2" s="381" t="s">
        <v>437</v>
      </c>
      <c r="BA2" s="381" t="s">
        <v>438</v>
      </c>
      <c r="BB2" s="381" t="s">
        <v>439</v>
      </c>
      <c r="BC2" s="381" t="s">
        <v>440</v>
      </c>
      <c r="BD2" s="381" t="s">
        <v>441</v>
      </c>
      <c r="BE2" s="381" t="s">
        <v>442</v>
      </c>
      <c r="BF2" s="381" t="s">
        <v>443</v>
      </c>
      <c r="BG2" s="381" t="s">
        <v>444</v>
      </c>
      <c r="BH2" s="381" t="s">
        <v>445</v>
      </c>
      <c r="BI2" s="381" t="s">
        <v>446</v>
      </c>
      <c r="BJ2" s="381" t="s">
        <v>447</v>
      </c>
      <c r="BK2" s="381" t="s">
        <v>448</v>
      </c>
      <c r="BL2" s="381" t="s">
        <v>449</v>
      </c>
      <c r="BM2" s="381" t="s">
        <v>450</v>
      </c>
      <c r="BN2" s="381" t="s">
        <v>451</v>
      </c>
      <c r="BO2" s="381" t="s">
        <v>452</v>
      </c>
      <c r="BP2" s="381" t="s">
        <v>453</v>
      </c>
      <c r="BQ2" s="381" t="s">
        <v>454</v>
      </c>
      <c r="BR2" s="381" t="s">
        <v>455</v>
      </c>
      <c r="BS2" s="381" t="s">
        <v>456</v>
      </c>
      <c r="BT2" s="381" t="s">
        <v>457</v>
      </c>
      <c r="BU2" s="381" t="s">
        <v>458</v>
      </c>
      <c r="BV2" s="381"/>
      <c r="BW2" s="381"/>
      <c r="BX2" s="381"/>
      <c r="BY2" s="381"/>
      <c r="BZ2" s="381"/>
      <c r="CA2" s="381"/>
      <c r="CB2" s="381"/>
      <c r="CC2" s="381"/>
      <c r="CD2" s="381"/>
      <c r="CE2" s="381"/>
      <c r="CF2" s="381"/>
      <c r="CG2" s="381"/>
      <c r="CH2" s="381"/>
      <c r="CI2" s="381"/>
      <c r="CJ2" s="381"/>
      <c r="CK2" s="381"/>
      <c r="CL2" s="381"/>
      <c r="CM2" s="381"/>
      <c r="CN2" s="381"/>
      <c r="CO2" s="381"/>
      <c r="CP2" s="381"/>
      <c r="CQ2" s="381"/>
      <c r="CR2" s="381"/>
      <c r="CS2" s="381"/>
      <c r="CT2" s="381"/>
      <c r="CU2" s="381"/>
      <c r="CV2" s="381"/>
      <c r="CW2" s="381"/>
      <c r="CX2" s="381"/>
      <c r="CY2" s="381"/>
      <c r="CZ2" s="381"/>
      <c r="DA2" s="381"/>
      <c r="DB2" s="381"/>
      <c r="DC2" s="381"/>
      <c r="DD2" s="381"/>
      <c r="DE2" s="381"/>
      <c r="DF2" s="381"/>
      <c r="DG2" s="381"/>
      <c r="DH2" s="381"/>
      <c r="DI2" s="381"/>
      <c r="DJ2" s="381"/>
      <c r="DK2" s="381"/>
      <c r="DL2" s="381"/>
      <c r="DM2" s="381"/>
      <c r="DN2" s="381"/>
      <c r="DO2" s="381"/>
      <c r="DP2" s="381"/>
      <c r="DQ2" s="381"/>
      <c r="DR2" s="381"/>
      <c r="DS2" s="381"/>
      <c r="DT2" s="381"/>
      <c r="DU2" s="381"/>
      <c r="DV2" s="381"/>
      <c r="DW2" s="381"/>
      <c r="DX2" s="381"/>
      <c r="DY2" s="381"/>
      <c r="DZ2" s="381"/>
      <c r="EA2" s="381"/>
      <c r="EB2" s="381"/>
      <c r="EC2" s="381"/>
      <c r="ED2" s="381"/>
      <c r="EE2" s="381"/>
      <c r="EF2" s="381"/>
      <c r="EG2" s="381"/>
      <c r="EH2" s="381"/>
      <c r="EI2" s="381"/>
      <c r="EJ2" s="381"/>
      <c r="EK2" s="381"/>
      <c r="EL2" s="381"/>
      <c r="EM2" s="381"/>
      <c r="EN2" s="381"/>
      <c r="EO2" s="381"/>
      <c r="EP2" s="381"/>
      <c r="EQ2" s="381"/>
      <c r="ER2" s="381"/>
      <c r="ES2" s="381"/>
      <c r="ET2" s="381"/>
      <c r="EU2" s="381"/>
      <c r="EV2" s="381"/>
      <c r="EW2" s="381"/>
      <c r="EX2" s="381"/>
      <c r="EY2" s="381"/>
      <c r="EZ2" s="381"/>
      <c r="FA2" s="381"/>
      <c r="FB2" s="381"/>
      <c r="FC2" s="381"/>
      <c r="FD2" s="381"/>
      <c r="FE2" s="381"/>
      <c r="FF2" s="381"/>
      <c r="FG2" s="381"/>
      <c r="FH2" s="381"/>
      <c r="FI2" s="381"/>
      <c r="FJ2" s="381"/>
      <c r="FK2" s="381"/>
      <c r="FL2" s="381"/>
      <c r="FM2" s="381"/>
      <c r="FN2" s="381"/>
      <c r="FO2" s="381"/>
      <c r="FP2" s="381"/>
      <c r="FQ2" s="381"/>
      <c r="FR2" s="381"/>
      <c r="FS2" s="381"/>
      <c r="FT2" s="381"/>
      <c r="FU2" s="381"/>
      <c r="FV2" s="381"/>
      <c r="FW2" s="381"/>
      <c r="FX2" s="381"/>
      <c r="FY2" s="381"/>
      <c r="FZ2" s="381"/>
      <c r="GA2" s="381"/>
      <c r="GB2" s="381"/>
      <c r="GC2" s="381"/>
      <c r="GD2" s="381"/>
      <c r="GE2" s="381"/>
      <c r="GF2" s="381"/>
      <c r="GG2" s="381"/>
      <c r="GH2" s="381"/>
      <c r="GI2" s="381"/>
      <c r="GJ2" s="381"/>
      <c r="GK2" s="381"/>
      <c r="GL2" s="381"/>
      <c r="GM2" s="381"/>
      <c r="GN2" s="381"/>
      <c r="GO2" s="381"/>
      <c r="GP2" s="381"/>
      <c r="GQ2" s="381"/>
      <c r="GR2" s="381"/>
      <c r="GS2" s="381"/>
      <c r="GT2" s="381"/>
      <c r="GU2" s="381"/>
      <c r="GV2" s="381"/>
      <c r="GW2" s="381"/>
      <c r="GX2" s="381"/>
      <c r="GY2" s="381"/>
      <c r="GZ2" s="381"/>
      <c r="HA2" s="381"/>
      <c r="HB2" s="381"/>
      <c r="HC2" s="381"/>
      <c r="HD2" s="381"/>
      <c r="HE2" s="381"/>
      <c r="HF2" s="381"/>
      <c r="HG2" s="381"/>
      <c r="HH2" s="381"/>
      <c r="HI2" s="381"/>
      <c r="HJ2" s="381"/>
      <c r="HK2" s="381"/>
      <c r="HL2" s="381"/>
      <c r="HM2" s="381"/>
      <c r="HN2" s="381"/>
      <c r="HO2" s="381"/>
      <c r="HP2" s="381"/>
      <c r="HQ2" s="381"/>
      <c r="HR2" s="381"/>
      <c r="HS2" s="381"/>
      <c r="HT2" s="381"/>
      <c r="HU2" s="381"/>
      <c r="HV2" s="381"/>
      <c r="HW2" s="381"/>
      <c r="HX2" s="381"/>
      <c r="HY2" s="381"/>
      <c r="HZ2" s="381"/>
      <c r="IA2" s="381"/>
      <c r="IB2" s="381"/>
      <c r="IC2" s="381"/>
      <c r="ID2" s="381"/>
      <c r="IE2" s="381"/>
      <c r="IF2" s="381"/>
      <c r="IG2" s="381"/>
      <c r="IH2" s="381"/>
      <c r="II2" s="381"/>
      <c r="IJ2" s="381"/>
      <c r="IK2" s="381"/>
      <c r="IL2" s="381"/>
      <c r="IM2" s="381"/>
      <c r="IN2" s="381"/>
      <c r="IO2" s="381"/>
      <c r="IP2" s="381"/>
      <c r="IQ2" s="381"/>
      <c r="IR2" s="381"/>
      <c r="IS2" s="381"/>
      <c r="IT2" s="381"/>
      <c r="IU2" s="381"/>
      <c r="IV2" s="381"/>
      <c r="IW2" s="381"/>
      <c r="IX2" s="381"/>
      <c r="IY2" s="381"/>
      <c r="IZ2" s="381"/>
      <c r="JA2" s="381"/>
      <c r="JB2" s="381"/>
      <c r="JC2" s="381"/>
      <c r="JD2" s="381"/>
      <c r="JE2" s="381"/>
      <c r="JF2" s="381"/>
      <c r="JG2" s="381"/>
      <c r="JH2" s="381"/>
      <c r="JI2" s="381"/>
      <c r="JJ2" s="381"/>
      <c r="JK2" s="381"/>
      <c r="JL2" s="381"/>
      <c r="JM2" s="381"/>
      <c r="JN2" s="381"/>
      <c r="JO2" s="381"/>
      <c r="JP2" s="381"/>
      <c r="JQ2" s="381"/>
      <c r="JR2" s="381"/>
      <c r="JS2" s="381"/>
      <c r="JT2" s="381"/>
      <c r="JU2" s="381"/>
      <c r="JV2" s="381"/>
      <c r="JW2" s="381"/>
      <c r="JX2" s="381"/>
      <c r="JY2" s="381"/>
      <c r="JZ2" s="381"/>
      <c r="KA2" s="381"/>
      <c r="KB2" s="381"/>
      <c r="KC2" s="381"/>
      <c r="KD2" s="381"/>
      <c r="KE2" s="381"/>
      <c r="KF2" s="381"/>
      <c r="KG2" s="381"/>
      <c r="KH2" s="381"/>
      <c r="KI2" s="381"/>
      <c r="KJ2" s="381"/>
      <c r="KK2" s="381"/>
      <c r="KL2" s="381"/>
      <c r="KM2" s="381"/>
      <c r="KN2" s="381"/>
      <c r="KO2" s="381"/>
      <c r="KP2" s="381"/>
      <c r="KQ2" s="381"/>
      <c r="KR2" s="381"/>
      <c r="KS2" s="381"/>
      <c r="KT2" s="381"/>
      <c r="KU2" s="381"/>
      <c r="KV2" s="381"/>
      <c r="KW2" s="381"/>
      <c r="KX2" s="381"/>
      <c r="KY2" s="381"/>
      <c r="KZ2" s="381"/>
      <c r="LA2" s="381"/>
      <c r="LB2" s="381"/>
      <c r="LC2" s="381"/>
      <c r="LD2" s="381"/>
      <c r="LE2" s="381"/>
      <c r="LF2" s="381"/>
      <c r="LG2" s="381"/>
      <c r="LH2" s="381"/>
      <c r="LI2" s="381"/>
      <c r="LJ2" s="381"/>
      <c r="LK2" s="381"/>
      <c r="LL2" s="381"/>
      <c r="LM2" s="381"/>
      <c r="LN2" s="381"/>
      <c r="LO2" s="381"/>
      <c r="LP2" s="381"/>
      <c r="LQ2" s="381"/>
      <c r="LR2" s="381"/>
      <c r="LS2" s="381"/>
      <c r="LT2" s="381"/>
      <c r="LU2" s="381"/>
      <c r="LV2" s="381"/>
      <c r="LW2" s="381"/>
      <c r="LX2" s="381"/>
      <c r="LY2" s="381"/>
      <c r="LZ2" s="381"/>
      <c r="MA2" s="381"/>
      <c r="MB2" s="381"/>
      <c r="MC2" s="381"/>
      <c r="MD2" s="381"/>
      <c r="ME2" s="381"/>
      <c r="MF2" s="381"/>
      <c r="MG2" s="381"/>
      <c r="MH2" s="381"/>
      <c r="MI2" s="381"/>
      <c r="MJ2" s="381"/>
      <c r="MK2" s="381"/>
      <c r="ML2" s="381"/>
      <c r="MM2" s="381"/>
      <c r="MN2" s="381"/>
      <c r="MO2" s="381"/>
      <c r="MP2" s="381"/>
      <c r="MQ2" s="381"/>
      <c r="MR2" s="381"/>
      <c r="MS2" s="381"/>
      <c r="MT2" s="381"/>
      <c r="MU2" s="381"/>
      <c r="MV2" s="381"/>
      <c r="MW2" s="381"/>
      <c r="MX2" s="381"/>
      <c r="MY2" s="381"/>
      <c r="MZ2" s="381"/>
      <c r="NA2" s="381"/>
      <c r="NB2" s="381"/>
      <c r="NC2" s="381"/>
      <c r="ND2" s="381"/>
      <c r="NE2" s="381"/>
      <c r="NF2" s="381"/>
      <c r="NG2" s="381"/>
      <c r="NH2" s="381"/>
      <c r="NI2" s="381"/>
      <c r="NJ2" s="381"/>
      <c r="NK2" s="381"/>
      <c r="NL2" s="381"/>
      <c r="NM2" s="381"/>
      <c r="NN2" s="381"/>
      <c r="NO2" s="381"/>
      <c r="NP2" s="381"/>
      <c r="NQ2" s="381"/>
      <c r="NR2" s="381"/>
      <c r="NS2" s="381"/>
      <c r="NT2" s="381"/>
      <c r="NU2" s="381"/>
      <c r="NV2" s="381"/>
      <c r="NW2" s="381"/>
      <c r="NX2" s="381"/>
      <c r="NY2" s="381"/>
      <c r="NZ2" s="381"/>
      <c r="OA2" s="381"/>
      <c r="OB2" s="381"/>
      <c r="OC2" s="381"/>
      <c r="OD2" s="381"/>
      <c r="OE2" s="381"/>
      <c r="OF2" s="381"/>
      <c r="OG2" s="381"/>
      <c r="OH2" s="381"/>
      <c r="OI2" s="381"/>
      <c r="OJ2" s="381"/>
      <c r="OK2" s="381"/>
      <c r="OL2" s="381"/>
      <c r="OM2" s="381"/>
      <c r="ON2" s="381"/>
      <c r="OO2" s="381"/>
      <c r="OP2" s="381"/>
      <c r="OQ2" s="381"/>
      <c r="OR2" s="381"/>
      <c r="OS2" s="381"/>
      <c r="OT2" s="381"/>
      <c r="OU2" s="381"/>
      <c r="OV2" s="381"/>
      <c r="OW2" s="381"/>
      <c r="OX2" s="381"/>
      <c r="OY2" s="381"/>
      <c r="OZ2" s="381"/>
      <c r="PA2" s="381"/>
      <c r="PB2" s="381"/>
      <c r="PC2" s="381"/>
      <c r="PD2" s="381"/>
      <c r="PE2" s="381"/>
      <c r="PF2" s="381"/>
      <c r="PG2" s="381"/>
      <c r="PH2" s="381"/>
      <c r="PI2" s="381"/>
      <c r="PJ2" s="381"/>
      <c r="PK2" s="381"/>
      <c r="PL2" s="381"/>
      <c r="PM2" s="381"/>
      <c r="PN2" s="381"/>
      <c r="PO2" s="381"/>
      <c r="PP2" s="381"/>
      <c r="PQ2" s="381"/>
      <c r="PR2" s="381"/>
      <c r="PS2" s="381"/>
      <c r="PT2" s="381"/>
      <c r="PU2" s="381"/>
      <c r="PV2" s="381"/>
      <c r="PW2" s="381"/>
      <c r="PX2" s="381"/>
      <c r="PY2" s="381"/>
      <c r="PZ2" s="381"/>
      <c r="QA2" s="381"/>
      <c r="QB2" s="381"/>
      <c r="QC2" s="381"/>
      <c r="QD2" s="381"/>
      <c r="QE2" s="381"/>
      <c r="QF2" s="381"/>
      <c r="QG2" s="381"/>
      <c r="QH2" s="381"/>
      <c r="QI2" s="381"/>
      <c r="QJ2" s="381"/>
      <c r="QK2" s="381"/>
      <c r="QL2" s="381"/>
      <c r="QM2" s="381"/>
      <c r="QN2" s="381"/>
      <c r="QO2" s="381"/>
      <c r="QP2" s="381"/>
      <c r="QQ2" s="381"/>
      <c r="QR2" s="381"/>
      <c r="QS2" s="381"/>
      <c r="QT2" s="381"/>
      <c r="QU2" s="381"/>
      <c r="QV2" s="381"/>
      <c r="QW2" s="381"/>
      <c r="QX2" s="381"/>
      <c r="QY2" s="381"/>
      <c r="QZ2" s="381"/>
      <c r="RA2" s="381"/>
      <c r="RB2" s="381"/>
      <c r="RC2" s="381"/>
      <c r="RD2" s="381"/>
      <c r="RE2" s="381"/>
      <c r="RF2" s="381"/>
      <c r="RG2" s="381"/>
      <c r="RH2" s="381"/>
      <c r="RI2" s="381"/>
      <c r="RJ2" s="381"/>
      <c r="RK2" s="381"/>
      <c r="RL2" s="381"/>
      <c r="RM2" s="381"/>
      <c r="RN2" s="381"/>
      <c r="RO2" s="381"/>
      <c r="RP2" s="381"/>
      <c r="RQ2" s="381"/>
      <c r="RR2" s="381"/>
      <c r="RS2" s="381"/>
      <c r="RT2" s="381"/>
      <c r="RU2" s="381"/>
      <c r="RV2" s="381"/>
      <c r="RW2" s="381"/>
      <c r="RX2" s="381"/>
      <c r="RY2" s="381"/>
      <c r="RZ2" s="381"/>
      <c r="SA2" s="381"/>
      <c r="SB2" s="381"/>
      <c r="SC2" s="381"/>
      <c r="SD2" s="381"/>
      <c r="SE2" s="381"/>
      <c r="SF2" s="381"/>
      <c r="SG2" s="381"/>
      <c r="SH2" s="381"/>
      <c r="SI2" s="381"/>
      <c r="SJ2" s="381"/>
      <c r="SK2" s="381"/>
      <c r="SL2" s="381"/>
      <c r="SM2" s="381"/>
      <c r="SN2" s="381"/>
      <c r="SO2" s="381"/>
      <c r="SP2" s="381"/>
      <c r="SQ2" s="381"/>
      <c r="SR2" s="381"/>
      <c r="SS2" s="381"/>
      <c r="ST2" s="381"/>
      <c r="SU2" s="381"/>
      <c r="SV2" s="381"/>
      <c r="SW2" s="381"/>
      <c r="SX2" s="381"/>
      <c r="SY2" s="381"/>
      <c r="SZ2" s="381"/>
      <c r="TA2" s="381"/>
      <c r="TB2" s="381"/>
      <c r="TC2" s="381"/>
      <c r="TD2" s="381"/>
      <c r="TE2" s="381"/>
      <c r="TF2" s="381"/>
      <c r="TG2" s="381"/>
      <c r="TH2" s="381"/>
      <c r="TI2" s="381"/>
      <c r="TJ2" s="381"/>
      <c r="TK2" s="381"/>
      <c r="TL2" s="381"/>
      <c r="TM2" s="381"/>
      <c r="TN2" s="381"/>
      <c r="TO2" s="381"/>
      <c r="TP2" s="381"/>
      <c r="TQ2" s="381"/>
      <c r="TR2" s="381"/>
      <c r="TS2" s="381"/>
      <c r="TT2" s="381"/>
      <c r="TU2" s="381"/>
      <c r="TV2" s="381"/>
      <c r="TW2" s="381"/>
      <c r="TX2" s="381"/>
      <c r="TY2" s="381"/>
      <c r="TZ2" s="381"/>
      <c r="UA2" s="381"/>
      <c r="UB2" s="381"/>
      <c r="UC2" s="381"/>
      <c r="UD2" s="381"/>
      <c r="UE2" s="381"/>
      <c r="UF2" s="381"/>
      <c r="UG2" s="381"/>
      <c r="UH2" s="381"/>
      <c r="UI2" s="381"/>
    </row>
    <row r="3" spans="1:555" s="118" customFormat="1" hidden="1" x14ac:dyDescent="0.25">
      <c r="A3" s="379"/>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80">
        <v>2500</v>
      </c>
      <c r="AI3" s="380">
        <v>1900</v>
      </c>
      <c r="AJ3" s="380">
        <v>1650</v>
      </c>
      <c r="AK3" s="380">
        <v>1580</v>
      </c>
      <c r="AL3" s="380">
        <v>2250</v>
      </c>
      <c r="AM3" s="380">
        <v>1650</v>
      </c>
      <c r="AN3" s="380">
        <v>1400</v>
      </c>
      <c r="AO3" s="380">
        <v>1340</v>
      </c>
      <c r="AP3" s="380">
        <v>2000</v>
      </c>
      <c r="AQ3" s="380">
        <v>1400</v>
      </c>
      <c r="AR3" s="380">
        <v>1150</v>
      </c>
      <c r="AS3" s="380">
        <v>1100</v>
      </c>
      <c r="AT3" s="380">
        <v>1750</v>
      </c>
      <c r="AU3" s="380">
        <v>1150</v>
      </c>
      <c r="AV3" s="380">
        <v>900</v>
      </c>
      <c r="AW3" s="380">
        <v>860</v>
      </c>
      <c r="AX3" s="380">
        <v>1200</v>
      </c>
      <c r="AY3" s="380">
        <v>900</v>
      </c>
      <c r="AZ3" s="380">
        <v>650</v>
      </c>
      <c r="BA3" s="380">
        <v>620</v>
      </c>
      <c r="BB3" s="378">
        <f>+'Cuadro Resumen'!C213</f>
        <v>5759.1495000000004</v>
      </c>
      <c r="BC3" s="378">
        <f>+'Cuadro Resumen'!D213</f>
        <v>5307.4515000000001</v>
      </c>
      <c r="BD3" s="378">
        <f>+'Cuadro Resumen'!E213</f>
        <v>6775.47</v>
      </c>
      <c r="BE3" s="378">
        <f>+'Cuadro Resumen'!F213</f>
        <v>6323.7719999999999</v>
      </c>
      <c r="BF3" s="378">
        <f>+'Cuadro Resumen'!C214</f>
        <v>5081.6025</v>
      </c>
      <c r="BG3" s="378">
        <f>+'Cuadro Resumen'!D214</f>
        <v>4629.9045000000006</v>
      </c>
      <c r="BH3" s="378">
        <f>+'Cuadro Resumen'!E214</f>
        <v>6097.9230000000007</v>
      </c>
      <c r="BI3" s="378">
        <f>+'Cuadro Resumen'!F214</f>
        <v>5646.2250000000004</v>
      </c>
      <c r="BJ3" s="378">
        <f>+'Cuadro Resumen'!C215</f>
        <v>4404.0555000000004</v>
      </c>
      <c r="BK3" s="378">
        <f>+'Cuadro Resumen'!D215</f>
        <v>4065.2820000000002</v>
      </c>
      <c r="BL3" s="378">
        <f>+'Cuadro Resumen'!E215</f>
        <v>5420.3760000000002</v>
      </c>
      <c r="BM3" s="378">
        <f>+'Cuadro Resumen'!F215</f>
        <v>4968.6779999999999</v>
      </c>
      <c r="BN3" s="378">
        <f>+'Cuadro Resumen'!C216</f>
        <v>3726.5085000000004</v>
      </c>
      <c r="BO3" s="378">
        <f>+'Cuadro Resumen'!D216</f>
        <v>3387.7350000000001</v>
      </c>
      <c r="BP3" s="378">
        <f>+'Cuadro Resumen'!E216</f>
        <v>4742.8290000000006</v>
      </c>
      <c r="BQ3" s="378">
        <f>+'Cuadro Resumen'!F216</f>
        <v>4404.0555000000004</v>
      </c>
      <c r="BR3" s="378">
        <f>+'Cuadro Resumen'!C217</f>
        <v>3274.8105</v>
      </c>
      <c r="BS3" s="378">
        <f>+'Cuadro Resumen'!D217</f>
        <v>3048.9615000000003</v>
      </c>
      <c r="BT3" s="378">
        <f>+'Cuadro Resumen'!E217</f>
        <v>4178.2065000000002</v>
      </c>
      <c r="BU3" s="378">
        <f>+'Cuadro Resumen'!F217</f>
        <v>3839.433</v>
      </c>
      <c r="BV3" s="379"/>
      <c r="BW3" s="379"/>
      <c r="BX3" s="379"/>
      <c r="BY3" s="379"/>
      <c r="BZ3" s="379"/>
      <c r="CA3" s="379"/>
      <c r="CB3" s="379"/>
      <c r="CC3" s="379"/>
      <c r="CD3" s="379"/>
      <c r="CE3" s="379"/>
      <c r="CF3" s="379"/>
      <c r="CG3" s="379"/>
      <c r="CH3" s="379"/>
      <c r="CI3" s="379"/>
      <c r="CJ3" s="379"/>
      <c r="CK3" s="379"/>
      <c r="CL3" s="379"/>
      <c r="CM3" s="379"/>
      <c r="CN3" s="379"/>
      <c r="CO3" s="379"/>
      <c r="CP3" s="379"/>
      <c r="CQ3" s="379"/>
      <c r="CR3" s="379"/>
      <c r="CS3" s="379"/>
      <c r="CT3" s="379"/>
      <c r="CU3" s="379"/>
      <c r="CV3" s="379"/>
      <c r="CW3" s="379"/>
      <c r="CX3" s="379"/>
      <c r="CY3" s="379"/>
      <c r="CZ3" s="379"/>
      <c r="DA3" s="379"/>
      <c r="DB3" s="379"/>
      <c r="DC3" s="379"/>
      <c r="DD3" s="379"/>
      <c r="DE3" s="379"/>
      <c r="DF3" s="379"/>
      <c r="DG3" s="379"/>
      <c r="DH3" s="379"/>
      <c r="DI3" s="379"/>
      <c r="DJ3" s="379"/>
      <c r="DK3" s="379"/>
      <c r="DL3" s="379"/>
      <c r="DM3" s="379"/>
      <c r="DN3" s="379"/>
      <c r="DO3" s="379"/>
      <c r="DP3" s="379"/>
      <c r="DQ3" s="379"/>
      <c r="DR3" s="379"/>
      <c r="DS3" s="379"/>
      <c r="DT3" s="379"/>
      <c r="DU3" s="379"/>
      <c r="DV3" s="379"/>
      <c r="DW3" s="379"/>
      <c r="DX3" s="379"/>
      <c r="DY3" s="379"/>
      <c r="DZ3" s="379"/>
      <c r="EA3" s="379"/>
      <c r="EB3" s="379"/>
      <c r="EC3" s="379"/>
      <c r="ED3" s="379"/>
      <c r="EE3" s="379"/>
      <c r="EF3" s="379"/>
      <c r="EG3" s="379"/>
      <c r="EH3" s="379"/>
      <c r="EI3" s="379"/>
      <c r="EJ3" s="379"/>
      <c r="EK3" s="379"/>
      <c r="EL3" s="379"/>
      <c r="EM3" s="379"/>
      <c r="EN3" s="379"/>
      <c r="EO3" s="379"/>
      <c r="EP3" s="379"/>
      <c r="EQ3" s="379"/>
      <c r="ER3" s="379"/>
      <c r="ES3" s="379"/>
      <c r="ET3" s="379"/>
      <c r="EU3" s="379"/>
      <c r="EV3" s="379"/>
      <c r="EW3" s="379"/>
      <c r="EX3" s="379"/>
      <c r="EY3" s="379"/>
      <c r="EZ3" s="379"/>
      <c r="FA3" s="379"/>
      <c r="FB3" s="379"/>
      <c r="FC3" s="379"/>
      <c r="FD3" s="379"/>
      <c r="FE3" s="379"/>
      <c r="FF3" s="379"/>
      <c r="FG3" s="379"/>
      <c r="FH3" s="379"/>
      <c r="FI3" s="379"/>
      <c r="FJ3" s="379"/>
      <c r="FK3" s="379"/>
      <c r="FL3" s="379"/>
      <c r="FM3" s="379"/>
      <c r="FN3" s="379"/>
      <c r="FO3" s="379"/>
      <c r="FP3" s="379"/>
      <c r="FQ3" s="379"/>
      <c r="FR3" s="379"/>
      <c r="FS3" s="379"/>
      <c r="FT3" s="379"/>
      <c r="FU3" s="379"/>
      <c r="FV3" s="379"/>
      <c r="FW3" s="379"/>
      <c r="FX3" s="379"/>
      <c r="FY3" s="379"/>
      <c r="FZ3" s="379"/>
      <c r="GA3" s="379"/>
      <c r="GB3" s="379"/>
      <c r="GC3" s="379"/>
      <c r="GD3" s="379"/>
      <c r="GE3" s="379"/>
      <c r="GF3" s="379"/>
      <c r="GG3" s="379"/>
      <c r="GH3" s="379"/>
      <c r="GI3" s="379"/>
      <c r="GJ3" s="379"/>
      <c r="GK3" s="379"/>
      <c r="GL3" s="379"/>
      <c r="GM3" s="379"/>
      <c r="GN3" s="379"/>
      <c r="GO3" s="379"/>
      <c r="GP3" s="379"/>
      <c r="GQ3" s="379"/>
      <c r="GR3" s="379"/>
      <c r="GS3" s="379"/>
      <c r="GT3" s="379"/>
      <c r="GU3" s="379"/>
      <c r="GV3" s="379"/>
      <c r="GW3" s="379"/>
      <c r="GX3" s="379"/>
      <c r="GY3" s="379"/>
      <c r="GZ3" s="379"/>
      <c r="HA3" s="379"/>
      <c r="HB3" s="379"/>
      <c r="HC3" s="379"/>
      <c r="HD3" s="379"/>
      <c r="HE3" s="379"/>
      <c r="HF3" s="379"/>
      <c r="HG3" s="379"/>
      <c r="HH3" s="379"/>
      <c r="HI3" s="379"/>
      <c r="HJ3" s="379"/>
      <c r="HK3" s="379"/>
      <c r="HL3" s="379"/>
      <c r="HM3" s="379"/>
      <c r="HN3" s="379"/>
      <c r="HO3" s="379"/>
      <c r="HP3" s="379"/>
      <c r="HQ3" s="379"/>
      <c r="HR3" s="379"/>
      <c r="HS3" s="379"/>
      <c r="HT3" s="379"/>
      <c r="HU3" s="379"/>
      <c r="HV3" s="379"/>
      <c r="HW3" s="379"/>
      <c r="HX3" s="379"/>
      <c r="HY3" s="379"/>
      <c r="HZ3" s="379"/>
      <c r="IA3" s="379"/>
      <c r="IB3" s="379"/>
      <c r="IC3" s="379"/>
      <c r="ID3" s="379"/>
      <c r="IE3" s="379"/>
      <c r="IF3" s="379"/>
      <c r="IG3" s="379"/>
      <c r="IH3" s="379"/>
      <c r="II3" s="379"/>
      <c r="IJ3" s="379"/>
      <c r="IK3" s="379"/>
      <c r="IL3" s="379"/>
      <c r="IM3" s="379"/>
      <c r="IN3" s="379"/>
      <c r="IO3" s="379"/>
      <c r="IP3" s="379"/>
      <c r="IQ3" s="379"/>
      <c r="IR3" s="379"/>
      <c r="IS3" s="379"/>
      <c r="IT3" s="379"/>
      <c r="IU3" s="379"/>
      <c r="IV3" s="379"/>
      <c r="IW3" s="379"/>
      <c r="IX3" s="379"/>
      <c r="IY3" s="379"/>
      <c r="IZ3" s="379"/>
      <c r="JA3" s="379"/>
      <c r="JB3" s="379"/>
      <c r="JC3" s="379"/>
      <c r="JD3" s="379"/>
      <c r="JE3" s="379"/>
      <c r="JF3" s="379"/>
      <c r="JG3" s="379"/>
      <c r="JH3" s="379"/>
      <c r="JI3" s="379"/>
      <c r="JJ3" s="379"/>
      <c r="JK3" s="379"/>
      <c r="JL3" s="379"/>
      <c r="JM3" s="379"/>
      <c r="JN3" s="379"/>
      <c r="JO3" s="379"/>
      <c r="JP3" s="379"/>
      <c r="JQ3" s="379"/>
      <c r="JR3" s="379"/>
      <c r="JS3" s="379"/>
      <c r="JT3" s="379"/>
      <c r="JU3" s="379"/>
      <c r="JV3" s="379"/>
      <c r="JW3" s="379"/>
      <c r="JX3" s="379"/>
      <c r="JY3" s="379"/>
      <c r="JZ3" s="379"/>
      <c r="KA3" s="379"/>
      <c r="KB3" s="379"/>
      <c r="KC3" s="379"/>
      <c r="KD3" s="379"/>
      <c r="KE3" s="379"/>
      <c r="KF3" s="379"/>
      <c r="KG3" s="379"/>
      <c r="KH3" s="379"/>
      <c r="KI3" s="379"/>
      <c r="KJ3" s="379"/>
      <c r="KK3" s="379"/>
      <c r="KL3" s="379"/>
      <c r="KM3" s="379"/>
      <c r="KN3" s="379"/>
      <c r="KO3" s="379"/>
      <c r="KP3" s="379"/>
      <c r="KQ3" s="379"/>
      <c r="KR3" s="379"/>
      <c r="KS3" s="379"/>
      <c r="KT3" s="379"/>
      <c r="KU3" s="379"/>
      <c r="KV3" s="379"/>
      <c r="KW3" s="379"/>
      <c r="KX3" s="379"/>
      <c r="KY3" s="379"/>
      <c r="KZ3" s="379"/>
      <c r="LA3" s="379"/>
      <c r="LB3" s="379"/>
      <c r="LC3" s="379"/>
      <c r="LD3" s="379"/>
      <c r="LE3" s="379"/>
      <c r="LF3" s="379"/>
      <c r="LG3" s="379"/>
      <c r="LH3" s="379"/>
      <c r="LI3" s="379"/>
      <c r="LJ3" s="379"/>
      <c r="LK3" s="379"/>
      <c r="LL3" s="379"/>
      <c r="LM3" s="379"/>
      <c r="LN3" s="379"/>
      <c r="LO3" s="379"/>
      <c r="LP3" s="379"/>
      <c r="LQ3" s="379"/>
      <c r="LR3" s="379"/>
      <c r="LS3" s="379"/>
      <c r="LT3" s="379"/>
      <c r="LU3" s="379"/>
      <c r="LV3" s="379"/>
      <c r="LW3" s="379"/>
      <c r="LX3" s="379"/>
      <c r="LY3" s="379"/>
      <c r="LZ3" s="379"/>
      <c r="MA3" s="379"/>
      <c r="MB3" s="379"/>
      <c r="MC3" s="379"/>
      <c r="MD3" s="379"/>
      <c r="ME3" s="379"/>
      <c r="MF3" s="379"/>
      <c r="MG3" s="379"/>
      <c r="MH3" s="379"/>
      <c r="MI3" s="379"/>
      <c r="MJ3" s="379"/>
      <c r="MK3" s="379"/>
      <c r="ML3" s="379"/>
      <c r="MM3" s="379"/>
      <c r="MN3" s="379"/>
      <c r="MO3" s="379"/>
      <c r="MP3" s="379"/>
      <c r="MQ3" s="379"/>
      <c r="MR3" s="379"/>
      <c r="MS3" s="379"/>
      <c r="MT3" s="379"/>
      <c r="MU3" s="379"/>
      <c r="MV3" s="379"/>
      <c r="MW3" s="379"/>
      <c r="MX3" s="379"/>
      <c r="MY3" s="379"/>
      <c r="MZ3" s="379"/>
      <c r="NA3" s="379"/>
      <c r="NB3" s="379"/>
      <c r="NC3" s="379"/>
      <c r="ND3" s="379"/>
      <c r="NE3" s="379"/>
      <c r="NF3" s="379"/>
      <c r="NG3" s="379"/>
      <c r="NH3" s="379"/>
      <c r="NI3" s="379"/>
      <c r="NJ3" s="379"/>
      <c r="NK3" s="379"/>
      <c r="NL3" s="379"/>
      <c r="NM3" s="379"/>
      <c r="NN3" s="379"/>
      <c r="NO3" s="379"/>
      <c r="NP3" s="379"/>
      <c r="NQ3" s="379"/>
      <c r="NR3" s="379"/>
      <c r="NS3" s="379"/>
      <c r="NT3" s="379"/>
      <c r="NU3" s="379"/>
      <c r="NV3" s="379"/>
      <c r="NW3" s="379"/>
      <c r="NX3" s="379"/>
      <c r="NY3" s="379"/>
      <c r="NZ3" s="379"/>
      <c r="OA3" s="379"/>
      <c r="OB3" s="379"/>
      <c r="OC3" s="379"/>
      <c r="OD3" s="379"/>
      <c r="OE3" s="379"/>
      <c r="OF3" s="379"/>
      <c r="OG3" s="379"/>
      <c r="OH3" s="379"/>
      <c r="OI3" s="379"/>
      <c r="OJ3" s="379"/>
      <c r="OK3" s="379"/>
      <c r="OL3" s="379"/>
      <c r="OM3" s="379"/>
      <c r="ON3" s="379"/>
      <c r="OO3" s="379"/>
      <c r="OP3" s="379"/>
      <c r="OQ3" s="379"/>
      <c r="OR3" s="379"/>
      <c r="OS3" s="379"/>
      <c r="OT3" s="379"/>
      <c r="OU3" s="379"/>
      <c r="OV3" s="379"/>
      <c r="OW3" s="379"/>
      <c r="OX3" s="379"/>
      <c r="OY3" s="379"/>
      <c r="OZ3" s="379"/>
      <c r="PA3" s="379"/>
      <c r="PB3" s="379"/>
      <c r="PC3" s="379"/>
      <c r="PD3" s="379"/>
      <c r="PE3" s="379"/>
      <c r="PF3" s="379"/>
      <c r="PG3" s="379"/>
      <c r="PH3" s="379"/>
      <c r="PI3" s="379"/>
      <c r="PJ3" s="379"/>
      <c r="PK3" s="379"/>
      <c r="PL3" s="379"/>
      <c r="PM3" s="379"/>
      <c r="PN3" s="379"/>
      <c r="PO3" s="379"/>
      <c r="PP3" s="379"/>
      <c r="PQ3" s="379"/>
      <c r="PR3" s="379"/>
      <c r="PS3" s="379"/>
      <c r="PT3" s="379"/>
      <c r="PU3" s="379"/>
      <c r="PV3" s="379"/>
      <c r="PW3" s="379"/>
      <c r="PX3" s="379"/>
      <c r="PY3" s="379"/>
      <c r="PZ3" s="379"/>
      <c r="QA3" s="379"/>
      <c r="QB3" s="379"/>
      <c r="QC3" s="379"/>
      <c r="QD3" s="379"/>
      <c r="QE3" s="379"/>
      <c r="QF3" s="379"/>
      <c r="QG3" s="379"/>
      <c r="QH3" s="379"/>
      <c r="QI3" s="379"/>
      <c r="QJ3" s="379"/>
      <c r="QK3" s="379"/>
      <c r="QL3" s="379"/>
      <c r="QM3" s="379"/>
      <c r="QN3" s="379"/>
      <c r="QO3" s="379"/>
      <c r="QP3" s="379"/>
      <c r="QQ3" s="379"/>
      <c r="QR3" s="379"/>
      <c r="QS3" s="379"/>
      <c r="QT3" s="379"/>
      <c r="QU3" s="379"/>
      <c r="QV3" s="379"/>
      <c r="QW3" s="379"/>
      <c r="QX3" s="379"/>
      <c r="QY3" s="379"/>
      <c r="QZ3" s="379"/>
      <c r="RA3" s="379"/>
      <c r="RB3" s="379"/>
      <c r="RC3" s="379"/>
      <c r="RD3" s="379"/>
      <c r="RE3" s="379"/>
      <c r="RF3" s="379"/>
      <c r="RG3" s="379"/>
      <c r="RH3" s="379"/>
      <c r="RI3" s="379"/>
      <c r="RJ3" s="379"/>
      <c r="RK3" s="379"/>
      <c r="RL3" s="379"/>
      <c r="RM3" s="379"/>
      <c r="RN3" s="379"/>
      <c r="RO3" s="379"/>
      <c r="RP3" s="379"/>
      <c r="RQ3" s="379"/>
      <c r="RR3" s="379"/>
      <c r="RS3" s="379"/>
      <c r="RT3" s="379"/>
      <c r="RU3" s="379"/>
      <c r="RV3" s="379"/>
      <c r="RW3" s="379"/>
      <c r="RX3" s="379"/>
      <c r="RY3" s="379"/>
      <c r="RZ3" s="379"/>
      <c r="SA3" s="379"/>
      <c r="SB3" s="379"/>
      <c r="SC3" s="379"/>
      <c r="SD3" s="379"/>
      <c r="SE3" s="379"/>
      <c r="SF3" s="379"/>
      <c r="SG3" s="379"/>
      <c r="SH3" s="379"/>
      <c r="SI3" s="379"/>
      <c r="SJ3" s="379"/>
      <c r="SK3" s="379"/>
      <c r="SL3" s="379"/>
      <c r="SM3" s="379"/>
      <c r="SN3" s="379"/>
      <c r="SO3" s="379"/>
      <c r="SP3" s="379"/>
      <c r="SQ3" s="379"/>
      <c r="SR3" s="379"/>
      <c r="SS3" s="379"/>
      <c r="ST3" s="379"/>
      <c r="SU3" s="379"/>
      <c r="SV3" s="379"/>
      <c r="SW3" s="379"/>
      <c r="SX3" s="379"/>
      <c r="SY3" s="379"/>
      <c r="SZ3" s="379"/>
      <c r="TA3" s="379"/>
      <c r="TB3" s="379"/>
      <c r="TC3" s="379"/>
      <c r="TD3" s="379"/>
      <c r="TE3" s="379"/>
      <c r="TF3" s="379"/>
      <c r="TG3" s="379"/>
      <c r="TH3" s="379"/>
      <c r="TI3" s="379"/>
      <c r="TJ3" s="379"/>
      <c r="TK3" s="379"/>
      <c r="TL3" s="379"/>
      <c r="TM3" s="379"/>
      <c r="TN3" s="379"/>
      <c r="TO3" s="379"/>
      <c r="TP3" s="379"/>
      <c r="TQ3" s="379"/>
      <c r="TR3" s="379"/>
      <c r="TS3" s="379"/>
      <c r="TT3" s="379"/>
      <c r="TU3" s="379"/>
      <c r="TV3" s="379"/>
      <c r="TW3" s="379"/>
      <c r="TX3" s="379"/>
      <c r="TY3" s="379"/>
      <c r="TZ3" s="379"/>
      <c r="UA3" s="379"/>
      <c r="UB3" s="379"/>
      <c r="UC3" s="379"/>
      <c r="UD3" s="379"/>
      <c r="UE3" s="379"/>
      <c r="UF3" s="379"/>
      <c r="UG3" s="379"/>
      <c r="UH3" s="379"/>
      <c r="UI3" s="379"/>
    </row>
    <row r="4" spans="1:555" ht="15.75" thickBot="1" x14ac:dyDescent="0.3"/>
    <row r="5" spans="1:555" ht="53.25" thickBot="1" x14ac:dyDescent="0.3">
      <c r="C5" s="83" t="s">
        <v>384</v>
      </c>
      <c r="D5" s="194">
        <f>SUMIF(C:C,$C$10,D:D)</f>
        <v>19698104.009999998</v>
      </c>
    </row>
    <row r="6" spans="1:555" x14ac:dyDescent="0.25">
      <c r="C6" s="103"/>
      <c r="D6" s="103"/>
      <c r="E6" s="103"/>
      <c r="F6" s="103"/>
      <c r="G6" s="75"/>
      <c r="H6" s="103"/>
      <c r="I6" s="103"/>
    </row>
    <row r="7" spans="1:555" x14ac:dyDescent="0.25">
      <c r="C7" s="103"/>
      <c r="D7" s="103"/>
      <c r="E7" s="103"/>
      <c r="F7" s="103"/>
      <c r="G7" s="75"/>
      <c r="H7" s="103"/>
      <c r="I7" s="103"/>
    </row>
    <row r="8" spans="1:555" x14ac:dyDescent="0.25">
      <c r="C8" s="103"/>
      <c r="D8" s="103"/>
      <c r="E8" s="103"/>
      <c r="F8" s="103"/>
      <c r="G8" s="75"/>
      <c r="H8" s="103"/>
      <c r="I8" s="103"/>
    </row>
    <row r="9" spans="1:555" ht="15.75" thickBot="1" x14ac:dyDescent="0.3">
      <c r="C9" s="103"/>
      <c r="D9" s="103"/>
      <c r="E9" s="103"/>
      <c r="F9" s="103"/>
      <c r="G9" s="75"/>
      <c r="H9" s="103"/>
      <c r="I9" s="103"/>
      <c r="K9" s="172"/>
    </row>
    <row r="10" spans="1:555" ht="15.75" thickBot="1" x14ac:dyDescent="0.3">
      <c r="C10" s="153" t="s">
        <v>53</v>
      </c>
      <c r="D10" s="307">
        <f>SUM(F17:F51)</f>
        <v>7500</v>
      </c>
      <c r="F10" s="70"/>
      <c r="G10" s="76"/>
      <c r="H10" s="70"/>
      <c r="I10" s="70"/>
    </row>
    <row r="11" spans="1:555" x14ac:dyDescent="0.25">
      <c r="B11" s="89"/>
      <c r="C11" s="70"/>
      <c r="D11" s="31"/>
      <c r="E11" s="89"/>
      <c r="F11" s="89"/>
      <c r="G11" s="89"/>
      <c r="H11" s="73"/>
      <c r="I11" s="73"/>
      <c r="J11" s="73"/>
      <c r="K11" s="108"/>
    </row>
    <row r="12" spans="1:555" x14ac:dyDescent="0.25">
      <c r="B12" s="89"/>
      <c r="C12" s="70"/>
      <c r="D12" s="31"/>
      <c r="E12" s="89"/>
      <c r="F12" s="89"/>
      <c r="G12" s="89"/>
      <c r="H12" s="73"/>
      <c r="I12" s="73"/>
      <c r="J12" s="73"/>
      <c r="K12" s="108"/>
    </row>
    <row r="13" spans="1:555" ht="15.75" x14ac:dyDescent="0.25">
      <c r="B13" s="89"/>
      <c r="C13" s="198" t="s">
        <v>391</v>
      </c>
      <c r="D13" s="306" t="s">
        <v>2176</v>
      </c>
      <c r="E13" s="89"/>
      <c r="F13" s="89"/>
      <c r="G13" s="89"/>
      <c r="H13" s="73"/>
      <c r="I13" s="73"/>
      <c r="J13" s="73"/>
      <c r="K13" s="108"/>
    </row>
    <row r="14" spans="1:555" ht="18.75" x14ac:dyDescent="0.25">
      <c r="B14" s="89"/>
      <c r="C14" s="200" t="str">
        <f>IFERROR(VLOOKUP(D13,'1. Desarrollo e Innov. Curricu.'!$F:$G,2,FALSE),IFERROR(VLOOKUP(D13,'2. Investigación Científica'!$F:$G,2,FALSE),IFERROR(VLOOKUP(D13,'3. Vinculación Univ. Sociedad'!$E:$G,2,FALSE),IFERROR(VLOOKUP(D13,'4.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Realizar gestión de compra de consumibles para la Unidad de Diseño Curricular de la Escuela de Física</v>
      </c>
      <c r="D14" s="31"/>
      <c r="E14" s="89"/>
      <c r="F14" s="89"/>
      <c r="G14" s="89"/>
      <c r="H14" s="73"/>
      <c r="I14" s="73"/>
      <c r="J14" s="73"/>
      <c r="K14" s="108"/>
    </row>
    <row r="15" spans="1:555" ht="15.75" thickBot="1" x14ac:dyDescent="0.3">
      <c r="F15" s="89"/>
      <c r="G15" s="73"/>
      <c r="H15" s="73"/>
      <c r="I15" s="73"/>
    </row>
    <row r="16" spans="1:555" ht="30.75" thickBot="1" x14ac:dyDescent="0.3">
      <c r="C16" s="125" t="s">
        <v>44</v>
      </c>
      <c r="D16" s="125" t="s">
        <v>55</v>
      </c>
      <c r="E16" s="132" t="s">
        <v>57</v>
      </c>
      <c r="F16" s="131" t="s">
        <v>27</v>
      </c>
      <c r="G16" s="129" t="s">
        <v>130</v>
      </c>
      <c r="H16" s="132" t="s">
        <v>46</v>
      </c>
      <c r="I16" s="129" t="s">
        <v>131</v>
      </c>
      <c r="J16" s="129" t="s">
        <v>409</v>
      </c>
      <c r="K16" s="129" t="s">
        <v>410</v>
      </c>
    </row>
    <row r="17" spans="3:11" hidden="1" x14ac:dyDescent="0.25">
      <c r="C17" s="210" t="s">
        <v>453</v>
      </c>
      <c r="D17" s="211"/>
      <c r="E17" s="209"/>
      <c r="F17" s="93">
        <f t="shared" ref="F17:F51" si="0">D17*E17</f>
        <v>0</v>
      </c>
      <c r="G17" s="157"/>
      <c r="H17" s="138"/>
      <c r="I17" s="126" t="e">
        <f>VLOOKUP(H17,Presupuesto!$B$11:$C$565,2,0)</f>
        <v>#N/A</v>
      </c>
      <c r="J17" s="208" t="s">
        <v>1509</v>
      </c>
      <c r="K17" s="94" t="s">
        <v>393</v>
      </c>
    </row>
    <row r="18" spans="3:11" hidden="1" x14ac:dyDescent="0.25">
      <c r="C18" s="137"/>
      <c r="D18" s="154"/>
      <c r="E18" s="119"/>
      <c r="F18" s="93">
        <f t="shared" ref="F18:F24" si="1">D18*E18</f>
        <v>0</v>
      </c>
      <c r="G18" s="157"/>
      <c r="H18" s="138"/>
      <c r="I18" s="126" t="e">
        <f>VLOOKUP(H18,Presupuesto!$B$11:$C$565,2,0)</f>
        <v>#N/A</v>
      </c>
      <c r="J18" s="94" t="str">
        <f t="shared" ref="J18:J51" si="2">$J$17</f>
        <v>Gestión Tecnologías de Información y Comunicación</v>
      </c>
      <c r="K18" s="94" t="s">
        <v>411</v>
      </c>
    </row>
    <row r="19" spans="3:11" x14ac:dyDescent="0.25">
      <c r="C19" s="137" t="s">
        <v>3034</v>
      </c>
      <c r="D19" s="154">
        <v>2</v>
      </c>
      <c r="E19" s="119">
        <v>3750</v>
      </c>
      <c r="F19" s="93">
        <f t="shared" si="1"/>
        <v>7500</v>
      </c>
      <c r="G19" s="157" t="s">
        <v>128</v>
      </c>
      <c r="H19" s="138" t="s">
        <v>954</v>
      </c>
      <c r="I19" s="126" t="str">
        <f>VLOOKUP(H19,Presupuesto!$B$11:$C$565,2,0)</f>
        <v>OTROS RESPUESTOS Y ACCESORIOS MENORES</v>
      </c>
      <c r="J19" s="94" t="s">
        <v>1356</v>
      </c>
      <c r="K19" s="94" t="s">
        <v>401</v>
      </c>
    </row>
    <row r="20" spans="3:11" hidden="1" x14ac:dyDescent="0.25">
      <c r="C20" s="137"/>
      <c r="D20" s="154"/>
      <c r="E20" s="119"/>
      <c r="F20" s="93">
        <f t="shared" si="1"/>
        <v>0</v>
      </c>
      <c r="G20" s="157"/>
      <c r="H20" s="138"/>
      <c r="I20" s="126" t="e">
        <f>VLOOKUP(H20,Presupuesto!$B$11:$C$565,2,0)</f>
        <v>#N/A</v>
      </c>
      <c r="J20" s="94" t="str">
        <f t="shared" si="2"/>
        <v>Gestión Tecnologías de Información y Comunicación</v>
      </c>
      <c r="K20" s="94" t="s">
        <v>411</v>
      </c>
    </row>
    <row r="21" spans="3:11" hidden="1" x14ac:dyDescent="0.25">
      <c r="C21" s="137"/>
      <c r="D21" s="154"/>
      <c r="E21" s="119"/>
      <c r="F21" s="93">
        <f t="shared" si="1"/>
        <v>0</v>
      </c>
      <c r="G21" s="157"/>
      <c r="H21" s="138"/>
      <c r="I21" s="126" t="e">
        <f>VLOOKUP(H21,Presupuesto!$B$11:$C$565,2,0)</f>
        <v>#N/A</v>
      </c>
      <c r="J21" s="94" t="str">
        <f t="shared" si="2"/>
        <v>Gestión Tecnologías de Información y Comunicación</v>
      </c>
      <c r="K21" s="94" t="s">
        <v>411</v>
      </c>
    </row>
    <row r="22" spans="3:11" hidden="1" x14ac:dyDescent="0.25">
      <c r="C22" s="137"/>
      <c r="D22" s="154"/>
      <c r="E22" s="119"/>
      <c r="F22" s="93">
        <f t="shared" si="1"/>
        <v>0</v>
      </c>
      <c r="G22" s="157"/>
      <c r="H22" s="138"/>
      <c r="I22" s="126" t="e">
        <f>VLOOKUP(H22,Presupuesto!$B$11:$C$565,2,0)</f>
        <v>#N/A</v>
      </c>
      <c r="J22" s="94" t="str">
        <f t="shared" si="2"/>
        <v>Gestión Tecnologías de Información y Comunicación</v>
      </c>
      <c r="K22" s="94" t="s">
        <v>400</v>
      </c>
    </row>
    <row r="23" spans="3:11" hidden="1" x14ac:dyDescent="0.25">
      <c r="C23" s="137"/>
      <c r="D23" s="154"/>
      <c r="E23" s="119"/>
      <c r="F23" s="93">
        <f t="shared" si="1"/>
        <v>0</v>
      </c>
      <c r="G23" s="157"/>
      <c r="H23" s="138"/>
      <c r="I23" s="126" t="e">
        <f>VLOOKUP(H23,Presupuesto!$B$11:$C$565,2,0)</f>
        <v>#N/A</v>
      </c>
      <c r="J23" s="94" t="str">
        <f t="shared" si="2"/>
        <v>Gestión Tecnologías de Información y Comunicación</v>
      </c>
      <c r="K23" s="94" t="s">
        <v>411</v>
      </c>
    </row>
    <row r="24" spans="3:11" hidden="1" x14ac:dyDescent="0.25">
      <c r="C24" s="137"/>
      <c r="D24" s="154"/>
      <c r="E24" s="119"/>
      <c r="F24" s="93">
        <f t="shared" si="1"/>
        <v>0</v>
      </c>
      <c r="G24" s="157"/>
      <c r="H24" s="138"/>
      <c r="I24" s="126" t="e">
        <f>VLOOKUP(H24,Presupuesto!$B$11:$C$565,2,0)</f>
        <v>#N/A</v>
      </c>
      <c r="J24" s="94" t="str">
        <f t="shared" si="2"/>
        <v>Gestión Tecnologías de Información y Comunicación</v>
      </c>
      <c r="K24" s="94" t="s">
        <v>411</v>
      </c>
    </row>
    <row r="25" spans="3:11" hidden="1" x14ac:dyDescent="0.25">
      <c r="C25" s="137"/>
      <c r="D25" s="154"/>
      <c r="E25" s="119"/>
      <c r="F25" s="93">
        <f t="shared" si="0"/>
        <v>0</v>
      </c>
      <c r="G25" s="157"/>
      <c r="H25" s="138"/>
      <c r="I25" s="126" t="e">
        <f>VLOOKUP(H25,Presupuesto!$B$11:$C$565,2,0)</f>
        <v>#N/A</v>
      </c>
      <c r="J25" s="94" t="str">
        <f t="shared" si="2"/>
        <v>Gestión Tecnologías de Información y Comunicación</v>
      </c>
      <c r="K25" s="94" t="s">
        <v>411</v>
      </c>
    </row>
    <row r="26" spans="3:11" hidden="1" x14ac:dyDescent="0.25">
      <c r="C26" s="137"/>
      <c r="D26" s="154"/>
      <c r="E26" s="119"/>
      <c r="F26" s="93">
        <f t="shared" si="0"/>
        <v>0</v>
      </c>
      <c r="G26" s="157"/>
      <c r="H26" s="138"/>
      <c r="I26" s="126" t="e">
        <f>VLOOKUP(H26,Presupuesto!$B$11:$C$565,2,0)</f>
        <v>#N/A</v>
      </c>
      <c r="J26" s="94" t="str">
        <f t="shared" si="2"/>
        <v>Gestión Tecnologías de Información y Comunicación</v>
      </c>
      <c r="K26" s="94" t="s">
        <v>411</v>
      </c>
    </row>
    <row r="27" spans="3:11" hidden="1" x14ac:dyDescent="0.25">
      <c r="C27" s="137"/>
      <c r="D27" s="154"/>
      <c r="E27" s="119"/>
      <c r="F27" s="93">
        <f t="shared" si="0"/>
        <v>0</v>
      </c>
      <c r="G27" s="157"/>
      <c r="H27" s="138"/>
      <c r="I27" s="126" t="e">
        <f>VLOOKUP(H27,Presupuesto!$B$11:$C$565,2,0)</f>
        <v>#N/A</v>
      </c>
      <c r="J27" s="94" t="str">
        <f t="shared" si="2"/>
        <v>Gestión Tecnologías de Información y Comunicación</v>
      </c>
      <c r="K27" s="94" t="s">
        <v>411</v>
      </c>
    </row>
    <row r="28" spans="3:11" hidden="1" x14ac:dyDescent="0.25">
      <c r="C28" s="137"/>
      <c r="D28" s="154"/>
      <c r="E28" s="119"/>
      <c r="F28" s="93">
        <f t="shared" si="0"/>
        <v>0</v>
      </c>
      <c r="G28" s="157"/>
      <c r="H28" s="138"/>
      <c r="I28" s="126" t="e">
        <f>VLOOKUP(H28,Presupuesto!$B$11:$C$565,2,0)</f>
        <v>#N/A</v>
      </c>
      <c r="J28" s="94" t="str">
        <f t="shared" si="2"/>
        <v>Gestión Tecnologías de Información y Comunicación</v>
      </c>
      <c r="K28" s="94" t="s">
        <v>411</v>
      </c>
    </row>
    <row r="29" spans="3:11" hidden="1" x14ac:dyDescent="0.25">
      <c r="C29" s="137"/>
      <c r="D29" s="154"/>
      <c r="E29" s="119"/>
      <c r="F29" s="93">
        <f t="shared" si="0"/>
        <v>0</v>
      </c>
      <c r="G29" s="157"/>
      <c r="H29" s="138"/>
      <c r="I29" s="126" t="e">
        <f>VLOOKUP(H29,Presupuesto!$B$11:$C$565,2,0)</f>
        <v>#N/A</v>
      </c>
      <c r="J29" s="94" t="str">
        <f t="shared" si="2"/>
        <v>Gestión Tecnologías de Información y Comunicación</v>
      </c>
      <c r="K29" s="94" t="s">
        <v>411</v>
      </c>
    </row>
    <row r="30" spans="3:11" hidden="1" x14ac:dyDescent="0.25">
      <c r="C30" s="137"/>
      <c r="D30" s="154"/>
      <c r="E30" s="119"/>
      <c r="F30" s="93">
        <f t="shared" si="0"/>
        <v>0</v>
      </c>
      <c r="G30" s="157"/>
      <c r="H30" s="138"/>
      <c r="I30" s="126" t="e">
        <f>VLOOKUP(H30,Presupuesto!$B$11:$C$565,2,0)</f>
        <v>#N/A</v>
      </c>
      <c r="J30" s="94" t="str">
        <f t="shared" si="2"/>
        <v>Gestión Tecnologías de Información y Comunicación</v>
      </c>
      <c r="K30" s="94" t="s">
        <v>411</v>
      </c>
    </row>
    <row r="31" spans="3:11" hidden="1" x14ac:dyDescent="0.25">
      <c r="C31" s="137"/>
      <c r="D31" s="154"/>
      <c r="E31" s="119"/>
      <c r="F31" s="93">
        <f t="shared" si="0"/>
        <v>0</v>
      </c>
      <c r="G31" s="157"/>
      <c r="H31" s="138"/>
      <c r="I31" s="126" t="e">
        <f>VLOOKUP(H31,Presupuesto!$B$11:$C$565,2,0)</f>
        <v>#N/A</v>
      </c>
      <c r="J31" s="94" t="str">
        <f t="shared" si="2"/>
        <v>Gestión Tecnologías de Información y Comunicación</v>
      </c>
      <c r="K31" s="94" t="s">
        <v>411</v>
      </c>
    </row>
    <row r="32" spans="3:11" hidden="1" x14ac:dyDescent="0.25">
      <c r="C32" s="137"/>
      <c r="D32" s="154"/>
      <c r="E32" s="119"/>
      <c r="F32" s="93">
        <f t="shared" si="0"/>
        <v>0</v>
      </c>
      <c r="G32" s="157"/>
      <c r="H32" s="138"/>
      <c r="I32" s="126" t="e">
        <f>VLOOKUP(H32,Presupuesto!$B$11:$C$565,2,0)</f>
        <v>#N/A</v>
      </c>
      <c r="J32" s="94" t="str">
        <f t="shared" si="2"/>
        <v>Gestión Tecnologías de Información y Comunicación</v>
      </c>
      <c r="K32" s="94" t="s">
        <v>411</v>
      </c>
    </row>
    <row r="33" spans="3:11" hidden="1" x14ac:dyDescent="0.25">
      <c r="C33" s="137"/>
      <c r="D33" s="154"/>
      <c r="E33" s="119"/>
      <c r="F33" s="93">
        <f t="shared" si="0"/>
        <v>0</v>
      </c>
      <c r="G33" s="157"/>
      <c r="H33" s="138"/>
      <c r="I33" s="126" t="e">
        <f>VLOOKUP(H33,Presupuesto!$B$11:$C$565,2,0)</f>
        <v>#N/A</v>
      </c>
      <c r="J33" s="94" t="str">
        <f t="shared" si="2"/>
        <v>Gestión Tecnologías de Información y Comunicación</v>
      </c>
      <c r="K33" s="94" t="s">
        <v>411</v>
      </c>
    </row>
    <row r="34" spans="3:11" hidden="1" x14ac:dyDescent="0.25">
      <c r="C34" s="137"/>
      <c r="D34" s="154"/>
      <c r="E34" s="119"/>
      <c r="F34" s="93">
        <f t="shared" si="0"/>
        <v>0</v>
      </c>
      <c r="G34" s="157"/>
      <c r="H34" s="138"/>
      <c r="I34" s="126" t="e">
        <f>VLOOKUP(H34,Presupuesto!$B$11:$C$565,2,0)</f>
        <v>#N/A</v>
      </c>
      <c r="J34" s="94" t="str">
        <f t="shared" si="2"/>
        <v>Gestión Tecnologías de Información y Comunicación</v>
      </c>
      <c r="K34" s="94" t="s">
        <v>411</v>
      </c>
    </row>
    <row r="35" spans="3:11" hidden="1" x14ac:dyDescent="0.25">
      <c r="C35" s="137"/>
      <c r="D35" s="154"/>
      <c r="E35" s="119"/>
      <c r="F35" s="93">
        <f t="shared" si="0"/>
        <v>0</v>
      </c>
      <c r="G35" s="157"/>
      <c r="H35" s="138"/>
      <c r="I35" s="126" t="e">
        <f>VLOOKUP(H35,Presupuesto!$B$11:$C$565,2,0)</f>
        <v>#N/A</v>
      </c>
      <c r="J35" s="94" t="str">
        <f t="shared" si="2"/>
        <v>Gestión Tecnologías de Información y Comunicación</v>
      </c>
      <c r="K35" s="94" t="s">
        <v>411</v>
      </c>
    </row>
    <row r="36" spans="3:11" hidden="1" x14ac:dyDescent="0.25">
      <c r="C36" s="137"/>
      <c r="D36" s="154"/>
      <c r="E36" s="119"/>
      <c r="F36" s="93">
        <f t="shared" si="0"/>
        <v>0</v>
      </c>
      <c r="G36" s="157"/>
      <c r="H36" s="138"/>
      <c r="I36" s="126" t="e">
        <f>VLOOKUP(H36,Presupuesto!$B$11:$C$565,2,0)</f>
        <v>#N/A</v>
      </c>
      <c r="J36" s="94" t="str">
        <f t="shared" si="2"/>
        <v>Gestión Tecnologías de Información y Comunicación</v>
      </c>
      <c r="K36" s="94" t="s">
        <v>411</v>
      </c>
    </row>
    <row r="37" spans="3:11" hidden="1" x14ac:dyDescent="0.25">
      <c r="C37" s="137"/>
      <c r="D37" s="154"/>
      <c r="E37" s="119"/>
      <c r="F37" s="93">
        <f t="shared" si="0"/>
        <v>0</v>
      </c>
      <c r="G37" s="157"/>
      <c r="H37" s="138"/>
      <c r="I37" s="126" t="e">
        <f>VLOOKUP(H37,Presupuesto!$B$11:$C$565,2,0)</f>
        <v>#N/A</v>
      </c>
      <c r="J37" s="94" t="str">
        <f t="shared" si="2"/>
        <v>Gestión Tecnologías de Información y Comunicación</v>
      </c>
      <c r="K37" s="94" t="s">
        <v>411</v>
      </c>
    </row>
    <row r="38" spans="3:11" hidden="1" x14ac:dyDescent="0.25">
      <c r="C38" s="137"/>
      <c r="D38" s="154"/>
      <c r="E38" s="119"/>
      <c r="F38" s="93">
        <f t="shared" si="0"/>
        <v>0</v>
      </c>
      <c r="G38" s="157"/>
      <c r="H38" s="138"/>
      <c r="I38" s="126" t="e">
        <f>VLOOKUP(H38,Presupuesto!$B$11:$C$565,2,0)</f>
        <v>#N/A</v>
      </c>
      <c r="J38" s="94" t="str">
        <f t="shared" si="2"/>
        <v>Gestión Tecnologías de Información y Comunicación</v>
      </c>
      <c r="K38" s="94" t="s">
        <v>411</v>
      </c>
    </row>
    <row r="39" spans="3:11" hidden="1" x14ac:dyDescent="0.25">
      <c r="C39" s="139"/>
      <c r="D39" s="147"/>
      <c r="E39" s="114"/>
      <c r="F39" s="93">
        <f t="shared" ref="F39:F45" si="3">D39*E39</f>
        <v>0</v>
      </c>
      <c r="G39" s="157"/>
      <c r="H39" s="140"/>
      <c r="I39" s="126" t="e">
        <f>VLOOKUP(H39,Presupuesto!$B$11:$C$565,2,0)</f>
        <v>#N/A</v>
      </c>
      <c r="J39" s="94" t="str">
        <f t="shared" si="2"/>
        <v>Gestión Tecnologías de Información y Comunicación</v>
      </c>
      <c r="K39" s="94" t="s">
        <v>411</v>
      </c>
    </row>
    <row r="40" spans="3:11" hidden="1" x14ac:dyDescent="0.25">
      <c r="C40" s="139"/>
      <c r="D40" s="147"/>
      <c r="E40" s="114"/>
      <c r="F40" s="93">
        <f t="shared" si="3"/>
        <v>0</v>
      </c>
      <c r="G40" s="157"/>
      <c r="H40" s="140"/>
      <c r="I40" s="126" t="e">
        <f>VLOOKUP(H40,Presupuesto!$B$11:$C$565,2,0)</f>
        <v>#N/A</v>
      </c>
      <c r="J40" s="94" t="str">
        <f t="shared" si="2"/>
        <v>Gestión Tecnologías de Información y Comunicación</v>
      </c>
      <c r="K40" s="94" t="s">
        <v>411</v>
      </c>
    </row>
    <row r="41" spans="3:11" hidden="1" x14ac:dyDescent="0.25">
      <c r="C41" s="139"/>
      <c r="D41" s="147"/>
      <c r="E41" s="114"/>
      <c r="F41" s="93">
        <f t="shared" si="3"/>
        <v>0</v>
      </c>
      <c r="G41" s="157"/>
      <c r="H41" s="140"/>
      <c r="I41" s="126" t="e">
        <f>VLOOKUP(H41,Presupuesto!$B$11:$C$565,2,0)</f>
        <v>#N/A</v>
      </c>
      <c r="J41" s="94" t="str">
        <f t="shared" si="2"/>
        <v>Gestión Tecnologías de Información y Comunicación</v>
      </c>
      <c r="K41" s="94" t="s">
        <v>411</v>
      </c>
    </row>
    <row r="42" spans="3:11" hidden="1" x14ac:dyDescent="0.25">
      <c r="C42" s="139"/>
      <c r="D42" s="147"/>
      <c r="E42" s="114"/>
      <c r="F42" s="93">
        <f t="shared" si="3"/>
        <v>0</v>
      </c>
      <c r="G42" s="157"/>
      <c r="H42" s="140"/>
      <c r="I42" s="126" t="e">
        <f>VLOOKUP(H42,Presupuesto!$B$11:$C$565,2,0)</f>
        <v>#N/A</v>
      </c>
      <c r="J42" s="94" t="str">
        <f t="shared" si="2"/>
        <v>Gestión Tecnologías de Información y Comunicación</v>
      </c>
      <c r="K42" s="94" t="s">
        <v>411</v>
      </c>
    </row>
    <row r="43" spans="3:11" hidden="1" x14ac:dyDescent="0.25">
      <c r="C43" s="139"/>
      <c r="D43" s="147"/>
      <c r="E43" s="114"/>
      <c r="F43" s="93">
        <f t="shared" si="3"/>
        <v>0</v>
      </c>
      <c r="G43" s="157"/>
      <c r="H43" s="140"/>
      <c r="I43" s="126" t="e">
        <f>VLOOKUP(H43,Presupuesto!$B$11:$C$565,2,0)</f>
        <v>#N/A</v>
      </c>
      <c r="J43" s="94" t="str">
        <f t="shared" si="2"/>
        <v>Gestión Tecnologías de Información y Comunicación</v>
      </c>
      <c r="K43" s="94" t="s">
        <v>411</v>
      </c>
    </row>
    <row r="44" spans="3:11" hidden="1" x14ac:dyDescent="0.25">
      <c r="C44" s="139"/>
      <c r="D44" s="147"/>
      <c r="E44" s="114"/>
      <c r="F44" s="93">
        <f t="shared" si="3"/>
        <v>0</v>
      </c>
      <c r="G44" s="157"/>
      <c r="H44" s="140"/>
      <c r="I44" s="126" t="e">
        <f>VLOOKUP(H44,Presupuesto!$B$11:$C$565,2,0)</f>
        <v>#N/A</v>
      </c>
      <c r="J44" s="94" t="str">
        <f t="shared" si="2"/>
        <v>Gestión Tecnologías de Información y Comunicación</v>
      </c>
      <c r="K44" s="94" t="s">
        <v>411</v>
      </c>
    </row>
    <row r="45" spans="3:11" hidden="1" x14ac:dyDescent="0.25">
      <c r="C45" s="139"/>
      <c r="D45" s="147"/>
      <c r="E45" s="114"/>
      <c r="F45" s="93">
        <f t="shared" si="3"/>
        <v>0</v>
      </c>
      <c r="G45" s="157"/>
      <c r="H45" s="140"/>
      <c r="I45" s="126" t="e">
        <f>VLOOKUP(H45,Presupuesto!$B$11:$C$565,2,0)</f>
        <v>#N/A</v>
      </c>
      <c r="J45" s="94" t="str">
        <f t="shared" si="2"/>
        <v>Gestión Tecnologías de Información y Comunicación</v>
      </c>
      <c r="K45" s="94" t="s">
        <v>411</v>
      </c>
    </row>
    <row r="46" spans="3:11" hidden="1" x14ac:dyDescent="0.25">
      <c r="C46" s="139"/>
      <c r="D46" s="147"/>
      <c r="E46" s="114"/>
      <c r="F46" s="93">
        <f t="shared" si="0"/>
        <v>0</v>
      </c>
      <c r="G46" s="157"/>
      <c r="H46" s="140"/>
      <c r="I46" s="126" t="e">
        <f>VLOOKUP(H46,Presupuesto!$B$11:$C$565,2,0)</f>
        <v>#N/A</v>
      </c>
      <c r="J46" s="94" t="str">
        <f t="shared" si="2"/>
        <v>Gestión Tecnologías de Información y Comunicación</v>
      </c>
      <c r="K46" s="94" t="s">
        <v>411</v>
      </c>
    </row>
    <row r="47" spans="3:11" hidden="1" x14ac:dyDescent="0.25">
      <c r="C47" s="141"/>
      <c r="D47" s="147"/>
      <c r="E47" s="114"/>
      <c r="F47" s="93">
        <f t="shared" si="0"/>
        <v>0</v>
      </c>
      <c r="G47" s="157"/>
      <c r="H47" s="142"/>
      <c r="I47" s="126" t="e">
        <f>VLOOKUP(H47,Presupuesto!$B$11:$C$565,2,0)</f>
        <v>#N/A</v>
      </c>
      <c r="J47" s="94" t="str">
        <f t="shared" si="2"/>
        <v>Gestión Tecnologías de Información y Comunicación</v>
      </c>
      <c r="K47" s="94" t="s">
        <v>402</v>
      </c>
    </row>
    <row r="48" spans="3:11" hidden="1" x14ac:dyDescent="0.25">
      <c r="C48" s="141"/>
      <c r="D48" s="147"/>
      <c r="E48" s="114"/>
      <c r="F48" s="93">
        <f t="shared" si="0"/>
        <v>0</v>
      </c>
      <c r="G48" s="157"/>
      <c r="H48" s="142"/>
      <c r="I48" s="126" t="e">
        <f>VLOOKUP(H48,Presupuesto!$B$11:$C$565,2,0)</f>
        <v>#N/A</v>
      </c>
      <c r="J48" s="94" t="str">
        <f t="shared" si="2"/>
        <v>Gestión Tecnologías de Información y Comunicación</v>
      </c>
      <c r="K48" s="94" t="s">
        <v>411</v>
      </c>
    </row>
    <row r="49" spans="3:11" hidden="1" x14ac:dyDescent="0.25">
      <c r="C49" s="141"/>
      <c r="D49" s="147"/>
      <c r="E49" s="114"/>
      <c r="F49" s="93">
        <f t="shared" si="0"/>
        <v>0</v>
      </c>
      <c r="G49" s="157"/>
      <c r="H49" s="142"/>
      <c r="I49" s="126" t="e">
        <f>VLOOKUP(H49,Presupuesto!$B$11:$C$565,2,0)</f>
        <v>#N/A</v>
      </c>
      <c r="J49" s="94" t="str">
        <f t="shared" si="2"/>
        <v>Gestión Tecnologías de Información y Comunicación</v>
      </c>
      <c r="K49" s="94" t="s">
        <v>411</v>
      </c>
    </row>
    <row r="50" spans="3:11" hidden="1" x14ac:dyDescent="0.25">
      <c r="C50" s="141"/>
      <c r="D50" s="147"/>
      <c r="E50" s="114"/>
      <c r="F50" s="93">
        <f t="shared" si="0"/>
        <v>0</v>
      </c>
      <c r="G50" s="157"/>
      <c r="H50" s="142"/>
      <c r="I50" s="126" t="e">
        <f>VLOOKUP(H50,Presupuesto!$B$11:$C$565,2,0)</f>
        <v>#N/A</v>
      </c>
      <c r="J50" s="94" t="str">
        <f t="shared" si="2"/>
        <v>Gestión Tecnologías de Información y Comunicación</v>
      </c>
      <c r="K50" s="94" t="s">
        <v>411</v>
      </c>
    </row>
    <row r="51" spans="3:11" ht="15.75" hidden="1" thickBot="1" x14ac:dyDescent="0.3">
      <c r="C51" s="143"/>
      <c r="D51" s="155"/>
      <c r="E51" s="99"/>
      <c r="F51" s="101">
        <f t="shared" si="0"/>
        <v>0</v>
      </c>
      <c r="G51" s="158"/>
      <c r="H51" s="144"/>
      <c r="I51" s="128" t="e">
        <f>VLOOKUP(H51,Presupuesto!$B$11:$C$565,2,0)</f>
        <v>#N/A</v>
      </c>
      <c r="J51" s="102" t="str">
        <f t="shared" si="2"/>
        <v>Gestión Tecnologías de Información y Comunicación</v>
      </c>
      <c r="K51" s="120" t="s">
        <v>393</v>
      </c>
    </row>
    <row r="53" spans="3:11" ht="15.75" thickBot="1" x14ac:dyDescent="0.3">
      <c r="F53" s="86"/>
      <c r="G53" s="85"/>
      <c r="H53" s="86"/>
      <c r="I53" s="86"/>
    </row>
    <row r="54" spans="3:11" ht="15.75" thickBot="1" x14ac:dyDescent="0.3">
      <c r="C54" s="153" t="s">
        <v>53</v>
      </c>
      <c r="D54" s="307">
        <f>SUM(F61:F95)</f>
        <v>3750</v>
      </c>
      <c r="F54" s="70"/>
      <c r="G54" s="76"/>
      <c r="H54" s="70"/>
      <c r="I54" s="70"/>
    </row>
    <row r="55" spans="3:11" x14ac:dyDescent="0.25">
      <c r="C55" s="70"/>
      <c r="D55" s="31"/>
      <c r="E55" s="89"/>
      <c r="F55" s="89"/>
      <c r="G55" s="89"/>
      <c r="H55" s="73"/>
      <c r="I55" s="73"/>
      <c r="J55" s="73"/>
      <c r="K55" s="108"/>
    </row>
    <row r="56" spans="3:11" x14ac:dyDescent="0.25">
      <c r="C56" s="70"/>
      <c r="D56" s="31"/>
      <c r="E56" s="89"/>
      <c r="F56" s="89"/>
      <c r="G56" s="89"/>
      <c r="H56" s="73"/>
      <c r="I56" s="73"/>
      <c r="J56" s="73"/>
      <c r="K56" s="108"/>
    </row>
    <row r="57" spans="3:11" ht="15.75" x14ac:dyDescent="0.25">
      <c r="C57" s="198" t="s">
        <v>391</v>
      </c>
      <c r="D57" s="306" t="s">
        <v>2177</v>
      </c>
      <c r="E57" s="89"/>
      <c r="F57" s="89"/>
      <c r="G57" s="89"/>
      <c r="H57" s="73"/>
      <c r="I57" s="73"/>
      <c r="J57" s="73"/>
      <c r="K57" s="108"/>
    </row>
    <row r="58" spans="3:11" ht="18.75" x14ac:dyDescent="0.25">
      <c r="C58" s="200" t="str">
        <f>IFERROR(VLOOKUP(D57,'1. Desarrollo e Innov. Curricu.'!$F:$G,2,FALSE),IFERROR(VLOOKUP(D57,'2. Investigación Científica'!$F:$G,2,FALSE),IFERROR(VLOOKUP(D57,'3. Vinculación Univ. Sociedad'!$E:$G,2,FALSE),IFERROR(VLOOKUP(D57,'4.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Reuniones de seguimiento con coordinador(a) de FS-104 y con coordinadores(as) de las carreras de servicio a fin de dar seguimiento a la aplicación de las reformas al contenido de las asignaturas.</v>
      </c>
      <c r="D58" s="31"/>
      <c r="E58" s="89"/>
      <c r="F58" s="89"/>
      <c r="G58" s="89"/>
      <c r="H58" s="73"/>
      <c r="I58" s="73"/>
      <c r="J58" s="73"/>
      <c r="K58" s="108"/>
    </row>
    <row r="59" spans="3:11" ht="15.75" thickBot="1" x14ac:dyDescent="0.3">
      <c r="F59" s="89"/>
      <c r="G59" s="73"/>
      <c r="H59" s="73"/>
      <c r="I59" s="73"/>
    </row>
    <row r="60" spans="3:11" ht="30.75" thickBot="1" x14ac:dyDescent="0.3">
      <c r="C60" s="125" t="s">
        <v>44</v>
      </c>
      <c r="D60" s="125" t="s">
        <v>55</v>
      </c>
      <c r="E60" s="132" t="s">
        <v>57</v>
      </c>
      <c r="F60" s="131" t="s">
        <v>27</v>
      </c>
      <c r="G60" s="129" t="s">
        <v>130</v>
      </c>
      <c r="H60" s="132" t="s">
        <v>46</v>
      </c>
      <c r="I60" s="129" t="s">
        <v>131</v>
      </c>
      <c r="J60" s="129" t="s">
        <v>409</v>
      </c>
      <c r="K60" s="129" t="s">
        <v>410</v>
      </c>
    </row>
    <row r="61" spans="3:11" hidden="1" x14ac:dyDescent="0.25">
      <c r="C61" s="210" t="s">
        <v>438</v>
      </c>
      <c r="D61" s="211"/>
      <c r="E61" s="209">
        <f>HLOOKUP(C61,$AH$2:$BU$3,2,0)</f>
        <v>620</v>
      </c>
      <c r="F61" s="93">
        <f t="shared" ref="F61:F95" si="4">D61*E61</f>
        <v>0</v>
      </c>
      <c r="G61" s="157"/>
      <c r="H61" s="138"/>
      <c r="I61" s="126" t="e">
        <f>VLOOKUP(H61,Presupuesto!$B$11:$C$565,2,0)</f>
        <v>#N/A</v>
      </c>
      <c r="J61" s="208" t="s">
        <v>1474</v>
      </c>
      <c r="K61" s="94" t="s">
        <v>393</v>
      </c>
    </row>
    <row r="62" spans="3:11" x14ac:dyDescent="0.25">
      <c r="C62" s="137" t="s">
        <v>3032</v>
      </c>
      <c r="D62" s="154">
        <v>2</v>
      </c>
      <c r="E62" s="119">
        <v>1875</v>
      </c>
      <c r="F62" s="93">
        <f t="shared" si="4"/>
        <v>3750</v>
      </c>
      <c r="G62" s="157" t="s">
        <v>128</v>
      </c>
      <c r="H62" s="138" t="s">
        <v>310</v>
      </c>
      <c r="I62" s="126" t="str">
        <f>VLOOKUP(H62,Presupuesto!$B$11:$C$565,2,0)</f>
        <v>ALIMENTOS Y BEBIDAS PARA PERSONAS (31100-00)</v>
      </c>
      <c r="J62" s="94" t="s">
        <v>1356</v>
      </c>
      <c r="K62" s="94" t="s">
        <v>397</v>
      </c>
    </row>
    <row r="63" spans="3:11" hidden="1" x14ac:dyDescent="0.25">
      <c r="C63" s="137"/>
      <c r="D63" s="154"/>
      <c r="E63" s="119"/>
      <c r="F63" s="93">
        <f t="shared" si="4"/>
        <v>0</v>
      </c>
      <c r="G63" s="157"/>
      <c r="H63" s="138"/>
      <c r="I63" s="126" t="e">
        <f>VLOOKUP(H63,Presupuesto!$B$11:$C$565,2,0)</f>
        <v>#N/A</v>
      </c>
      <c r="J63" s="94" t="str">
        <f t="shared" ref="J63:J95" si="5">$J$61</f>
        <v>Desarrollo del Sistema de Educación Superior</v>
      </c>
      <c r="K63" s="94" t="s">
        <v>411</v>
      </c>
    </row>
    <row r="64" spans="3:11" hidden="1" x14ac:dyDescent="0.25">
      <c r="C64" s="137"/>
      <c r="D64" s="154"/>
      <c r="E64" s="119"/>
      <c r="F64" s="93">
        <f t="shared" si="4"/>
        <v>0</v>
      </c>
      <c r="G64" s="157"/>
      <c r="H64" s="138"/>
      <c r="I64" s="126" t="e">
        <f>VLOOKUP(H64,Presupuesto!$B$11:$C$565,2,0)</f>
        <v>#N/A</v>
      </c>
      <c r="J64" s="94" t="str">
        <f t="shared" si="5"/>
        <v>Desarrollo del Sistema de Educación Superior</v>
      </c>
      <c r="K64" s="94" t="s">
        <v>411</v>
      </c>
    </row>
    <row r="65" spans="3:11" hidden="1" x14ac:dyDescent="0.25">
      <c r="C65" s="137"/>
      <c r="D65" s="154"/>
      <c r="E65" s="119"/>
      <c r="F65" s="93">
        <f t="shared" si="4"/>
        <v>0</v>
      </c>
      <c r="G65" s="157"/>
      <c r="H65" s="138"/>
      <c r="I65" s="126" t="e">
        <f>VLOOKUP(H65,Presupuesto!$B$11:$C$565,2,0)</f>
        <v>#N/A</v>
      </c>
      <c r="J65" s="94" t="str">
        <f t="shared" si="5"/>
        <v>Desarrollo del Sistema de Educación Superior</v>
      </c>
      <c r="K65" s="94" t="s">
        <v>411</v>
      </c>
    </row>
    <row r="66" spans="3:11" hidden="1" x14ac:dyDescent="0.25">
      <c r="C66" s="137"/>
      <c r="D66" s="154"/>
      <c r="E66" s="119"/>
      <c r="F66" s="93">
        <f t="shared" si="4"/>
        <v>0</v>
      </c>
      <c r="G66" s="157"/>
      <c r="H66" s="138"/>
      <c r="I66" s="126" t="e">
        <f>VLOOKUP(H66,Presupuesto!$B$11:$C$565,2,0)</f>
        <v>#N/A</v>
      </c>
      <c r="J66" s="94" t="str">
        <f t="shared" si="5"/>
        <v>Desarrollo del Sistema de Educación Superior</v>
      </c>
      <c r="K66" s="94" t="s">
        <v>400</v>
      </c>
    </row>
    <row r="67" spans="3:11" hidden="1" x14ac:dyDescent="0.25">
      <c r="C67" s="137"/>
      <c r="D67" s="154"/>
      <c r="E67" s="119"/>
      <c r="F67" s="93">
        <f t="shared" si="4"/>
        <v>0</v>
      </c>
      <c r="G67" s="157"/>
      <c r="H67" s="138"/>
      <c r="I67" s="126" t="e">
        <f>VLOOKUP(H67,Presupuesto!$B$11:$C$565,2,0)</f>
        <v>#N/A</v>
      </c>
      <c r="J67" s="94" t="str">
        <f t="shared" si="5"/>
        <v>Desarrollo del Sistema de Educación Superior</v>
      </c>
      <c r="K67" s="94" t="s">
        <v>411</v>
      </c>
    </row>
    <row r="68" spans="3:11" hidden="1" x14ac:dyDescent="0.25">
      <c r="C68" s="137"/>
      <c r="D68" s="154"/>
      <c r="E68" s="119"/>
      <c r="F68" s="93">
        <f t="shared" si="4"/>
        <v>0</v>
      </c>
      <c r="G68" s="157"/>
      <c r="H68" s="138"/>
      <c r="I68" s="126" t="e">
        <f>VLOOKUP(H68,Presupuesto!$B$11:$C$565,2,0)</f>
        <v>#N/A</v>
      </c>
      <c r="J68" s="94" t="str">
        <f t="shared" si="5"/>
        <v>Desarrollo del Sistema de Educación Superior</v>
      </c>
      <c r="K68" s="94" t="s">
        <v>411</v>
      </c>
    </row>
    <row r="69" spans="3:11" hidden="1" x14ac:dyDescent="0.25">
      <c r="C69" s="137"/>
      <c r="D69" s="154"/>
      <c r="E69" s="119"/>
      <c r="F69" s="93">
        <f t="shared" si="4"/>
        <v>0</v>
      </c>
      <c r="G69" s="157"/>
      <c r="H69" s="138"/>
      <c r="I69" s="126" t="e">
        <f>VLOOKUP(H69,Presupuesto!$B$11:$C$565,2,0)</f>
        <v>#N/A</v>
      </c>
      <c r="J69" s="94" t="str">
        <f t="shared" si="5"/>
        <v>Desarrollo del Sistema de Educación Superior</v>
      </c>
      <c r="K69" s="94" t="s">
        <v>411</v>
      </c>
    </row>
    <row r="70" spans="3:11" hidden="1" x14ac:dyDescent="0.25">
      <c r="C70" s="137"/>
      <c r="D70" s="154"/>
      <c r="E70" s="119"/>
      <c r="F70" s="93">
        <f t="shared" si="4"/>
        <v>0</v>
      </c>
      <c r="G70" s="157"/>
      <c r="H70" s="138"/>
      <c r="I70" s="126" t="e">
        <f>VLOOKUP(H70,Presupuesto!$B$11:$C$565,2,0)</f>
        <v>#N/A</v>
      </c>
      <c r="J70" s="94" t="str">
        <f t="shared" si="5"/>
        <v>Desarrollo del Sistema de Educación Superior</v>
      </c>
      <c r="K70" s="94" t="s">
        <v>411</v>
      </c>
    </row>
    <row r="71" spans="3:11" hidden="1" x14ac:dyDescent="0.25">
      <c r="C71" s="137"/>
      <c r="D71" s="154"/>
      <c r="E71" s="119"/>
      <c r="F71" s="93">
        <f t="shared" si="4"/>
        <v>0</v>
      </c>
      <c r="G71" s="157"/>
      <c r="H71" s="138"/>
      <c r="I71" s="126" t="e">
        <f>VLOOKUP(H71,Presupuesto!$B$11:$C$565,2,0)</f>
        <v>#N/A</v>
      </c>
      <c r="J71" s="94" t="str">
        <f t="shared" si="5"/>
        <v>Desarrollo del Sistema de Educación Superior</v>
      </c>
      <c r="K71" s="94" t="s">
        <v>411</v>
      </c>
    </row>
    <row r="72" spans="3:11" hidden="1" x14ac:dyDescent="0.25">
      <c r="C72" s="137"/>
      <c r="D72" s="154"/>
      <c r="E72" s="119"/>
      <c r="F72" s="93">
        <f t="shared" si="4"/>
        <v>0</v>
      </c>
      <c r="G72" s="157"/>
      <c r="H72" s="138"/>
      <c r="I72" s="126" t="e">
        <f>VLOOKUP(H72,Presupuesto!$B$11:$C$565,2,0)</f>
        <v>#N/A</v>
      </c>
      <c r="J72" s="94" t="str">
        <f t="shared" si="5"/>
        <v>Desarrollo del Sistema de Educación Superior</v>
      </c>
      <c r="K72" s="94" t="s">
        <v>411</v>
      </c>
    </row>
    <row r="73" spans="3:11" hidden="1" x14ac:dyDescent="0.25">
      <c r="C73" s="137"/>
      <c r="D73" s="154"/>
      <c r="E73" s="119"/>
      <c r="F73" s="93">
        <f t="shared" si="4"/>
        <v>0</v>
      </c>
      <c r="G73" s="157"/>
      <c r="H73" s="138"/>
      <c r="I73" s="126" t="e">
        <f>VLOOKUP(H73,Presupuesto!$B$11:$C$565,2,0)</f>
        <v>#N/A</v>
      </c>
      <c r="J73" s="94" t="str">
        <f t="shared" si="5"/>
        <v>Desarrollo del Sistema de Educación Superior</v>
      </c>
      <c r="K73" s="94" t="s">
        <v>411</v>
      </c>
    </row>
    <row r="74" spans="3:11" hidden="1" x14ac:dyDescent="0.25">
      <c r="C74" s="137"/>
      <c r="D74" s="154"/>
      <c r="E74" s="119"/>
      <c r="F74" s="93">
        <f t="shared" si="4"/>
        <v>0</v>
      </c>
      <c r="G74" s="157"/>
      <c r="H74" s="138"/>
      <c r="I74" s="126" t="e">
        <f>VLOOKUP(H74,Presupuesto!$B$11:$C$565,2,0)</f>
        <v>#N/A</v>
      </c>
      <c r="J74" s="94" t="str">
        <f t="shared" si="5"/>
        <v>Desarrollo del Sistema de Educación Superior</v>
      </c>
      <c r="K74" s="94" t="s">
        <v>411</v>
      </c>
    </row>
    <row r="75" spans="3:11" hidden="1" x14ac:dyDescent="0.25">
      <c r="C75" s="137"/>
      <c r="D75" s="154"/>
      <c r="E75" s="119"/>
      <c r="F75" s="93">
        <f t="shared" si="4"/>
        <v>0</v>
      </c>
      <c r="G75" s="157"/>
      <c r="H75" s="138"/>
      <c r="I75" s="126" t="e">
        <f>VLOOKUP(H75,Presupuesto!$B$11:$C$565,2,0)</f>
        <v>#N/A</v>
      </c>
      <c r="J75" s="94" t="str">
        <f t="shared" si="5"/>
        <v>Desarrollo del Sistema de Educación Superior</v>
      </c>
      <c r="K75" s="94" t="s">
        <v>411</v>
      </c>
    </row>
    <row r="76" spans="3:11" hidden="1" x14ac:dyDescent="0.25">
      <c r="C76" s="137"/>
      <c r="D76" s="154"/>
      <c r="E76" s="119"/>
      <c r="F76" s="93">
        <f t="shared" si="4"/>
        <v>0</v>
      </c>
      <c r="G76" s="157"/>
      <c r="H76" s="138"/>
      <c r="I76" s="126" t="e">
        <f>VLOOKUP(H76,Presupuesto!$B$11:$C$565,2,0)</f>
        <v>#N/A</v>
      </c>
      <c r="J76" s="94" t="str">
        <f t="shared" si="5"/>
        <v>Desarrollo del Sistema de Educación Superior</v>
      </c>
      <c r="K76" s="94" t="s">
        <v>411</v>
      </c>
    </row>
    <row r="77" spans="3:11" hidden="1" x14ac:dyDescent="0.25">
      <c r="C77" s="137"/>
      <c r="D77" s="154"/>
      <c r="E77" s="119"/>
      <c r="F77" s="93">
        <f t="shared" si="4"/>
        <v>0</v>
      </c>
      <c r="G77" s="157"/>
      <c r="H77" s="138"/>
      <c r="I77" s="126" t="e">
        <f>VLOOKUP(H77,Presupuesto!$B$11:$C$565,2,0)</f>
        <v>#N/A</v>
      </c>
      <c r="J77" s="94" t="str">
        <f t="shared" si="5"/>
        <v>Desarrollo del Sistema de Educación Superior</v>
      </c>
      <c r="K77" s="94" t="s">
        <v>411</v>
      </c>
    </row>
    <row r="78" spans="3:11" hidden="1" x14ac:dyDescent="0.25">
      <c r="C78" s="137"/>
      <c r="D78" s="154"/>
      <c r="E78" s="119"/>
      <c r="F78" s="93">
        <f t="shared" si="4"/>
        <v>0</v>
      </c>
      <c r="G78" s="157"/>
      <c r="H78" s="138"/>
      <c r="I78" s="126" t="e">
        <f>VLOOKUP(H78,Presupuesto!$B$11:$C$565,2,0)</f>
        <v>#N/A</v>
      </c>
      <c r="J78" s="94" t="str">
        <f t="shared" si="5"/>
        <v>Desarrollo del Sistema de Educación Superior</v>
      </c>
      <c r="K78" s="94" t="s">
        <v>411</v>
      </c>
    </row>
    <row r="79" spans="3:11" hidden="1" x14ac:dyDescent="0.25">
      <c r="C79" s="137"/>
      <c r="D79" s="154"/>
      <c r="E79" s="119"/>
      <c r="F79" s="93">
        <f t="shared" si="4"/>
        <v>0</v>
      </c>
      <c r="G79" s="157"/>
      <c r="H79" s="138"/>
      <c r="I79" s="126" t="e">
        <f>VLOOKUP(H79,Presupuesto!$B$11:$C$565,2,0)</f>
        <v>#N/A</v>
      </c>
      <c r="J79" s="94" t="str">
        <f t="shared" si="5"/>
        <v>Desarrollo del Sistema de Educación Superior</v>
      </c>
      <c r="K79" s="94" t="s">
        <v>411</v>
      </c>
    </row>
    <row r="80" spans="3:11" hidden="1" x14ac:dyDescent="0.25">
      <c r="C80" s="137"/>
      <c r="D80" s="154"/>
      <c r="E80" s="119"/>
      <c r="F80" s="93">
        <f t="shared" si="4"/>
        <v>0</v>
      </c>
      <c r="G80" s="157"/>
      <c r="H80" s="138"/>
      <c r="I80" s="126" t="e">
        <f>VLOOKUP(H80,Presupuesto!$B$11:$C$565,2,0)</f>
        <v>#N/A</v>
      </c>
      <c r="J80" s="94" t="str">
        <f t="shared" si="5"/>
        <v>Desarrollo del Sistema de Educación Superior</v>
      </c>
      <c r="K80" s="94" t="s">
        <v>411</v>
      </c>
    </row>
    <row r="81" spans="3:11" hidden="1" x14ac:dyDescent="0.25">
      <c r="C81" s="137"/>
      <c r="D81" s="154"/>
      <c r="E81" s="119"/>
      <c r="F81" s="93">
        <f t="shared" si="4"/>
        <v>0</v>
      </c>
      <c r="G81" s="157"/>
      <c r="H81" s="138"/>
      <c r="I81" s="126" t="e">
        <f>VLOOKUP(H81,Presupuesto!$B$11:$C$565,2,0)</f>
        <v>#N/A</v>
      </c>
      <c r="J81" s="94" t="str">
        <f t="shared" si="5"/>
        <v>Desarrollo del Sistema de Educación Superior</v>
      </c>
      <c r="K81" s="94" t="s">
        <v>411</v>
      </c>
    </row>
    <row r="82" spans="3:11" hidden="1" x14ac:dyDescent="0.25">
      <c r="C82" s="137"/>
      <c r="D82" s="154"/>
      <c r="E82" s="119"/>
      <c r="F82" s="93">
        <f t="shared" si="4"/>
        <v>0</v>
      </c>
      <c r="G82" s="157"/>
      <c r="H82" s="138"/>
      <c r="I82" s="126" t="e">
        <f>VLOOKUP(H82,Presupuesto!$B$11:$C$565,2,0)</f>
        <v>#N/A</v>
      </c>
      <c r="J82" s="94" t="str">
        <f t="shared" si="5"/>
        <v>Desarrollo del Sistema de Educación Superior</v>
      </c>
      <c r="K82" s="94" t="s">
        <v>411</v>
      </c>
    </row>
    <row r="83" spans="3:11" hidden="1" x14ac:dyDescent="0.25">
      <c r="C83" s="139"/>
      <c r="D83" s="147"/>
      <c r="E83" s="114"/>
      <c r="F83" s="93">
        <f t="shared" si="4"/>
        <v>0</v>
      </c>
      <c r="G83" s="157"/>
      <c r="H83" s="140"/>
      <c r="I83" s="126" t="e">
        <f>VLOOKUP(H83,Presupuesto!$B$11:$C$565,2,0)</f>
        <v>#N/A</v>
      </c>
      <c r="J83" s="94" t="str">
        <f t="shared" si="5"/>
        <v>Desarrollo del Sistema de Educación Superior</v>
      </c>
      <c r="K83" s="94" t="s">
        <v>411</v>
      </c>
    </row>
    <row r="84" spans="3:11" hidden="1" x14ac:dyDescent="0.25">
      <c r="C84" s="139"/>
      <c r="D84" s="147"/>
      <c r="E84" s="114"/>
      <c r="F84" s="93">
        <f t="shared" si="4"/>
        <v>0</v>
      </c>
      <c r="G84" s="157"/>
      <c r="H84" s="140"/>
      <c r="I84" s="126" t="e">
        <f>VLOOKUP(H84,Presupuesto!$B$11:$C$565,2,0)</f>
        <v>#N/A</v>
      </c>
      <c r="J84" s="94" t="str">
        <f t="shared" si="5"/>
        <v>Desarrollo del Sistema de Educación Superior</v>
      </c>
      <c r="K84" s="94" t="s">
        <v>411</v>
      </c>
    </row>
    <row r="85" spans="3:11" hidden="1" x14ac:dyDescent="0.25">
      <c r="C85" s="139"/>
      <c r="D85" s="147"/>
      <c r="E85" s="114"/>
      <c r="F85" s="93">
        <f t="shared" si="4"/>
        <v>0</v>
      </c>
      <c r="G85" s="157"/>
      <c r="H85" s="140"/>
      <c r="I85" s="126" t="e">
        <f>VLOOKUP(H85,Presupuesto!$B$11:$C$565,2,0)</f>
        <v>#N/A</v>
      </c>
      <c r="J85" s="94" t="str">
        <f t="shared" si="5"/>
        <v>Desarrollo del Sistema de Educación Superior</v>
      </c>
      <c r="K85" s="94" t="s">
        <v>411</v>
      </c>
    </row>
    <row r="86" spans="3:11" hidden="1" x14ac:dyDescent="0.25">
      <c r="C86" s="139"/>
      <c r="D86" s="147"/>
      <c r="E86" s="114"/>
      <c r="F86" s="93">
        <f t="shared" si="4"/>
        <v>0</v>
      </c>
      <c r="G86" s="157"/>
      <c r="H86" s="140"/>
      <c r="I86" s="126" t="e">
        <f>VLOOKUP(H86,Presupuesto!$B$11:$C$565,2,0)</f>
        <v>#N/A</v>
      </c>
      <c r="J86" s="94" t="str">
        <f t="shared" si="5"/>
        <v>Desarrollo del Sistema de Educación Superior</v>
      </c>
      <c r="K86" s="94" t="s">
        <v>411</v>
      </c>
    </row>
    <row r="87" spans="3:11" hidden="1" x14ac:dyDescent="0.25">
      <c r="C87" s="139"/>
      <c r="D87" s="147"/>
      <c r="E87" s="114"/>
      <c r="F87" s="93">
        <f t="shared" si="4"/>
        <v>0</v>
      </c>
      <c r="G87" s="157"/>
      <c r="H87" s="140"/>
      <c r="I87" s="126" t="e">
        <f>VLOOKUP(H87,Presupuesto!$B$11:$C$565,2,0)</f>
        <v>#N/A</v>
      </c>
      <c r="J87" s="94" t="str">
        <f t="shared" si="5"/>
        <v>Desarrollo del Sistema de Educación Superior</v>
      </c>
      <c r="K87" s="94" t="s">
        <v>411</v>
      </c>
    </row>
    <row r="88" spans="3:11" hidden="1" x14ac:dyDescent="0.25">
      <c r="C88" s="139"/>
      <c r="D88" s="147"/>
      <c r="E88" s="114"/>
      <c r="F88" s="93">
        <f t="shared" si="4"/>
        <v>0</v>
      </c>
      <c r="G88" s="157"/>
      <c r="H88" s="140"/>
      <c r="I88" s="126" t="e">
        <f>VLOOKUP(H88,Presupuesto!$B$11:$C$565,2,0)</f>
        <v>#N/A</v>
      </c>
      <c r="J88" s="94" t="str">
        <f t="shared" si="5"/>
        <v>Desarrollo del Sistema de Educación Superior</v>
      </c>
      <c r="K88" s="94" t="s">
        <v>411</v>
      </c>
    </row>
    <row r="89" spans="3:11" hidden="1" x14ac:dyDescent="0.25">
      <c r="C89" s="139"/>
      <c r="D89" s="147"/>
      <c r="E89" s="114"/>
      <c r="F89" s="93">
        <f t="shared" si="4"/>
        <v>0</v>
      </c>
      <c r="G89" s="157"/>
      <c r="H89" s="140"/>
      <c r="I89" s="126" t="e">
        <f>VLOOKUP(H89,Presupuesto!$B$11:$C$565,2,0)</f>
        <v>#N/A</v>
      </c>
      <c r="J89" s="94" t="str">
        <f t="shared" si="5"/>
        <v>Desarrollo del Sistema de Educación Superior</v>
      </c>
      <c r="K89" s="94" t="s">
        <v>411</v>
      </c>
    </row>
    <row r="90" spans="3:11" hidden="1" x14ac:dyDescent="0.25">
      <c r="C90" s="139"/>
      <c r="D90" s="147"/>
      <c r="E90" s="114"/>
      <c r="F90" s="93">
        <f t="shared" si="4"/>
        <v>0</v>
      </c>
      <c r="G90" s="157"/>
      <c r="H90" s="140"/>
      <c r="I90" s="126" t="e">
        <f>VLOOKUP(H90,Presupuesto!$B$11:$C$565,2,0)</f>
        <v>#N/A</v>
      </c>
      <c r="J90" s="94" t="str">
        <f t="shared" si="5"/>
        <v>Desarrollo del Sistema de Educación Superior</v>
      </c>
      <c r="K90" s="94" t="s">
        <v>411</v>
      </c>
    </row>
    <row r="91" spans="3:11" hidden="1" x14ac:dyDescent="0.25">
      <c r="C91" s="141"/>
      <c r="D91" s="147"/>
      <c r="E91" s="114"/>
      <c r="F91" s="93">
        <f t="shared" si="4"/>
        <v>0</v>
      </c>
      <c r="G91" s="157"/>
      <c r="H91" s="142"/>
      <c r="I91" s="126" t="e">
        <f>VLOOKUP(H91,Presupuesto!$B$11:$C$565,2,0)</f>
        <v>#N/A</v>
      </c>
      <c r="J91" s="94" t="str">
        <f t="shared" si="5"/>
        <v>Desarrollo del Sistema de Educación Superior</v>
      </c>
      <c r="K91" s="94" t="s">
        <v>402</v>
      </c>
    </row>
    <row r="92" spans="3:11" hidden="1" x14ac:dyDescent="0.25">
      <c r="C92" s="141"/>
      <c r="D92" s="147"/>
      <c r="E92" s="114"/>
      <c r="F92" s="93">
        <f t="shared" si="4"/>
        <v>0</v>
      </c>
      <c r="G92" s="157"/>
      <c r="H92" s="142"/>
      <c r="I92" s="126" t="e">
        <f>VLOOKUP(H92,Presupuesto!$B$11:$C$565,2,0)</f>
        <v>#N/A</v>
      </c>
      <c r="J92" s="94" t="str">
        <f t="shared" si="5"/>
        <v>Desarrollo del Sistema de Educación Superior</v>
      </c>
      <c r="K92" s="94" t="s">
        <v>411</v>
      </c>
    </row>
    <row r="93" spans="3:11" hidden="1" x14ac:dyDescent="0.25">
      <c r="C93" s="141"/>
      <c r="D93" s="147"/>
      <c r="E93" s="114"/>
      <c r="F93" s="93">
        <f t="shared" si="4"/>
        <v>0</v>
      </c>
      <c r="G93" s="157"/>
      <c r="H93" s="142"/>
      <c r="I93" s="126" t="e">
        <f>VLOOKUP(H93,Presupuesto!$B$11:$C$565,2,0)</f>
        <v>#N/A</v>
      </c>
      <c r="J93" s="94" t="str">
        <f t="shared" si="5"/>
        <v>Desarrollo del Sistema de Educación Superior</v>
      </c>
      <c r="K93" s="94" t="s">
        <v>411</v>
      </c>
    </row>
    <row r="94" spans="3:11" hidden="1" x14ac:dyDescent="0.25">
      <c r="C94" s="141"/>
      <c r="D94" s="147"/>
      <c r="E94" s="114"/>
      <c r="F94" s="93">
        <f t="shared" si="4"/>
        <v>0</v>
      </c>
      <c r="G94" s="157"/>
      <c r="H94" s="142"/>
      <c r="I94" s="126" t="e">
        <f>VLOOKUP(H94,Presupuesto!$B$11:$C$565,2,0)</f>
        <v>#N/A</v>
      </c>
      <c r="J94" s="94" t="str">
        <f t="shared" si="5"/>
        <v>Desarrollo del Sistema de Educación Superior</v>
      </c>
      <c r="K94" s="94" t="s">
        <v>411</v>
      </c>
    </row>
    <row r="95" spans="3:11" ht="15.75" hidden="1" thickBot="1" x14ac:dyDescent="0.3">
      <c r="C95" s="143"/>
      <c r="D95" s="155"/>
      <c r="E95" s="99"/>
      <c r="F95" s="101">
        <f t="shared" si="4"/>
        <v>0</v>
      </c>
      <c r="G95" s="158"/>
      <c r="H95" s="144"/>
      <c r="I95" s="128" t="e">
        <f>VLOOKUP(H95,Presupuesto!$B$11:$C$565,2,0)</f>
        <v>#N/A</v>
      </c>
      <c r="J95" s="102" t="str">
        <f t="shared" si="5"/>
        <v>Desarrollo del Sistema de Educación Superior</v>
      </c>
      <c r="K95" s="120" t="s">
        <v>393</v>
      </c>
    </row>
    <row r="97" spans="3:11" ht="15.75" thickBot="1" x14ac:dyDescent="0.3"/>
    <row r="98" spans="3:11" ht="15.75" thickBot="1" x14ac:dyDescent="0.3">
      <c r="C98" s="153" t="s">
        <v>53</v>
      </c>
      <c r="D98" s="307">
        <f>SUM(F105:F139)</f>
        <v>1875</v>
      </c>
      <c r="F98" s="70"/>
      <c r="G98" s="76"/>
      <c r="H98" s="70"/>
      <c r="I98" s="70"/>
    </row>
    <row r="99" spans="3:11" x14ac:dyDescent="0.25">
      <c r="C99" s="70"/>
      <c r="D99" s="31"/>
      <c r="E99" s="89"/>
      <c r="F99" s="89"/>
      <c r="G99" s="89"/>
      <c r="H99" s="73"/>
      <c r="I99" s="73"/>
      <c r="J99" s="73"/>
      <c r="K99" s="108"/>
    </row>
    <row r="100" spans="3:11" x14ac:dyDescent="0.25">
      <c r="C100" s="70"/>
      <c r="D100" s="31"/>
      <c r="E100" s="89"/>
      <c r="F100" s="89"/>
      <c r="G100" s="89"/>
      <c r="H100" s="73"/>
      <c r="I100" s="73"/>
      <c r="J100" s="73"/>
      <c r="K100" s="108"/>
    </row>
    <row r="101" spans="3:11" ht="15.75" x14ac:dyDescent="0.25">
      <c r="C101" s="198" t="s">
        <v>391</v>
      </c>
      <c r="D101" s="306" t="s">
        <v>2178</v>
      </c>
      <c r="E101" s="89"/>
      <c r="F101" s="89"/>
      <c r="G101" s="89"/>
      <c r="H101" s="73"/>
      <c r="I101" s="73"/>
      <c r="J101" s="73"/>
      <c r="K101" s="108"/>
    </row>
    <row r="102" spans="3:11" ht="18.75" x14ac:dyDescent="0.25">
      <c r="C102" s="200" t="str">
        <f>IFERROR(VLOOKUP(D101,'1. Desarrollo e Innov. Curricu.'!$F:$G,2,FALSE),IFERROR(VLOOKUP(D101,'2. Investigación Científica'!$F:$G,2,FALSE),IFERROR(VLOOKUP(D101,'3. Vinculación Univ. Sociedad'!$E:$G,2,FALSE),IFERROR(VLOOKUP(D101,'4.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Desarrollo de un Taller de consulta a coordinadores de carreras a las que se da servicio al impartir FS-100</v>
      </c>
      <c r="D102" s="322"/>
      <c r="E102" s="89"/>
      <c r="F102" s="89"/>
      <c r="G102" s="89"/>
      <c r="H102" s="73"/>
      <c r="I102" s="73"/>
      <c r="J102" s="73"/>
      <c r="K102" s="108"/>
    </row>
    <row r="103" spans="3:11" ht="15.75" thickBot="1" x14ac:dyDescent="0.3">
      <c r="F103" s="89"/>
      <c r="G103" s="73"/>
      <c r="H103" s="73"/>
      <c r="I103" s="73"/>
    </row>
    <row r="104" spans="3:11" ht="30.75" thickBot="1" x14ac:dyDescent="0.3">
      <c r="C104" s="125" t="s">
        <v>44</v>
      </c>
      <c r="D104" s="125" t="s">
        <v>55</v>
      </c>
      <c r="E104" s="132" t="s">
        <v>57</v>
      </c>
      <c r="F104" s="131" t="s">
        <v>27</v>
      </c>
      <c r="G104" s="129" t="s">
        <v>130</v>
      </c>
      <c r="H104" s="132" t="s">
        <v>46</v>
      </c>
      <c r="I104" s="129" t="s">
        <v>131</v>
      </c>
      <c r="J104" s="129" t="s">
        <v>409</v>
      </c>
      <c r="K104" s="129" t="s">
        <v>410</v>
      </c>
    </row>
    <row r="105" spans="3:11" hidden="1" x14ac:dyDescent="0.25">
      <c r="C105" s="210" t="s">
        <v>438</v>
      </c>
      <c r="D105" s="211"/>
      <c r="E105" s="209">
        <f>HLOOKUP(C105,$AH$2:$BU$3,2,0)</f>
        <v>620</v>
      </c>
      <c r="F105" s="93">
        <f t="shared" ref="F105:F139" si="6">D105*E105</f>
        <v>0</v>
      </c>
      <c r="G105" s="157"/>
      <c r="H105" s="138"/>
      <c r="I105" s="126" t="e">
        <f>VLOOKUP(H105,Presupuesto!$B$11:$C$565,2,0)</f>
        <v>#N/A</v>
      </c>
      <c r="J105" s="208" t="s">
        <v>1474</v>
      </c>
      <c r="K105" s="94" t="s">
        <v>393</v>
      </c>
    </row>
    <row r="106" spans="3:11" x14ac:dyDescent="0.25">
      <c r="C106" s="137" t="s">
        <v>3033</v>
      </c>
      <c r="D106" s="154">
        <v>1</v>
      </c>
      <c r="E106" s="119">
        <v>1875</v>
      </c>
      <c r="F106" s="93">
        <f t="shared" si="6"/>
        <v>1875</v>
      </c>
      <c r="G106" s="157" t="s">
        <v>128</v>
      </c>
      <c r="H106" s="138" t="s">
        <v>310</v>
      </c>
      <c r="I106" s="126" t="str">
        <f>VLOOKUP(H106,Presupuesto!$B$11:$C$565,2,0)</f>
        <v>ALIMENTOS Y BEBIDAS PARA PERSONAS (31100-00)</v>
      </c>
      <c r="J106" s="94" t="s">
        <v>1356</v>
      </c>
      <c r="K106" s="94" t="s">
        <v>394</v>
      </c>
    </row>
    <row r="107" spans="3:11" hidden="1" x14ac:dyDescent="0.25">
      <c r="C107" s="137"/>
      <c r="D107" s="154"/>
      <c r="E107" s="119"/>
      <c r="F107" s="93">
        <f t="shared" si="6"/>
        <v>0</v>
      </c>
      <c r="G107" s="157"/>
      <c r="H107" s="138"/>
      <c r="I107" s="126" t="e">
        <f>VLOOKUP(H107,Presupuesto!$B$11:$C$565,2,0)</f>
        <v>#N/A</v>
      </c>
      <c r="J107" s="94" t="str">
        <f t="shared" ref="J107:J139" si="7">$J$105</f>
        <v>Desarrollo del Sistema de Educación Superior</v>
      </c>
      <c r="K107" s="94" t="s">
        <v>411</v>
      </c>
    </row>
    <row r="108" spans="3:11" hidden="1" x14ac:dyDescent="0.25">
      <c r="C108" s="137"/>
      <c r="D108" s="154"/>
      <c r="E108" s="119"/>
      <c r="F108" s="93">
        <f t="shared" si="6"/>
        <v>0</v>
      </c>
      <c r="G108" s="157"/>
      <c r="H108" s="138"/>
      <c r="I108" s="126" t="e">
        <f>VLOOKUP(H108,Presupuesto!$B$11:$C$565,2,0)</f>
        <v>#N/A</v>
      </c>
      <c r="J108" s="94" t="str">
        <f t="shared" si="7"/>
        <v>Desarrollo del Sistema de Educación Superior</v>
      </c>
      <c r="K108" s="94" t="s">
        <v>411</v>
      </c>
    </row>
    <row r="109" spans="3:11" hidden="1" x14ac:dyDescent="0.25">
      <c r="C109" s="137"/>
      <c r="D109" s="154"/>
      <c r="E109" s="119"/>
      <c r="F109" s="93">
        <f t="shared" si="6"/>
        <v>0</v>
      </c>
      <c r="G109" s="157"/>
      <c r="H109" s="138"/>
      <c r="I109" s="126" t="e">
        <f>VLOOKUP(H109,Presupuesto!$B$11:$C$565,2,0)</f>
        <v>#N/A</v>
      </c>
      <c r="J109" s="94" t="str">
        <f t="shared" si="7"/>
        <v>Desarrollo del Sistema de Educación Superior</v>
      </c>
      <c r="K109" s="94" t="s">
        <v>411</v>
      </c>
    </row>
    <row r="110" spans="3:11" hidden="1" x14ac:dyDescent="0.25">
      <c r="C110" s="137"/>
      <c r="D110" s="154"/>
      <c r="E110" s="119"/>
      <c r="F110" s="93">
        <f t="shared" si="6"/>
        <v>0</v>
      </c>
      <c r="G110" s="157"/>
      <c r="H110" s="138"/>
      <c r="I110" s="126" t="e">
        <f>VLOOKUP(H110,Presupuesto!$B$11:$C$565,2,0)</f>
        <v>#N/A</v>
      </c>
      <c r="J110" s="94" t="str">
        <f t="shared" si="7"/>
        <v>Desarrollo del Sistema de Educación Superior</v>
      </c>
      <c r="K110" s="94" t="s">
        <v>400</v>
      </c>
    </row>
    <row r="111" spans="3:11" hidden="1" x14ac:dyDescent="0.25">
      <c r="C111" s="137"/>
      <c r="D111" s="154"/>
      <c r="E111" s="119"/>
      <c r="F111" s="93">
        <f t="shared" si="6"/>
        <v>0</v>
      </c>
      <c r="G111" s="157"/>
      <c r="H111" s="138"/>
      <c r="I111" s="126" t="e">
        <f>VLOOKUP(H111,Presupuesto!$B$11:$C$565,2,0)</f>
        <v>#N/A</v>
      </c>
      <c r="J111" s="94" t="str">
        <f t="shared" si="7"/>
        <v>Desarrollo del Sistema de Educación Superior</v>
      </c>
      <c r="K111" s="94" t="s">
        <v>411</v>
      </c>
    </row>
    <row r="112" spans="3:11" hidden="1" x14ac:dyDescent="0.25">
      <c r="C112" s="137"/>
      <c r="D112" s="154"/>
      <c r="E112" s="119"/>
      <c r="F112" s="93">
        <f t="shared" si="6"/>
        <v>0</v>
      </c>
      <c r="G112" s="157"/>
      <c r="H112" s="138"/>
      <c r="I112" s="126" t="e">
        <f>VLOOKUP(H112,Presupuesto!$B$11:$C$565,2,0)</f>
        <v>#N/A</v>
      </c>
      <c r="J112" s="94" t="str">
        <f t="shared" si="7"/>
        <v>Desarrollo del Sistema de Educación Superior</v>
      </c>
      <c r="K112" s="94" t="s">
        <v>411</v>
      </c>
    </row>
    <row r="113" spans="3:11" hidden="1" x14ac:dyDescent="0.25">
      <c r="C113" s="137"/>
      <c r="D113" s="154"/>
      <c r="E113" s="119"/>
      <c r="F113" s="93">
        <f t="shared" si="6"/>
        <v>0</v>
      </c>
      <c r="G113" s="157"/>
      <c r="H113" s="138"/>
      <c r="I113" s="126" t="e">
        <f>VLOOKUP(H113,Presupuesto!$B$11:$C$565,2,0)</f>
        <v>#N/A</v>
      </c>
      <c r="J113" s="94" t="str">
        <f t="shared" si="7"/>
        <v>Desarrollo del Sistema de Educación Superior</v>
      </c>
      <c r="K113" s="94" t="s">
        <v>411</v>
      </c>
    </row>
    <row r="114" spans="3:11" hidden="1" x14ac:dyDescent="0.25">
      <c r="C114" s="137"/>
      <c r="D114" s="154"/>
      <c r="E114" s="119"/>
      <c r="F114" s="93">
        <f t="shared" si="6"/>
        <v>0</v>
      </c>
      <c r="G114" s="157"/>
      <c r="H114" s="138"/>
      <c r="I114" s="126" t="e">
        <f>VLOOKUP(H114,Presupuesto!$B$11:$C$565,2,0)</f>
        <v>#N/A</v>
      </c>
      <c r="J114" s="94" t="str">
        <f t="shared" si="7"/>
        <v>Desarrollo del Sistema de Educación Superior</v>
      </c>
      <c r="K114" s="94" t="s">
        <v>411</v>
      </c>
    </row>
    <row r="115" spans="3:11" hidden="1" x14ac:dyDescent="0.25">
      <c r="C115" s="137"/>
      <c r="D115" s="154"/>
      <c r="E115" s="119"/>
      <c r="F115" s="93">
        <f t="shared" si="6"/>
        <v>0</v>
      </c>
      <c r="G115" s="157"/>
      <c r="H115" s="138"/>
      <c r="I115" s="126" t="e">
        <f>VLOOKUP(H115,Presupuesto!$B$11:$C$565,2,0)</f>
        <v>#N/A</v>
      </c>
      <c r="J115" s="94" t="str">
        <f t="shared" si="7"/>
        <v>Desarrollo del Sistema de Educación Superior</v>
      </c>
      <c r="K115" s="94" t="s">
        <v>411</v>
      </c>
    </row>
    <row r="116" spans="3:11" hidden="1" x14ac:dyDescent="0.25">
      <c r="C116" s="137"/>
      <c r="D116" s="154"/>
      <c r="E116" s="119"/>
      <c r="F116" s="93">
        <f t="shared" si="6"/>
        <v>0</v>
      </c>
      <c r="G116" s="157"/>
      <c r="H116" s="138"/>
      <c r="I116" s="126" t="e">
        <f>VLOOKUP(H116,Presupuesto!$B$11:$C$565,2,0)</f>
        <v>#N/A</v>
      </c>
      <c r="J116" s="94" t="str">
        <f t="shared" si="7"/>
        <v>Desarrollo del Sistema de Educación Superior</v>
      </c>
      <c r="K116" s="94" t="s">
        <v>411</v>
      </c>
    </row>
    <row r="117" spans="3:11" hidden="1" x14ac:dyDescent="0.25">
      <c r="C117" s="137"/>
      <c r="D117" s="154"/>
      <c r="E117" s="119"/>
      <c r="F117" s="93">
        <f t="shared" si="6"/>
        <v>0</v>
      </c>
      <c r="G117" s="157"/>
      <c r="H117" s="138"/>
      <c r="I117" s="126" t="e">
        <f>VLOOKUP(H117,Presupuesto!$B$11:$C$565,2,0)</f>
        <v>#N/A</v>
      </c>
      <c r="J117" s="94" t="str">
        <f t="shared" si="7"/>
        <v>Desarrollo del Sistema de Educación Superior</v>
      </c>
      <c r="K117" s="94" t="s">
        <v>411</v>
      </c>
    </row>
    <row r="118" spans="3:11" hidden="1" x14ac:dyDescent="0.25">
      <c r="C118" s="137"/>
      <c r="D118" s="154"/>
      <c r="E118" s="119"/>
      <c r="F118" s="93">
        <f t="shared" si="6"/>
        <v>0</v>
      </c>
      <c r="G118" s="157"/>
      <c r="H118" s="138"/>
      <c r="I118" s="126" t="e">
        <f>VLOOKUP(H118,Presupuesto!$B$11:$C$565,2,0)</f>
        <v>#N/A</v>
      </c>
      <c r="J118" s="94" t="str">
        <f t="shared" si="7"/>
        <v>Desarrollo del Sistema de Educación Superior</v>
      </c>
      <c r="K118" s="94" t="s">
        <v>411</v>
      </c>
    </row>
    <row r="119" spans="3:11" hidden="1" x14ac:dyDescent="0.25">
      <c r="C119" s="137"/>
      <c r="D119" s="154"/>
      <c r="E119" s="119"/>
      <c r="F119" s="93">
        <f t="shared" si="6"/>
        <v>0</v>
      </c>
      <c r="G119" s="157"/>
      <c r="H119" s="138"/>
      <c r="I119" s="126" t="e">
        <f>VLOOKUP(H119,Presupuesto!$B$11:$C$565,2,0)</f>
        <v>#N/A</v>
      </c>
      <c r="J119" s="94" t="str">
        <f t="shared" si="7"/>
        <v>Desarrollo del Sistema de Educación Superior</v>
      </c>
      <c r="K119" s="94" t="s">
        <v>411</v>
      </c>
    </row>
    <row r="120" spans="3:11" hidden="1" x14ac:dyDescent="0.25">
      <c r="C120" s="137"/>
      <c r="D120" s="154"/>
      <c r="E120" s="119"/>
      <c r="F120" s="93">
        <f t="shared" si="6"/>
        <v>0</v>
      </c>
      <c r="G120" s="157"/>
      <c r="H120" s="138"/>
      <c r="I120" s="126" t="e">
        <f>VLOOKUP(H120,Presupuesto!$B$11:$C$565,2,0)</f>
        <v>#N/A</v>
      </c>
      <c r="J120" s="94" t="str">
        <f t="shared" si="7"/>
        <v>Desarrollo del Sistema de Educación Superior</v>
      </c>
      <c r="K120" s="94" t="s">
        <v>411</v>
      </c>
    </row>
    <row r="121" spans="3:11" hidden="1" x14ac:dyDescent="0.25">
      <c r="C121" s="137"/>
      <c r="D121" s="154"/>
      <c r="E121" s="119"/>
      <c r="F121" s="93">
        <f t="shared" si="6"/>
        <v>0</v>
      </c>
      <c r="G121" s="157"/>
      <c r="H121" s="138"/>
      <c r="I121" s="126" t="e">
        <f>VLOOKUP(H121,Presupuesto!$B$11:$C$565,2,0)</f>
        <v>#N/A</v>
      </c>
      <c r="J121" s="94" t="str">
        <f t="shared" si="7"/>
        <v>Desarrollo del Sistema de Educación Superior</v>
      </c>
      <c r="K121" s="94" t="s">
        <v>411</v>
      </c>
    </row>
    <row r="122" spans="3:11" hidden="1" x14ac:dyDescent="0.25">
      <c r="C122" s="137"/>
      <c r="D122" s="154"/>
      <c r="E122" s="119"/>
      <c r="F122" s="93">
        <f t="shared" si="6"/>
        <v>0</v>
      </c>
      <c r="G122" s="157"/>
      <c r="H122" s="138"/>
      <c r="I122" s="126" t="e">
        <f>VLOOKUP(H122,Presupuesto!$B$11:$C$565,2,0)</f>
        <v>#N/A</v>
      </c>
      <c r="J122" s="94" t="str">
        <f t="shared" si="7"/>
        <v>Desarrollo del Sistema de Educación Superior</v>
      </c>
      <c r="K122" s="94" t="s">
        <v>411</v>
      </c>
    </row>
    <row r="123" spans="3:11" hidden="1" x14ac:dyDescent="0.25">
      <c r="C123" s="137"/>
      <c r="D123" s="154"/>
      <c r="E123" s="119"/>
      <c r="F123" s="93">
        <f t="shared" si="6"/>
        <v>0</v>
      </c>
      <c r="G123" s="157"/>
      <c r="H123" s="138"/>
      <c r="I123" s="126" t="e">
        <f>VLOOKUP(H123,Presupuesto!$B$11:$C$565,2,0)</f>
        <v>#N/A</v>
      </c>
      <c r="J123" s="94" t="str">
        <f t="shared" si="7"/>
        <v>Desarrollo del Sistema de Educación Superior</v>
      </c>
      <c r="K123" s="94" t="s">
        <v>411</v>
      </c>
    </row>
    <row r="124" spans="3:11" hidden="1" x14ac:dyDescent="0.25">
      <c r="C124" s="137"/>
      <c r="D124" s="154"/>
      <c r="E124" s="119"/>
      <c r="F124" s="93">
        <f t="shared" si="6"/>
        <v>0</v>
      </c>
      <c r="G124" s="157"/>
      <c r="H124" s="138"/>
      <c r="I124" s="126" t="e">
        <f>VLOOKUP(H124,Presupuesto!$B$11:$C$565,2,0)</f>
        <v>#N/A</v>
      </c>
      <c r="J124" s="94" t="str">
        <f t="shared" si="7"/>
        <v>Desarrollo del Sistema de Educación Superior</v>
      </c>
      <c r="K124" s="94" t="s">
        <v>411</v>
      </c>
    </row>
    <row r="125" spans="3:11" hidden="1" x14ac:dyDescent="0.25">
      <c r="C125" s="137"/>
      <c r="D125" s="154"/>
      <c r="E125" s="119"/>
      <c r="F125" s="93">
        <f t="shared" si="6"/>
        <v>0</v>
      </c>
      <c r="G125" s="157"/>
      <c r="H125" s="138"/>
      <c r="I125" s="126" t="e">
        <f>VLOOKUP(H125,Presupuesto!$B$11:$C$565,2,0)</f>
        <v>#N/A</v>
      </c>
      <c r="J125" s="94" t="str">
        <f t="shared" si="7"/>
        <v>Desarrollo del Sistema de Educación Superior</v>
      </c>
      <c r="K125" s="94" t="s">
        <v>411</v>
      </c>
    </row>
    <row r="126" spans="3:11" hidden="1" x14ac:dyDescent="0.25">
      <c r="C126" s="137"/>
      <c r="D126" s="154"/>
      <c r="E126" s="119"/>
      <c r="F126" s="93">
        <f t="shared" si="6"/>
        <v>0</v>
      </c>
      <c r="G126" s="157"/>
      <c r="H126" s="138"/>
      <c r="I126" s="126" t="e">
        <f>VLOOKUP(H126,Presupuesto!$B$11:$C$565,2,0)</f>
        <v>#N/A</v>
      </c>
      <c r="J126" s="94" t="str">
        <f t="shared" si="7"/>
        <v>Desarrollo del Sistema de Educación Superior</v>
      </c>
      <c r="K126" s="94" t="s">
        <v>411</v>
      </c>
    </row>
    <row r="127" spans="3:11" hidden="1" x14ac:dyDescent="0.25">
      <c r="C127" s="139"/>
      <c r="D127" s="147"/>
      <c r="E127" s="114"/>
      <c r="F127" s="93">
        <f t="shared" si="6"/>
        <v>0</v>
      </c>
      <c r="G127" s="157"/>
      <c r="H127" s="140"/>
      <c r="I127" s="126" t="e">
        <f>VLOOKUP(H127,Presupuesto!$B$11:$C$565,2,0)</f>
        <v>#N/A</v>
      </c>
      <c r="J127" s="94" t="str">
        <f t="shared" si="7"/>
        <v>Desarrollo del Sistema de Educación Superior</v>
      </c>
      <c r="K127" s="94" t="s">
        <v>411</v>
      </c>
    </row>
    <row r="128" spans="3:11" hidden="1" x14ac:dyDescent="0.25">
      <c r="C128" s="139"/>
      <c r="D128" s="147"/>
      <c r="E128" s="114"/>
      <c r="F128" s="93">
        <f t="shared" si="6"/>
        <v>0</v>
      </c>
      <c r="G128" s="157"/>
      <c r="H128" s="140"/>
      <c r="I128" s="126" t="e">
        <f>VLOOKUP(H128,Presupuesto!$B$11:$C$565,2,0)</f>
        <v>#N/A</v>
      </c>
      <c r="J128" s="94" t="str">
        <f t="shared" si="7"/>
        <v>Desarrollo del Sistema de Educación Superior</v>
      </c>
      <c r="K128" s="94" t="s">
        <v>411</v>
      </c>
    </row>
    <row r="129" spans="3:11" hidden="1" x14ac:dyDescent="0.25">
      <c r="C129" s="139"/>
      <c r="D129" s="147"/>
      <c r="E129" s="114"/>
      <c r="F129" s="93">
        <f t="shared" si="6"/>
        <v>0</v>
      </c>
      <c r="G129" s="157"/>
      <c r="H129" s="140"/>
      <c r="I129" s="126" t="e">
        <f>VLOOKUP(H129,Presupuesto!$B$11:$C$565,2,0)</f>
        <v>#N/A</v>
      </c>
      <c r="J129" s="94" t="str">
        <f t="shared" si="7"/>
        <v>Desarrollo del Sistema de Educación Superior</v>
      </c>
      <c r="K129" s="94" t="s">
        <v>411</v>
      </c>
    </row>
    <row r="130" spans="3:11" hidden="1" x14ac:dyDescent="0.25">
      <c r="C130" s="139"/>
      <c r="D130" s="147"/>
      <c r="E130" s="114"/>
      <c r="F130" s="93">
        <f t="shared" si="6"/>
        <v>0</v>
      </c>
      <c r="G130" s="157"/>
      <c r="H130" s="140"/>
      <c r="I130" s="126" t="e">
        <f>VLOOKUP(H130,Presupuesto!$B$11:$C$565,2,0)</f>
        <v>#N/A</v>
      </c>
      <c r="J130" s="94" t="str">
        <f t="shared" si="7"/>
        <v>Desarrollo del Sistema de Educación Superior</v>
      </c>
      <c r="K130" s="94" t="s">
        <v>411</v>
      </c>
    </row>
    <row r="131" spans="3:11" hidden="1" x14ac:dyDescent="0.25">
      <c r="C131" s="139"/>
      <c r="D131" s="147"/>
      <c r="E131" s="114"/>
      <c r="F131" s="93">
        <f t="shared" si="6"/>
        <v>0</v>
      </c>
      <c r="G131" s="157"/>
      <c r="H131" s="140"/>
      <c r="I131" s="126" t="e">
        <f>VLOOKUP(H131,Presupuesto!$B$11:$C$565,2,0)</f>
        <v>#N/A</v>
      </c>
      <c r="J131" s="94" t="str">
        <f t="shared" si="7"/>
        <v>Desarrollo del Sistema de Educación Superior</v>
      </c>
      <c r="K131" s="94" t="s">
        <v>411</v>
      </c>
    </row>
    <row r="132" spans="3:11" hidden="1" x14ac:dyDescent="0.25">
      <c r="C132" s="139"/>
      <c r="D132" s="147"/>
      <c r="E132" s="114"/>
      <c r="F132" s="93">
        <f t="shared" si="6"/>
        <v>0</v>
      </c>
      <c r="G132" s="157"/>
      <c r="H132" s="140"/>
      <c r="I132" s="126" t="e">
        <f>VLOOKUP(H132,Presupuesto!$B$11:$C$565,2,0)</f>
        <v>#N/A</v>
      </c>
      <c r="J132" s="94" t="str">
        <f t="shared" si="7"/>
        <v>Desarrollo del Sistema de Educación Superior</v>
      </c>
      <c r="K132" s="94" t="s">
        <v>411</v>
      </c>
    </row>
    <row r="133" spans="3:11" hidden="1" x14ac:dyDescent="0.25">
      <c r="C133" s="139"/>
      <c r="D133" s="147"/>
      <c r="E133" s="114"/>
      <c r="F133" s="93">
        <f t="shared" si="6"/>
        <v>0</v>
      </c>
      <c r="G133" s="157"/>
      <c r="H133" s="140"/>
      <c r="I133" s="126" t="e">
        <f>VLOOKUP(H133,Presupuesto!$B$11:$C$565,2,0)</f>
        <v>#N/A</v>
      </c>
      <c r="J133" s="94" t="str">
        <f t="shared" si="7"/>
        <v>Desarrollo del Sistema de Educación Superior</v>
      </c>
      <c r="K133" s="94" t="s">
        <v>411</v>
      </c>
    </row>
    <row r="134" spans="3:11" hidden="1" x14ac:dyDescent="0.25">
      <c r="C134" s="139"/>
      <c r="D134" s="147"/>
      <c r="E134" s="114"/>
      <c r="F134" s="93">
        <f t="shared" si="6"/>
        <v>0</v>
      </c>
      <c r="G134" s="157"/>
      <c r="H134" s="140"/>
      <c r="I134" s="126" t="e">
        <f>VLOOKUP(H134,Presupuesto!$B$11:$C$565,2,0)</f>
        <v>#N/A</v>
      </c>
      <c r="J134" s="94" t="str">
        <f t="shared" si="7"/>
        <v>Desarrollo del Sistema de Educación Superior</v>
      </c>
      <c r="K134" s="94" t="s">
        <v>411</v>
      </c>
    </row>
    <row r="135" spans="3:11" hidden="1" x14ac:dyDescent="0.25">
      <c r="C135" s="141"/>
      <c r="D135" s="147"/>
      <c r="E135" s="114"/>
      <c r="F135" s="93">
        <f t="shared" si="6"/>
        <v>0</v>
      </c>
      <c r="G135" s="157"/>
      <c r="H135" s="142"/>
      <c r="I135" s="126" t="e">
        <f>VLOOKUP(H135,Presupuesto!$B$11:$C$565,2,0)</f>
        <v>#N/A</v>
      </c>
      <c r="J135" s="94" t="str">
        <f t="shared" si="7"/>
        <v>Desarrollo del Sistema de Educación Superior</v>
      </c>
      <c r="K135" s="94" t="s">
        <v>402</v>
      </c>
    </row>
    <row r="136" spans="3:11" hidden="1" x14ac:dyDescent="0.25">
      <c r="C136" s="141"/>
      <c r="D136" s="147"/>
      <c r="E136" s="114"/>
      <c r="F136" s="93">
        <f t="shared" si="6"/>
        <v>0</v>
      </c>
      <c r="G136" s="157"/>
      <c r="H136" s="142"/>
      <c r="I136" s="126" t="e">
        <f>VLOOKUP(H136,Presupuesto!$B$11:$C$565,2,0)</f>
        <v>#N/A</v>
      </c>
      <c r="J136" s="94" t="str">
        <f t="shared" si="7"/>
        <v>Desarrollo del Sistema de Educación Superior</v>
      </c>
      <c r="K136" s="94" t="s">
        <v>411</v>
      </c>
    </row>
    <row r="137" spans="3:11" hidden="1" x14ac:dyDescent="0.25">
      <c r="C137" s="141"/>
      <c r="D137" s="147"/>
      <c r="E137" s="114"/>
      <c r="F137" s="93">
        <f t="shared" si="6"/>
        <v>0</v>
      </c>
      <c r="G137" s="157"/>
      <c r="H137" s="142"/>
      <c r="I137" s="126" t="e">
        <f>VLOOKUP(H137,Presupuesto!$B$11:$C$565,2,0)</f>
        <v>#N/A</v>
      </c>
      <c r="J137" s="94" t="str">
        <f t="shared" si="7"/>
        <v>Desarrollo del Sistema de Educación Superior</v>
      </c>
      <c r="K137" s="94" t="s">
        <v>411</v>
      </c>
    </row>
    <row r="138" spans="3:11" hidden="1" x14ac:dyDescent="0.25">
      <c r="C138" s="141"/>
      <c r="D138" s="147"/>
      <c r="E138" s="114"/>
      <c r="F138" s="93">
        <f t="shared" si="6"/>
        <v>0</v>
      </c>
      <c r="G138" s="157"/>
      <c r="H138" s="142"/>
      <c r="I138" s="126" t="e">
        <f>VLOOKUP(H138,Presupuesto!$B$11:$C$565,2,0)</f>
        <v>#N/A</v>
      </c>
      <c r="J138" s="94" t="str">
        <f t="shared" si="7"/>
        <v>Desarrollo del Sistema de Educación Superior</v>
      </c>
      <c r="K138" s="94" t="s">
        <v>411</v>
      </c>
    </row>
    <row r="139" spans="3:11" ht="15.75" hidden="1" thickBot="1" x14ac:dyDescent="0.3">
      <c r="C139" s="143"/>
      <c r="D139" s="155"/>
      <c r="E139" s="99"/>
      <c r="F139" s="101">
        <f t="shared" si="6"/>
        <v>0</v>
      </c>
      <c r="G139" s="158"/>
      <c r="H139" s="144"/>
      <c r="I139" s="128" t="e">
        <f>VLOOKUP(H139,Presupuesto!$B$11:$C$565,2,0)</f>
        <v>#N/A</v>
      </c>
      <c r="J139" s="102" t="str">
        <f t="shared" si="7"/>
        <v>Desarrollo del Sistema de Educación Superior</v>
      </c>
      <c r="K139" s="120" t="s">
        <v>393</v>
      </c>
    </row>
    <row r="141" spans="3:11" ht="15.75" thickBot="1" x14ac:dyDescent="0.3">
      <c r="F141" s="86"/>
      <c r="G141" s="85"/>
      <c r="H141" s="86"/>
      <c r="I141" s="86"/>
    </row>
    <row r="142" spans="3:11" ht="15.75" thickBot="1" x14ac:dyDescent="0.3">
      <c r="C142" s="153" t="s">
        <v>53</v>
      </c>
      <c r="D142" s="307">
        <f>SUM(F149:F183)</f>
        <v>5625</v>
      </c>
      <c r="F142" s="70"/>
      <c r="G142" s="76"/>
      <c r="H142" s="70"/>
      <c r="I142" s="70"/>
    </row>
    <row r="143" spans="3:11" x14ac:dyDescent="0.25">
      <c r="C143" s="70"/>
      <c r="D143" s="31"/>
      <c r="E143" s="89"/>
      <c r="F143" s="89"/>
      <c r="G143" s="89"/>
      <c r="H143" s="73"/>
      <c r="I143" s="73"/>
      <c r="J143" s="73"/>
      <c r="K143" s="108"/>
    </row>
    <row r="144" spans="3:11" x14ac:dyDescent="0.25">
      <c r="C144" s="70"/>
      <c r="D144" s="31"/>
      <c r="E144" s="89"/>
      <c r="F144" s="89"/>
      <c r="G144" s="89"/>
      <c r="H144" s="73"/>
      <c r="I144" s="73"/>
      <c r="J144" s="73"/>
      <c r="K144" s="108"/>
    </row>
    <row r="145" spans="3:11" ht="15.75" x14ac:dyDescent="0.25">
      <c r="C145" s="198" t="s">
        <v>391</v>
      </c>
      <c r="D145" s="306" t="s">
        <v>2179</v>
      </c>
      <c r="E145" s="89"/>
      <c r="F145" s="89"/>
      <c r="G145" s="89"/>
      <c r="H145" s="73"/>
      <c r="I145" s="73"/>
      <c r="J145" s="73"/>
      <c r="K145" s="108"/>
    </row>
    <row r="146" spans="3:11" ht="18.75" x14ac:dyDescent="0.25">
      <c r="C146" s="200" t="str">
        <f>IFERROR(VLOOKUP(D145,'1. Desarrollo e Innov. Curricu.'!$F:$G,2,FALSE),IFERROR(VLOOKUP(D145,'2. Investigación Científica'!$F:$G,2,FALSE),IFERROR(VLOOKUP(D145,'3. Vinculación Univ. Sociedad'!$E:$G,2,FALSE),IFERROR(VLOOKUP(D145,'4.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Se realizan  reuniones de trabajo con coordinador de FS-200 y docentes de esta asignatura</v>
      </c>
      <c r="D146" s="31"/>
      <c r="E146" s="89"/>
      <c r="F146" s="89"/>
      <c r="G146" s="89"/>
      <c r="H146" s="73"/>
      <c r="I146" s="73"/>
      <c r="J146" s="73"/>
      <c r="K146" s="108"/>
    </row>
    <row r="147" spans="3:11" ht="15.75" thickBot="1" x14ac:dyDescent="0.3">
      <c r="F147" s="89"/>
      <c r="G147" s="73"/>
      <c r="H147" s="73"/>
      <c r="I147" s="73"/>
    </row>
    <row r="148" spans="3:11" ht="30.75" thickBot="1" x14ac:dyDescent="0.3">
      <c r="C148" s="125" t="s">
        <v>44</v>
      </c>
      <c r="D148" s="125" t="s">
        <v>55</v>
      </c>
      <c r="E148" s="132" t="s">
        <v>57</v>
      </c>
      <c r="F148" s="131" t="s">
        <v>27</v>
      </c>
      <c r="G148" s="129" t="s">
        <v>130</v>
      </c>
      <c r="H148" s="132" t="s">
        <v>46</v>
      </c>
      <c r="I148" s="129" t="s">
        <v>131</v>
      </c>
      <c r="J148" s="129" t="s">
        <v>409</v>
      </c>
      <c r="K148" s="129" t="s">
        <v>410</v>
      </c>
    </row>
    <row r="149" spans="3:11" hidden="1" x14ac:dyDescent="0.25">
      <c r="C149" s="210" t="s">
        <v>438</v>
      </c>
      <c r="D149" s="211"/>
      <c r="E149" s="209">
        <f>HLOOKUP(C149,$AH$2:$BU$3,2,0)</f>
        <v>620</v>
      </c>
      <c r="F149" s="93">
        <f t="shared" ref="F149:F183" si="8">D149*E149</f>
        <v>0</v>
      </c>
      <c r="G149" s="157"/>
      <c r="H149" s="138"/>
      <c r="I149" s="126" t="e">
        <f>VLOOKUP(H149,Presupuesto!$B$11:$C$565,2,0)</f>
        <v>#N/A</v>
      </c>
      <c r="J149" s="208" t="s">
        <v>1474</v>
      </c>
      <c r="K149" s="94" t="s">
        <v>393</v>
      </c>
    </row>
    <row r="150" spans="3:11" x14ac:dyDescent="0.25">
      <c r="C150" s="137" t="s">
        <v>3035</v>
      </c>
      <c r="D150" s="154">
        <v>3</v>
      </c>
      <c r="E150" s="119">
        <v>1875</v>
      </c>
      <c r="F150" s="93">
        <f t="shared" si="8"/>
        <v>5625</v>
      </c>
      <c r="G150" s="157" t="s">
        <v>128</v>
      </c>
      <c r="H150" s="138" t="s">
        <v>791</v>
      </c>
      <c r="I150" s="126" t="str">
        <f>VLOOKUP(H150,Presupuesto!$B$11:$C$565,2,0)</f>
        <v>ALIMENTOS B EBIDAS PARA PERSONAS</v>
      </c>
      <c r="J150" s="94" t="s">
        <v>1356</v>
      </c>
      <c r="K150" s="94" t="s">
        <v>401</v>
      </c>
    </row>
    <row r="151" spans="3:11" hidden="1" x14ac:dyDescent="0.25">
      <c r="C151" s="137"/>
      <c r="D151" s="154"/>
      <c r="E151" s="119"/>
      <c r="F151" s="93">
        <f t="shared" si="8"/>
        <v>0</v>
      </c>
      <c r="G151" s="157"/>
      <c r="H151" s="138"/>
      <c r="I151" s="126" t="e">
        <f>VLOOKUP(H151,Presupuesto!$B$11:$C$565,2,0)</f>
        <v>#N/A</v>
      </c>
      <c r="J151" s="94" t="str">
        <f t="shared" ref="J151:J183" si="9">$J$149</f>
        <v>Desarrollo del Sistema de Educación Superior</v>
      </c>
      <c r="K151" s="94" t="s">
        <v>411</v>
      </c>
    </row>
    <row r="152" spans="3:11" hidden="1" x14ac:dyDescent="0.25">
      <c r="C152" s="137"/>
      <c r="D152" s="154"/>
      <c r="E152" s="119"/>
      <c r="F152" s="93">
        <f t="shared" si="8"/>
        <v>0</v>
      </c>
      <c r="G152" s="157"/>
      <c r="H152" s="138"/>
      <c r="I152" s="126" t="e">
        <f>VLOOKUP(H152,Presupuesto!$B$11:$C$565,2,0)</f>
        <v>#N/A</v>
      </c>
      <c r="J152" s="94" t="str">
        <f t="shared" si="9"/>
        <v>Desarrollo del Sistema de Educación Superior</v>
      </c>
      <c r="K152" s="94" t="s">
        <v>411</v>
      </c>
    </row>
    <row r="153" spans="3:11" hidden="1" x14ac:dyDescent="0.25">
      <c r="C153" s="137"/>
      <c r="D153" s="154"/>
      <c r="E153" s="119"/>
      <c r="F153" s="93">
        <f t="shared" si="8"/>
        <v>0</v>
      </c>
      <c r="G153" s="157"/>
      <c r="H153" s="138"/>
      <c r="I153" s="126" t="e">
        <f>VLOOKUP(H153,Presupuesto!$B$11:$C$565,2,0)</f>
        <v>#N/A</v>
      </c>
      <c r="J153" s="94" t="str">
        <f t="shared" si="9"/>
        <v>Desarrollo del Sistema de Educación Superior</v>
      </c>
      <c r="K153" s="94" t="s">
        <v>411</v>
      </c>
    </row>
    <row r="154" spans="3:11" hidden="1" x14ac:dyDescent="0.25">
      <c r="C154" s="137"/>
      <c r="D154" s="154"/>
      <c r="E154" s="119"/>
      <c r="F154" s="93">
        <f t="shared" si="8"/>
        <v>0</v>
      </c>
      <c r="G154" s="157"/>
      <c r="H154" s="138"/>
      <c r="I154" s="126" t="e">
        <f>VLOOKUP(H154,Presupuesto!$B$11:$C$565,2,0)</f>
        <v>#N/A</v>
      </c>
      <c r="J154" s="94" t="str">
        <f t="shared" si="9"/>
        <v>Desarrollo del Sistema de Educación Superior</v>
      </c>
      <c r="K154" s="94" t="s">
        <v>400</v>
      </c>
    </row>
    <row r="155" spans="3:11" hidden="1" x14ac:dyDescent="0.25">
      <c r="C155" s="137"/>
      <c r="D155" s="154"/>
      <c r="E155" s="119"/>
      <c r="F155" s="93">
        <f t="shared" si="8"/>
        <v>0</v>
      </c>
      <c r="G155" s="157"/>
      <c r="H155" s="138"/>
      <c r="I155" s="126" t="e">
        <f>VLOOKUP(H155,Presupuesto!$B$11:$C$565,2,0)</f>
        <v>#N/A</v>
      </c>
      <c r="J155" s="94" t="str">
        <f t="shared" si="9"/>
        <v>Desarrollo del Sistema de Educación Superior</v>
      </c>
      <c r="K155" s="94" t="s">
        <v>411</v>
      </c>
    </row>
    <row r="156" spans="3:11" hidden="1" x14ac:dyDescent="0.25">
      <c r="C156" s="137"/>
      <c r="D156" s="154"/>
      <c r="E156" s="119"/>
      <c r="F156" s="93">
        <f t="shared" si="8"/>
        <v>0</v>
      </c>
      <c r="G156" s="157"/>
      <c r="H156" s="138"/>
      <c r="I156" s="126" t="e">
        <f>VLOOKUP(H156,Presupuesto!$B$11:$C$565,2,0)</f>
        <v>#N/A</v>
      </c>
      <c r="J156" s="94" t="str">
        <f t="shared" si="9"/>
        <v>Desarrollo del Sistema de Educación Superior</v>
      </c>
      <c r="K156" s="94" t="s">
        <v>411</v>
      </c>
    </row>
    <row r="157" spans="3:11" hidden="1" x14ac:dyDescent="0.25">
      <c r="C157" s="137"/>
      <c r="D157" s="154"/>
      <c r="E157" s="119"/>
      <c r="F157" s="93">
        <f t="shared" si="8"/>
        <v>0</v>
      </c>
      <c r="G157" s="157"/>
      <c r="H157" s="138"/>
      <c r="I157" s="126" t="e">
        <f>VLOOKUP(H157,Presupuesto!$B$11:$C$565,2,0)</f>
        <v>#N/A</v>
      </c>
      <c r="J157" s="94" t="str">
        <f t="shared" si="9"/>
        <v>Desarrollo del Sistema de Educación Superior</v>
      </c>
      <c r="K157" s="94" t="s">
        <v>411</v>
      </c>
    </row>
    <row r="158" spans="3:11" hidden="1" x14ac:dyDescent="0.25">
      <c r="C158" s="137"/>
      <c r="D158" s="154"/>
      <c r="E158" s="119"/>
      <c r="F158" s="93">
        <f t="shared" si="8"/>
        <v>0</v>
      </c>
      <c r="G158" s="157"/>
      <c r="H158" s="138"/>
      <c r="I158" s="126" t="e">
        <f>VLOOKUP(H158,Presupuesto!$B$11:$C$565,2,0)</f>
        <v>#N/A</v>
      </c>
      <c r="J158" s="94" t="str">
        <f t="shared" si="9"/>
        <v>Desarrollo del Sistema de Educación Superior</v>
      </c>
      <c r="K158" s="94" t="s">
        <v>411</v>
      </c>
    </row>
    <row r="159" spans="3:11" hidden="1" x14ac:dyDescent="0.25">
      <c r="C159" s="137"/>
      <c r="D159" s="154"/>
      <c r="E159" s="119"/>
      <c r="F159" s="93">
        <f t="shared" si="8"/>
        <v>0</v>
      </c>
      <c r="G159" s="157"/>
      <c r="H159" s="138"/>
      <c r="I159" s="126" t="e">
        <f>VLOOKUP(H159,Presupuesto!$B$11:$C$565,2,0)</f>
        <v>#N/A</v>
      </c>
      <c r="J159" s="94" t="str">
        <f t="shared" si="9"/>
        <v>Desarrollo del Sistema de Educación Superior</v>
      </c>
      <c r="K159" s="94" t="s">
        <v>411</v>
      </c>
    </row>
    <row r="160" spans="3:11" hidden="1" x14ac:dyDescent="0.25">
      <c r="C160" s="137"/>
      <c r="D160" s="154"/>
      <c r="E160" s="119"/>
      <c r="F160" s="93">
        <f t="shared" si="8"/>
        <v>0</v>
      </c>
      <c r="G160" s="157"/>
      <c r="H160" s="138"/>
      <c r="I160" s="126" t="e">
        <f>VLOOKUP(H160,Presupuesto!$B$11:$C$565,2,0)</f>
        <v>#N/A</v>
      </c>
      <c r="J160" s="94" t="str">
        <f t="shared" si="9"/>
        <v>Desarrollo del Sistema de Educación Superior</v>
      </c>
      <c r="K160" s="94" t="s">
        <v>411</v>
      </c>
    </row>
    <row r="161" spans="3:11" hidden="1" x14ac:dyDescent="0.25">
      <c r="C161" s="137"/>
      <c r="D161" s="154"/>
      <c r="E161" s="119"/>
      <c r="F161" s="93">
        <f t="shared" si="8"/>
        <v>0</v>
      </c>
      <c r="G161" s="157"/>
      <c r="H161" s="138"/>
      <c r="I161" s="126" t="e">
        <f>VLOOKUP(H161,Presupuesto!$B$11:$C$565,2,0)</f>
        <v>#N/A</v>
      </c>
      <c r="J161" s="94" t="str">
        <f t="shared" si="9"/>
        <v>Desarrollo del Sistema de Educación Superior</v>
      </c>
      <c r="K161" s="94" t="s">
        <v>411</v>
      </c>
    </row>
    <row r="162" spans="3:11" hidden="1" x14ac:dyDescent="0.25">
      <c r="C162" s="137"/>
      <c r="D162" s="154"/>
      <c r="E162" s="119"/>
      <c r="F162" s="93">
        <f t="shared" si="8"/>
        <v>0</v>
      </c>
      <c r="G162" s="157"/>
      <c r="H162" s="138"/>
      <c r="I162" s="126" t="e">
        <f>VLOOKUP(H162,Presupuesto!$B$11:$C$565,2,0)</f>
        <v>#N/A</v>
      </c>
      <c r="J162" s="94" t="str">
        <f t="shared" si="9"/>
        <v>Desarrollo del Sistema de Educación Superior</v>
      </c>
      <c r="K162" s="94" t="s">
        <v>411</v>
      </c>
    </row>
    <row r="163" spans="3:11" hidden="1" x14ac:dyDescent="0.25">
      <c r="C163" s="137"/>
      <c r="D163" s="154"/>
      <c r="E163" s="119"/>
      <c r="F163" s="93">
        <f t="shared" si="8"/>
        <v>0</v>
      </c>
      <c r="G163" s="157"/>
      <c r="H163" s="138"/>
      <c r="I163" s="126" t="e">
        <f>VLOOKUP(H163,Presupuesto!$B$11:$C$565,2,0)</f>
        <v>#N/A</v>
      </c>
      <c r="J163" s="94" t="str">
        <f t="shared" si="9"/>
        <v>Desarrollo del Sistema de Educación Superior</v>
      </c>
      <c r="K163" s="94" t="s">
        <v>411</v>
      </c>
    </row>
    <row r="164" spans="3:11" hidden="1" x14ac:dyDescent="0.25">
      <c r="C164" s="137"/>
      <c r="D164" s="154"/>
      <c r="E164" s="119"/>
      <c r="F164" s="93">
        <f t="shared" si="8"/>
        <v>0</v>
      </c>
      <c r="G164" s="157"/>
      <c r="H164" s="138"/>
      <c r="I164" s="126" t="e">
        <f>VLOOKUP(H164,Presupuesto!$B$11:$C$565,2,0)</f>
        <v>#N/A</v>
      </c>
      <c r="J164" s="94" t="str">
        <f t="shared" si="9"/>
        <v>Desarrollo del Sistema de Educación Superior</v>
      </c>
      <c r="K164" s="94" t="s">
        <v>411</v>
      </c>
    </row>
    <row r="165" spans="3:11" hidden="1" x14ac:dyDescent="0.25">
      <c r="C165" s="137"/>
      <c r="D165" s="154"/>
      <c r="E165" s="119"/>
      <c r="F165" s="93">
        <f t="shared" si="8"/>
        <v>0</v>
      </c>
      <c r="G165" s="157"/>
      <c r="H165" s="138"/>
      <c r="I165" s="126" t="e">
        <f>VLOOKUP(H165,Presupuesto!$B$11:$C$565,2,0)</f>
        <v>#N/A</v>
      </c>
      <c r="J165" s="94" t="str">
        <f t="shared" si="9"/>
        <v>Desarrollo del Sistema de Educación Superior</v>
      </c>
      <c r="K165" s="94" t="s">
        <v>411</v>
      </c>
    </row>
    <row r="166" spans="3:11" hidden="1" x14ac:dyDescent="0.25">
      <c r="C166" s="137"/>
      <c r="D166" s="154"/>
      <c r="E166" s="119"/>
      <c r="F166" s="93">
        <f t="shared" si="8"/>
        <v>0</v>
      </c>
      <c r="G166" s="157"/>
      <c r="H166" s="138"/>
      <c r="I166" s="126" t="e">
        <f>VLOOKUP(H166,Presupuesto!$B$11:$C$565,2,0)</f>
        <v>#N/A</v>
      </c>
      <c r="J166" s="94" t="str">
        <f t="shared" si="9"/>
        <v>Desarrollo del Sistema de Educación Superior</v>
      </c>
      <c r="K166" s="94" t="s">
        <v>411</v>
      </c>
    </row>
    <row r="167" spans="3:11" hidden="1" x14ac:dyDescent="0.25">
      <c r="C167" s="137"/>
      <c r="D167" s="154"/>
      <c r="E167" s="119"/>
      <c r="F167" s="93">
        <f t="shared" si="8"/>
        <v>0</v>
      </c>
      <c r="G167" s="157"/>
      <c r="H167" s="138"/>
      <c r="I167" s="126" t="e">
        <f>VLOOKUP(H167,Presupuesto!$B$11:$C$565,2,0)</f>
        <v>#N/A</v>
      </c>
      <c r="J167" s="94" t="str">
        <f t="shared" si="9"/>
        <v>Desarrollo del Sistema de Educación Superior</v>
      </c>
      <c r="K167" s="94" t="s">
        <v>411</v>
      </c>
    </row>
    <row r="168" spans="3:11" hidden="1" x14ac:dyDescent="0.25">
      <c r="C168" s="137"/>
      <c r="D168" s="154"/>
      <c r="E168" s="119"/>
      <c r="F168" s="93">
        <f t="shared" si="8"/>
        <v>0</v>
      </c>
      <c r="G168" s="157"/>
      <c r="H168" s="138"/>
      <c r="I168" s="126" t="e">
        <f>VLOOKUP(H168,Presupuesto!$B$11:$C$565,2,0)</f>
        <v>#N/A</v>
      </c>
      <c r="J168" s="94" t="str">
        <f t="shared" si="9"/>
        <v>Desarrollo del Sistema de Educación Superior</v>
      </c>
      <c r="K168" s="94" t="s">
        <v>411</v>
      </c>
    </row>
    <row r="169" spans="3:11" hidden="1" x14ac:dyDescent="0.25">
      <c r="C169" s="137"/>
      <c r="D169" s="154"/>
      <c r="E169" s="119"/>
      <c r="F169" s="93">
        <f t="shared" si="8"/>
        <v>0</v>
      </c>
      <c r="G169" s="157"/>
      <c r="H169" s="138"/>
      <c r="I169" s="126" t="e">
        <f>VLOOKUP(H169,Presupuesto!$B$11:$C$565,2,0)</f>
        <v>#N/A</v>
      </c>
      <c r="J169" s="94" t="str">
        <f t="shared" si="9"/>
        <v>Desarrollo del Sistema de Educación Superior</v>
      </c>
      <c r="K169" s="94" t="s">
        <v>411</v>
      </c>
    </row>
    <row r="170" spans="3:11" hidden="1" x14ac:dyDescent="0.25">
      <c r="C170" s="137"/>
      <c r="D170" s="154"/>
      <c r="E170" s="119"/>
      <c r="F170" s="93">
        <f t="shared" si="8"/>
        <v>0</v>
      </c>
      <c r="G170" s="157"/>
      <c r="H170" s="138"/>
      <c r="I170" s="126" t="e">
        <f>VLOOKUP(H170,Presupuesto!$B$11:$C$565,2,0)</f>
        <v>#N/A</v>
      </c>
      <c r="J170" s="94" t="str">
        <f t="shared" si="9"/>
        <v>Desarrollo del Sistema de Educación Superior</v>
      </c>
      <c r="K170" s="94" t="s">
        <v>411</v>
      </c>
    </row>
    <row r="171" spans="3:11" hidden="1" x14ac:dyDescent="0.25">
      <c r="C171" s="139"/>
      <c r="D171" s="147"/>
      <c r="E171" s="114"/>
      <c r="F171" s="93">
        <f t="shared" si="8"/>
        <v>0</v>
      </c>
      <c r="G171" s="157"/>
      <c r="H171" s="140"/>
      <c r="I171" s="126" t="e">
        <f>VLOOKUP(H171,Presupuesto!$B$11:$C$565,2,0)</f>
        <v>#N/A</v>
      </c>
      <c r="J171" s="94" t="str">
        <f t="shared" si="9"/>
        <v>Desarrollo del Sistema de Educación Superior</v>
      </c>
      <c r="K171" s="94" t="s">
        <v>411</v>
      </c>
    </row>
    <row r="172" spans="3:11" hidden="1" x14ac:dyDescent="0.25">
      <c r="C172" s="139"/>
      <c r="D172" s="147"/>
      <c r="E172" s="114"/>
      <c r="F172" s="93">
        <f t="shared" si="8"/>
        <v>0</v>
      </c>
      <c r="G172" s="157"/>
      <c r="H172" s="140"/>
      <c r="I172" s="126" t="e">
        <f>VLOOKUP(H172,Presupuesto!$B$11:$C$565,2,0)</f>
        <v>#N/A</v>
      </c>
      <c r="J172" s="94" t="str">
        <f t="shared" si="9"/>
        <v>Desarrollo del Sistema de Educación Superior</v>
      </c>
      <c r="K172" s="94" t="s">
        <v>411</v>
      </c>
    </row>
    <row r="173" spans="3:11" hidden="1" x14ac:dyDescent="0.25">
      <c r="C173" s="139"/>
      <c r="D173" s="147"/>
      <c r="E173" s="114"/>
      <c r="F173" s="93">
        <f t="shared" si="8"/>
        <v>0</v>
      </c>
      <c r="G173" s="157"/>
      <c r="H173" s="140"/>
      <c r="I173" s="126" t="e">
        <f>VLOOKUP(H173,Presupuesto!$B$11:$C$565,2,0)</f>
        <v>#N/A</v>
      </c>
      <c r="J173" s="94" t="str">
        <f t="shared" si="9"/>
        <v>Desarrollo del Sistema de Educación Superior</v>
      </c>
      <c r="K173" s="94" t="s">
        <v>411</v>
      </c>
    </row>
    <row r="174" spans="3:11" hidden="1" x14ac:dyDescent="0.25">
      <c r="C174" s="139"/>
      <c r="D174" s="147"/>
      <c r="E174" s="114"/>
      <c r="F174" s="93">
        <f t="shared" si="8"/>
        <v>0</v>
      </c>
      <c r="G174" s="157"/>
      <c r="H174" s="140"/>
      <c r="I174" s="126" t="e">
        <f>VLOOKUP(H174,Presupuesto!$B$11:$C$565,2,0)</f>
        <v>#N/A</v>
      </c>
      <c r="J174" s="94" t="str">
        <f t="shared" si="9"/>
        <v>Desarrollo del Sistema de Educación Superior</v>
      </c>
      <c r="K174" s="94" t="s">
        <v>411</v>
      </c>
    </row>
    <row r="175" spans="3:11" hidden="1" x14ac:dyDescent="0.25">
      <c r="C175" s="139"/>
      <c r="D175" s="147"/>
      <c r="E175" s="114"/>
      <c r="F175" s="93">
        <f t="shared" si="8"/>
        <v>0</v>
      </c>
      <c r="G175" s="157"/>
      <c r="H175" s="140"/>
      <c r="I175" s="126" t="e">
        <f>VLOOKUP(H175,Presupuesto!$B$11:$C$565,2,0)</f>
        <v>#N/A</v>
      </c>
      <c r="J175" s="94" t="str">
        <f t="shared" si="9"/>
        <v>Desarrollo del Sistema de Educación Superior</v>
      </c>
      <c r="K175" s="94" t="s">
        <v>411</v>
      </c>
    </row>
    <row r="176" spans="3:11" hidden="1" x14ac:dyDescent="0.25">
      <c r="C176" s="139"/>
      <c r="D176" s="147"/>
      <c r="E176" s="114"/>
      <c r="F176" s="93">
        <f t="shared" si="8"/>
        <v>0</v>
      </c>
      <c r="G176" s="157"/>
      <c r="H176" s="140"/>
      <c r="I176" s="126" t="e">
        <f>VLOOKUP(H176,Presupuesto!$B$11:$C$565,2,0)</f>
        <v>#N/A</v>
      </c>
      <c r="J176" s="94" t="str">
        <f t="shared" si="9"/>
        <v>Desarrollo del Sistema de Educación Superior</v>
      </c>
      <c r="K176" s="94" t="s">
        <v>411</v>
      </c>
    </row>
    <row r="177" spans="3:11" hidden="1" x14ac:dyDescent="0.25">
      <c r="C177" s="139"/>
      <c r="D177" s="147"/>
      <c r="E177" s="114"/>
      <c r="F177" s="93">
        <f t="shared" si="8"/>
        <v>0</v>
      </c>
      <c r="G177" s="157"/>
      <c r="H177" s="140"/>
      <c r="I177" s="126" t="e">
        <f>VLOOKUP(H177,Presupuesto!$B$11:$C$565,2,0)</f>
        <v>#N/A</v>
      </c>
      <c r="J177" s="94" t="str">
        <f t="shared" si="9"/>
        <v>Desarrollo del Sistema de Educación Superior</v>
      </c>
      <c r="K177" s="94" t="s">
        <v>411</v>
      </c>
    </row>
    <row r="178" spans="3:11" hidden="1" x14ac:dyDescent="0.25">
      <c r="C178" s="139"/>
      <c r="D178" s="147"/>
      <c r="E178" s="114"/>
      <c r="F178" s="93">
        <f t="shared" si="8"/>
        <v>0</v>
      </c>
      <c r="G178" s="157"/>
      <c r="H178" s="140"/>
      <c r="I178" s="126" t="e">
        <f>VLOOKUP(H178,Presupuesto!$B$11:$C$565,2,0)</f>
        <v>#N/A</v>
      </c>
      <c r="J178" s="94" t="str">
        <f t="shared" si="9"/>
        <v>Desarrollo del Sistema de Educación Superior</v>
      </c>
      <c r="K178" s="94" t="s">
        <v>411</v>
      </c>
    </row>
    <row r="179" spans="3:11" hidden="1" x14ac:dyDescent="0.25">
      <c r="C179" s="141"/>
      <c r="D179" s="147"/>
      <c r="E179" s="114"/>
      <c r="F179" s="93">
        <f t="shared" si="8"/>
        <v>0</v>
      </c>
      <c r="G179" s="157"/>
      <c r="H179" s="142"/>
      <c r="I179" s="126" t="e">
        <f>VLOOKUP(H179,Presupuesto!$B$11:$C$565,2,0)</f>
        <v>#N/A</v>
      </c>
      <c r="J179" s="94" t="str">
        <f t="shared" si="9"/>
        <v>Desarrollo del Sistema de Educación Superior</v>
      </c>
      <c r="K179" s="94" t="s">
        <v>402</v>
      </c>
    </row>
    <row r="180" spans="3:11" hidden="1" x14ac:dyDescent="0.25">
      <c r="C180" s="141"/>
      <c r="D180" s="147"/>
      <c r="E180" s="114"/>
      <c r="F180" s="93">
        <f t="shared" si="8"/>
        <v>0</v>
      </c>
      <c r="G180" s="157"/>
      <c r="H180" s="142"/>
      <c r="I180" s="126" t="e">
        <f>VLOOKUP(H180,Presupuesto!$B$11:$C$565,2,0)</f>
        <v>#N/A</v>
      </c>
      <c r="J180" s="94" t="str">
        <f t="shared" si="9"/>
        <v>Desarrollo del Sistema de Educación Superior</v>
      </c>
      <c r="K180" s="94" t="s">
        <v>411</v>
      </c>
    </row>
    <row r="181" spans="3:11" hidden="1" x14ac:dyDescent="0.25">
      <c r="C181" s="141"/>
      <c r="D181" s="147"/>
      <c r="E181" s="114"/>
      <c r="F181" s="93">
        <f t="shared" si="8"/>
        <v>0</v>
      </c>
      <c r="G181" s="157"/>
      <c r="H181" s="142"/>
      <c r="I181" s="126" t="e">
        <f>VLOOKUP(H181,Presupuesto!$B$11:$C$565,2,0)</f>
        <v>#N/A</v>
      </c>
      <c r="J181" s="94" t="str">
        <f t="shared" si="9"/>
        <v>Desarrollo del Sistema de Educación Superior</v>
      </c>
      <c r="K181" s="94" t="s">
        <v>411</v>
      </c>
    </row>
    <row r="182" spans="3:11" hidden="1" x14ac:dyDescent="0.25">
      <c r="C182" s="141"/>
      <c r="D182" s="147"/>
      <c r="E182" s="114"/>
      <c r="F182" s="93">
        <f t="shared" si="8"/>
        <v>0</v>
      </c>
      <c r="G182" s="157"/>
      <c r="H182" s="142"/>
      <c r="I182" s="126" t="e">
        <f>VLOOKUP(H182,Presupuesto!$B$11:$C$565,2,0)</f>
        <v>#N/A</v>
      </c>
      <c r="J182" s="94" t="str">
        <f t="shared" si="9"/>
        <v>Desarrollo del Sistema de Educación Superior</v>
      </c>
      <c r="K182" s="94" t="s">
        <v>411</v>
      </c>
    </row>
    <row r="183" spans="3:11" ht="15.75" hidden="1" thickBot="1" x14ac:dyDescent="0.3">
      <c r="C183" s="143"/>
      <c r="D183" s="155"/>
      <c r="E183" s="99"/>
      <c r="F183" s="101">
        <f t="shared" si="8"/>
        <v>0</v>
      </c>
      <c r="G183" s="158"/>
      <c r="H183" s="144"/>
      <c r="I183" s="128" t="e">
        <f>VLOOKUP(H183,Presupuesto!$B$11:$C$565,2,0)</f>
        <v>#N/A</v>
      </c>
      <c r="J183" s="102" t="str">
        <f t="shared" si="9"/>
        <v>Desarrollo del Sistema de Educación Superior</v>
      </c>
      <c r="K183" s="120" t="s">
        <v>393</v>
      </c>
    </row>
    <row r="185" spans="3:11" ht="15.75" thickBot="1" x14ac:dyDescent="0.3"/>
    <row r="186" spans="3:11" ht="15.75" thickBot="1" x14ac:dyDescent="0.3">
      <c r="C186" s="153" t="s">
        <v>53</v>
      </c>
      <c r="D186" s="307">
        <f>SUM(F193:F227)</f>
        <v>3400000</v>
      </c>
      <c r="F186" s="70"/>
      <c r="G186" s="76"/>
      <c r="H186" s="70"/>
      <c r="I186" s="70"/>
    </row>
    <row r="187" spans="3:11" x14ac:dyDescent="0.25">
      <c r="C187" s="70"/>
      <c r="D187" s="31"/>
      <c r="E187" s="89"/>
      <c r="F187" s="89"/>
      <c r="G187" s="89"/>
      <c r="H187" s="73"/>
      <c r="I187" s="73"/>
      <c r="J187" s="73"/>
      <c r="K187" s="108"/>
    </row>
    <row r="188" spans="3:11" x14ac:dyDescent="0.25">
      <c r="C188" s="70"/>
      <c r="D188" s="31"/>
      <c r="E188" s="89"/>
      <c r="F188" s="89"/>
      <c r="G188" s="89"/>
      <c r="H188" s="73"/>
      <c r="I188" s="73"/>
      <c r="J188" s="73"/>
      <c r="K188" s="108"/>
    </row>
    <row r="189" spans="3:11" ht="15.75" x14ac:dyDescent="0.25">
      <c r="C189" s="198" t="s">
        <v>391</v>
      </c>
      <c r="D189" s="306" t="s">
        <v>2181</v>
      </c>
      <c r="E189" s="89"/>
      <c r="F189" s="89"/>
      <c r="G189" s="89"/>
      <c r="H189" s="73"/>
      <c r="I189" s="73"/>
      <c r="J189" s="73"/>
      <c r="K189" s="108"/>
    </row>
    <row r="190" spans="3:11" ht="18.75" x14ac:dyDescent="0.25">
      <c r="C190" s="200" t="str">
        <f>IFERROR(VLOOKUP(D189,'1. Desarrollo e Innov. Curricu.'!$F:$G,2,FALSE),IFERROR(VLOOKUP(D189,'2. Investigación Científica'!$F:$G,2,FALSE),IFERROR(VLOOKUP(D189,'3. Vinculación Univ. Sociedad'!$E:$G,2,FALSE),IFERROR(VLOOKUP(D189,'4.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Gestionar el proyecto de implementación del plan de estudio restructurado de la carrera de Biología</v>
      </c>
      <c r="D190" s="31"/>
      <c r="E190" s="89"/>
      <c r="F190" s="89"/>
      <c r="G190" s="89"/>
      <c r="H190" s="73"/>
      <c r="I190" s="73"/>
      <c r="J190" s="73"/>
      <c r="K190" s="108"/>
    </row>
    <row r="191" spans="3:11" ht="15.75" thickBot="1" x14ac:dyDescent="0.3">
      <c r="F191" s="89"/>
      <c r="G191" s="73"/>
      <c r="H191" s="73"/>
      <c r="I191" s="73"/>
    </row>
    <row r="192" spans="3:11" ht="30.75" thickBot="1" x14ac:dyDescent="0.3">
      <c r="C192" s="125" t="s">
        <v>44</v>
      </c>
      <c r="D192" s="125" t="s">
        <v>55</v>
      </c>
      <c r="E192" s="132" t="s">
        <v>57</v>
      </c>
      <c r="F192" s="131" t="s">
        <v>27</v>
      </c>
      <c r="G192" s="129" t="s">
        <v>130</v>
      </c>
      <c r="H192" s="132" t="s">
        <v>46</v>
      </c>
      <c r="I192" s="129" t="s">
        <v>131</v>
      </c>
      <c r="J192" s="129" t="s">
        <v>409</v>
      </c>
      <c r="K192" s="129" t="s">
        <v>410</v>
      </c>
    </row>
    <row r="193" spans="3:11" hidden="1" x14ac:dyDescent="0.25">
      <c r="C193" s="210" t="s">
        <v>438</v>
      </c>
      <c r="D193" s="211"/>
      <c r="E193" s="209">
        <f>HLOOKUP(C193,$AH$2:$BU$3,2,0)</f>
        <v>620</v>
      </c>
      <c r="F193" s="93">
        <f t="shared" ref="F193:F227" si="10">D193*E193</f>
        <v>0</v>
      </c>
      <c r="G193" s="157"/>
      <c r="H193" s="138"/>
      <c r="I193" s="126" t="e">
        <f>VLOOKUP(H193,Presupuesto!$B$11:$C$565,2,0)</f>
        <v>#N/A</v>
      </c>
      <c r="J193" s="208" t="s">
        <v>1474</v>
      </c>
      <c r="K193" s="94" t="s">
        <v>393</v>
      </c>
    </row>
    <row r="194" spans="3:11" ht="30" x14ac:dyDescent="0.25">
      <c r="C194" s="137" t="s">
        <v>3036</v>
      </c>
      <c r="D194" s="154">
        <v>1</v>
      </c>
      <c r="E194" s="119">
        <v>3400000</v>
      </c>
      <c r="F194" s="93">
        <f t="shared" si="10"/>
        <v>3400000</v>
      </c>
      <c r="G194" s="966" t="s">
        <v>1692</v>
      </c>
      <c r="H194" s="994"/>
      <c r="I194" s="126" t="e">
        <f>VLOOKUP(H194,Presupuesto!$B$11:$C$565,2,0)</f>
        <v>#N/A</v>
      </c>
      <c r="J194" s="94" t="s">
        <v>1356</v>
      </c>
      <c r="K194" s="94" t="s">
        <v>401</v>
      </c>
    </row>
    <row r="195" spans="3:11" hidden="1" x14ac:dyDescent="0.25">
      <c r="C195" s="137"/>
      <c r="D195" s="154"/>
      <c r="E195" s="119"/>
      <c r="F195" s="93">
        <f t="shared" si="10"/>
        <v>0</v>
      </c>
      <c r="G195" s="157"/>
      <c r="H195" s="138"/>
      <c r="I195" s="126" t="e">
        <f>VLOOKUP(H195,Presupuesto!$B$11:$C$565,2,0)</f>
        <v>#N/A</v>
      </c>
      <c r="J195" s="94" t="str">
        <f t="shared" ref="J195:J227" si="11">$J$193</f>
        <v>Desarrollo del Sistema de Educación Superior</v>
      </c>
      <c r="K195" s="94" t="s">
        <v>411</v>
      </c>
    </row>
    <row r="196" spans="3:11" hidden="1" x14ac:dyDescent="0.25">
      <c r="C196" s="137"/>
      <c r="D196" s="154"/>
      <c r="E196" s="119"/>
      <c r="F196" s="93">
        <f t="shared" si="10"/>
        <v>0</v>
      </c>
      <c r="G196" s="157"/>
      <c r="H196" s="138"/>
      <c r="I196" s="126" t="e">
        <f>VLOOKUP(H196,Presupuesto!$B$11:$C$565,2,0)</f>
        <v>#N/A</v>
      </c>
      <c r="J196" s="94" t="str">
        <f t="shared" si="11"/>
        <v>Desarrollo del Sistema de Educación Superior</v>
      </c>
      <c r="K196" s="94" t="s">
        <v>411</v>
      </c>
    </row>
    <row r="197" spans="3:11" hidden="1" x14ac:dyDescent="0.25">
      <c r="C197" s="137"/>
      <c r="D197" s="154"/>
      <c r="E197" s="119"/>
      <c r="F197" s="93">
        <f t="shared" si="10"/>
        <v>0</v>
      </c>
      <c r="G197" s="157"/>
      <c r="H197" s="138"/>
      <c r="I197" s="126" t="e">
        <f>VLOOKUP(H197,Presupuesto!$B$11:$C$565,2,0)</f>
        <v>#N/A</v>
      </c>
      <c r="J197" s="94" t="str">
        <f t="shared" si="11"/>
        <v>Desarrollo del Sistema de Educación Superior</v>
      </c>
      <c r="K197" s="94" t="s">
        <v>411</v>
      </c>
    </row>
    <row r="198" spans="3:11" hidden="1" x14ac:dyDescent="0.25">
      <c r="C198" s="137"/>
      <c r="D198" s="154"/>
      <c r="E198" s="119"/>
      <c r="F198" s="93">
        <f t="shared" si="10"/>
        <v>0</v>
      </c>
      <c r="G198" s="157"/>
      <c r="H198" s="138"/>
      <c r="I198" s="126" t="e">
        <f>VLOOKUP(H198,Presupuesto!$B$11:$C$565,2,0)</f>
        <v>#N/A</v>
      </c>
      <c r="J198" s="94" t="str">
        <f t="shared" si="11"/>
        <v>Desarrollo del Sistema de Educación Superior</v>
      </c>
      <c r="K198" s="94" t="s">
        <v>400</v>
      </c>
    </row>
    <row r="199" spans="3:11" hidden="1" x14ac:dyDescent="0.25">
      <c r="C199" s="137"/>
      <c r="D199" s="154"/>
      <c r="E199" s="119"/>
      <c r="F199" s="93">
        <f t="shared" si="10"/>
        <v>0</v>
      </c>
      <c r="G199" s="157"/>
      <c r="H199" s="138"/>
      <c r="I199" s="126" t="e">
        <f>VLOOKUP(H199,Presupuesto!$B$11:$C$565,2,0)</f>
        <v>#N/A</v>
      </c>
      <c r="J199" s="94" t="str">
        <f t="shared" si="11"/>
        <v>Desarrollo del Sistema de Educación Superior</v>
      </c>
      <c r="K199" s="94" t="s">
        <v>411</v>
      </c>
    </row>
    <row r="200" spans="3:11" hidden="1" x14ac:dyDescent="0.25">
      <c r="C200" s="137"/>
      <c r="D200" s="154"/>
      <c r="E200" s="119"/>
      <c r="F200" s="93">
        <f t="shared" si="10"/>
        <v>0</v>
      </c>
      <c r="G200" s="157"/>
      <c r="H200" s="138"/>
      <c r="I200" s="126" t="e">
        <f>VLOOKUP(H200,Presupuesto!$B$11:$C$565,2,0)</f>
        <v>#N/A</v>
      </c>
      <c r="J200" s="94" t="str">
        <f t="shared" si="11"/>
        <v>Desarrollo del Sistema de Educación Superior</v>
      </c>
      <c r="K200" s="94" t="s">
        <v>411</v>
      </c>
    </row>
    <row r="201" spans="3:11" hidden="1" x14ac:dyDescent="0.25">
      <c r="C201" s="137"/>
      <c r="D201" s="154"/>
      <c r="E201" s="119"/>
      <c r="F201" s="93">
        <f t="shared" si="10"/>
        <v>0</v>
      </c>
      <c r="G201" s="157"/>
      <c r="H201" s="138"/>
      <c r="I201" s="126" t="e">
        <f>VLOOKUP(H201,Presupuesto!$B$11:$C$565,2,0)</f>
        <v>#N/A</v>
      </c>
      <c r="J201" s="94" t="str">
        <f t="shared" si="11"/>
        <v>Desarrollo del Sistema de Educación Superior</v>
      </c>
      <c r="K201" s="94" t="s">
        <v>411</v>
      </c>
    </row>
    <row r="202" spans="3:11" hidden="1" x14ac:dyDescent="0.25">
      <c r="C202" s="137"/>
      <c r="D202" s="154"/>
      <c r="E202" s="119"/>
      <c r="F202" s="93">
        <f t="shared" si="10"/>
        <v>0</v>
      </c>
      <c r="G202" s="157"/>
      <c r="H202" s="138"/>
      <c r="I202" s="126" t="e">
        <f>VLOOKUP(H202,Presupuesto!$B$11:$C$565,2,0)</f>
        <v>#N/A</v>
      </c>
      <c r="J202" s="94" t="str">
        <f t="shared" si="11"/>
        <v>Desarrollo del Sistema de Educación Superior</v>
      </c>
      <c r="K202" s="94" t="s">
        <v>411</v>
      </c>
    </row>
    <row r="203" spans="3:11" hidden="1" x14ac:dyDescent="0.25">
      <c r="C203" s="137"/>
      <c r="D203" s="154"/>
      <c r="E203" s="119"/>
      <c r="F203" s="93">
        <f t="shared" si="10"/>
        <v>0</v>
      </c>
      <c r="G203" s="157"/>
      <c r="H203" s="138"/>
      <c r="I203" s="126" t="e">
        <f>VLOOKUP(H203,Presupuesto!$B$11:$C$565,2,0)</f>
        <v>#N/A</v>
      </c>
      <c r="J203" s="94" t="str">
        <f t="shared" si="11"/>
        <v>Desarrollo del Sistema de Educación Superior</v>
      </c>
      <c r="K203" s="94" t="s">
        <v>411</v>
      </c>
    </row>
    <row r="204" spans="3:11" hidden="1" x14ac:dyDescent="0.25">
      <c r="C204" s="137"/>
      <c r="D204" s="154"/>
      <c r="E204" s="119"/>
      <c r="F204" s="93">
        <f t="shared" si="10"/>
        <v>0</v>
      </c>
      <c r="G204" s="157"/>
      <c r="H204" s="138"/>
      <c r="I204" s="126" t="e">
        <f>VLOOKUP(H204,Presupuesto!$B$11:$C$565,2,0)</f>
        <v>#N/A</v>
      </c>
      <c r="J204" s="94" t="str">
        <f t="shared" si="11"/>
        <v>Desarrollo del Sistema de Educación Superior</v>
      </c>
      <c r="K204" s="94" t="s">
        <v>411</v>
      </c>
    </row>
    <row r="205" spans="3:11" hidden="1" x14ac:dyDescent="0.25">
      <c r="C205" s="137"/>
      <c r="D205" s="154"/>
      <c r="E205" s="119"/>
      <c r="F205" s="93">
        <f t="shared" si="10"/>
        <v>0</v>
      </c>
      <c r="G205" s="157"/>
      <c r="H205" s="138"/>
      <c r="I205" s="126" t="e">
        <f>VLOOKUP(H205,Presupuesto!$B$11:$C$565,2,0)</f>
        <v>#N/A</v>
      </c>
      <c r="J205" s="94" t="str">
        <f t="shared" si="11"/>
        <v>Desarrollo del Sistema de Educación Superior</v>
      </c>
      <c r="K205" s="94" t="s">
        <v>411</v>
      </c>
    </row>
    <row r="206" spans="3:11" hidden="1" x14ac:dyDescent="0.25">
      <c r="C206" s="137"/>
      <c r="D206" s="154"/>
      <c r="E206" s="119"/>
      <c r="F206" s="93">
        <f t="shared" si="10"/>
        <v>0</v>
      </c>
      <c r="G206" s="157"/>
      <c r="H206" s="138"/>
      <c r="I206" s="126" t="e">
        <f>VLOOKUP(H206,Presupuesto!$B$11:$C$565,2,0)</f>
        <v>#N/A</v>
      </c>
      <c r="J206" s="94" t="str">
        <f t="shared" si="11"/>
        <v>Desarrollo del Sistema de Educación Superior</v>
      </c>
      <c r="K206" s="94" t="s">
        <v>411</v>
      </c>
    </row>
    <row r="207" spans="3:11" hidden="1" x14ac:dyDescent="0.25">
      <c r="C207" s="137"/>
      <c r="D207" s="154"/>
      <c r="E207" s="119"/>
      <c r="F207" s="93">
        <f t="shared" si="10"/>
        <v>0</v>
      </c>
      <c r="G207" s="157"/>
      <c r="H207" s="138"/>
      <c r="I207" s="126" t="e">
        <f>VLOOKUP(H207,Presupuesto!$B$11:$C$565,2,0)</f>
        <v>#N/A</v>
      </c>
      <c r="J207" s="94" t="str">
        <f t="shared" si="11"/>
        <v>Desarrollo del Sistema de Educación Superior</v>
      </c>
      <c r="K207" s="94" t="s">
        <v>411</v>
      </c>
    </row>
    <row r="208" spans="3:11" hidden="1" x14ac:dyDescent="0.25">
      <c r="C208" s="137"/>
      <c r="D208" s="154"/>
      <c r="E208" s="119"/>
      <c r="F208" s="93">
        <f t="shared" si="10"/>
        <v>0</v>
      </c>
      <c r="G208" s="157"/>
      <c r="H208" s="138"/>
      <c r="I208" s="126" t="e">
        <f>VLOOKUP(H208,Presupuesto!$B$11:$C$565,2,0)</f>
        <v>#N/A</v>
      </c>
      <c r="J208" s="94" t="str">
        <f t="shared" si="11"/>
        <v>Desarrollo del Sistema de Educación Superior</v>
      </c>
      <c r="K208" s="94" t="s">
        <v>411</v>
      </c>
    </row>
    <row r="209" spans="3:11" hidden="1" x14ac:dyDescent="0.25">
      <c r="C209" s="137"/>
      <c r="D209" s="154"/>
      <c r="E209" s="119"/>
      <c r="F209" s="93">
        <f t="shared" si="10"/>
        <v>0</v>
      </c>
      <c r="G209" s="157"/>
      <c r="H209" s="138"/>
      <c r="I209" s="126" t="e">
        <f>VLOOKUP(H209,Presupuesto!$B$11:$C$565,2,0)</f>
        <v>#N/A</v>
      </c>
      <c r="J209" s="94" t="str">
        <f t="shared" si="11"/>
        <v>Desarrollo del Sistema de Educación Superior</v>
      </c>
      <c r="K209" s="94" t="s">
        <v>411</v>
      </c>
    </row>
    <row r="210" spans="3:11" hidden="1" x14ac:dyDescent="0.25">
      <c r="C210" s="137"/>
      <c r="D210" s="154"/>
      <c r="E210" s="119"/>
      <c r="F210" s="93">
        <f t="shared" si="10"/>
        <v>0</v>
      </c>
      <c r="G210" s="157"/>
      <c r="H210" s="138"/>
      <c r="I210" s="126" t="e">
        <f>VLOOKUP(H210,Presupuesto!$B$11:$C$565,2,0)</f>
        <v>#N/A</v>
      </c>
      <c r="J210" s="94" t="str">
        <f t="shared" si="11"/>
        <v>Desarrollo del Sistema de Educación Superior</v>
      </c>
      <c r="K210" s="94" t="s">
        <v>411</v>
      </c>
    </row>
    <row r="211" spans="3:11" hidden="1" x14ac:dyDescent="0.25">
      <c r="C211" s="137"/>
      <c r="D211" s="154"/>
      <c r="E211" s="119"/>
      <c r="F211" s="93">
        <f t="shared" si="10"/>
        <v>0</v>
      </c>
      <c r="G211" s="157"/>
      <c r="H211" s="138"/>
      <c r="I211" s="126" t="e">
        <f>VLOOKUP(H211,Presupuesto!$B$11:$C$565,2,0)</f>
        <v>#N/A</v>
      </c>
      <c r="J211" s="94" t="str">
        <f t="shared" si="11"/>
        <v>Desarrollo del Sistema de Educación Superior</v>
      </c>
      <c r="K211" s="94" t="s">
        <v>411</v>
      </c>
    </row>
    <row r="212" spans="3:11" hidden="1" x14ac:dyDescent="0.25">
      <c r="C212" s="137"/>
      <c r="D212" s="154"/>
      <c r="E212" s="119"/>
      <c r="F212" s="93">
        <f t="shared" si="10"/>
        <v>0</v>
      </c>
      <c r="G212" s="157"/>
      <c r="H212" s="138"/>
      <c r="I212" s="126" t="e">
        <f>VLOOKUP(H212,Presupuesto!$B$11:$C$565,2,0)</f>
        <v>#N/A</v>
      </c>
      <c r="J212" s="94" t="str">
        <f t="shared" si="11"/>
        <v>Desarrollo del Sistema de Educación Superior</v>
      </c>
      <c r="K212" s="94" t="s">
        <v>411</v>
      </c>
    </row>
    <row r="213" spans="3:11" hidden="1" x14ac:dyDescent="0.25">
      <c r="C213" s="137"/>
      <c r="D213" s="154"/>
      <c r="E213" s="119"/>
      <c r="F213" s="93">
        <f t="shared" si="10"/>
        <v>0</v>
      </c>
      <c r="G213" s="157"/>
      <c r="H213" s="138"/>
      <c r="I213" s="126" t="e">
        <f>VLOOKUP(H213,Presupuesto!$B$11:$C$565,2,0)</f>
        <v>#N/A</v>
      </c>
      <c r="J213" s="94" t="str">
        <f t="shared" si="11"/>
        <v>Desarrollo del Sistema de Educación Superior</v>
      </c>
      <c r="K213" s="94" t="s">
        <v>411</v>
      </c>
    </row>
    <row r="214" spans="3:11" hidden="1" x14ac:dyDescent="0.25">
      <c r="C214" s="137"/>
      <c r="D214" s="154"/>
      <c r="E214" s="119"/>
      <c r="F214" s="93">
        <f t="shared" si="10"/>
        <v>0</v>
      </c>
      <c r="G214" s="157"/>
      <c r="H214" s="138"/>
      <c r="I214" s="126" t="e">
        <f>VLOOKUP(H214,Presupuesto!$B$11:$C$565,2,0)</f>
        <v>#N/A</v>
      </c>
      <c r="J214" s="94" t="str">
        <f t="shared" si="11"/>
        <v>Desarrollo del Sistema de Educación Superior</v>
      </c>
      <c r="K214" s="94" t="s">
        <v>411</v>
      </c>
    </row>
    <row r="215" spans="3:11" hidden="1" x14ac:dyDescent="0.25">
      <c r="C215" s="139"/>
      <c r="D215" s="147"/>
      <c r="E215" s="114"/>
      <c r="F215" s="93">
        <f t="shared" si="10"/>
        <v>0</v>
      </c>
      <c r="G215" s="157"/>
      <c r="H215" s="140"/>
      <c r="I215" s="126" t="e">
        <f>VLOOKUP(H215,Presupuesto!$B$11:$C$565,2,0)</f>
        <v>#N/A</v>
      </c>
      <c r="J215" s="94" t="str">
        <f t="shared" si="11"/>
        <v>Desarrollo del Sistema de Educación Superior</v>
      </c>
      <c r="K215" s="94" t="s">
        <v>411</v>
      </c>
    </row>
    <row r="216" spans="3:11" hidden="1" x14ac:dyDescent="0.25">
      <c r="C216" s="139"/>
      <c r="D216" s="147"/>
      <c r="E216" s="114"/>
      <c r="F216" s="93">
        <f t="shared" si="10"/>
        <v>0</v>
      </c>
      <c r="G216" s="157"/>
      <c r="H216" s="140"/>
      <c r="I216" s="126" t="e">
        <f>VLOOKUP(H216,Presupuesto!$B$11:$C$565,2,0)</f>
        <v>#N/A</v>
      </c>
      <c r="J216" s="94" t="str">
        <f t="shared" si="11"/>
        <v>Desarrollo del Sistema de Educación Superior</v>
      </c>
      <c r="K216" s="94" t="s">
        <v>411</v>
      </c>
    </row>
    <row r="217" spans="3:11" hidden="1" x14ac:dyDescent="0.25">
      <c r="C217" s="139"/>
      <c r="D217" s="147"/>
      <c r="E217" s="114"/>
      <c r="F217" s="93">
        <f t="shared" si="10"/>
        <v>0</v>
      </c>
      <c r="G217" s="157"/>
      <c r="H217" s="140"/>
      <c r="I217" s="126" t="e">
        <f>VLOOKUP(H217,Presupuesto!$B$11:$C$565,2,0)</f>
        <v>#N/A</v>
      </c>
      <c r="J217" s="94" t="str">
        <f t="shared" si="11"/>
        <v>Desarrollo del Sistema de Educación Superior</v>
      </c>
      <c r="K217" s="94" t="s">
        <v>411</v>
      </c>
    </row>
    <row r="218" spans="3:11" hidden="1" x14ac:dyDescent="0.25">
      <c r="C218" s="139"/>
      <c r="D218" s="147"/>
      <c r="E218" s="114"/>
      <c r="F218" s="93">
        <f t="shared" si="10"/>
        <v>0</v>
      </c>
      <c r="G218" s="157"/>
      <c r="H218" s="140"/>
      <c r="I218" s="126" t="e">
        <f>VLOOKUP(H218,Presupuesto!$B$11:$C$565,2,0)</f>
        <v>#N/A</v>
      </c>
      <c r="J218" s="94" t="str">
        <f t="shared" si="11"/>
        <v>Desarrollo del Sistema de Educación Superior</v>
      </c>
      <c r="K218" s="94" t="s">
        <v>411</v>
      </c>
    </row>
    <row r="219" spans="3:11" hidden="1" x14ac:dyDescent="0.25">
      <c r="C219" s="139"/>
      <c r="D219" s="147"/>
      <c r="E219" s="114"/>
      <c r="F219" s="93">
        <f t="shared" si="10"/>
        <v>0</v>
      </c>
      <c r="G219" s="157"/>
      <c r="H219" s="140"/>
      <c r="I219" s="126" t="e">
        <f>VLOOKUP(H219,Presupuesto!$B$11:$C$565,2,0)</f>
        <v>#N/A</v>
      </c>
      <c r="J219" s="94" t="str">
        <f t="shared" si="11"/>
        <v>Desarrollo del Sistema de Educación Superior</v>
      </c>
      <c r="K219" s="94" t="s">
        <v>411</v>
      </c>
    </row>
    <row r="220" spans="3:11" hidden="1" x14ac:dyDescent="0.25">
      <c r="C220" s="139"/>
      <c r="D220" s="147"/>
      <c r="E220" s="114"/>
      <c r="F220" s="93">
        <f t="shared" si="10"/>
        <v>0</v>
      </c>
      <c r="G220" s="157"/>
      <c r="H220" s="140"/>
      <c r="I220" s="126" t="e">
        <f>VLOOKUP(H220,Presupuesto!$B$11:$C$565,2,0)</f>
        <v>#N/A</v>
      </c>
      <c r="J220" s="94" t="str">
        <f t="shared" si="11"/>
        <v>Desarrollo del Sistema de Educación Superior</v>
      </c>
      <c r="K220" s="94" t="s">
        <v>411</v>
      </c>
    </row>
    <row r="221" spans="3:11" hidden="1" x14ac:dyDescent="0.25">
      <c r="C221" s="139"/>
      <c r="D221" s="147"/>
      <c r="E221" s="114"/>
      <c r="F221" s="93">
        <f t="shared" si="10"/>
        <v>0</v>
      </c>
      <c r="G221" s="157"/>
      <c r="H221" s="140"/>
      <c r="I221" s="126" t="e">
        <f>VLOOKUP(H221,Presupuesto!$B$11:$C$565,2,0)</f>
        <v>#N/A</v>
      </c>
      <c r="J221" s="94" t="str">
        <f t="shared" si="11"/>
        <v>Desarrollo del Sistema de Educación Superior</v>
      </c>
      <c r="K221" s="94" t="s">
        <v>411</v>
      </c>
    </row>
    <row r="222" spans="3:11" hidden="1" x14ac:dyDescent="0.25">
      <c r="C222" s="139"/>
      <c r="D222" s="147"/>
      <c r="E222" s="114"/>
      <c r="F222" s="93">
        <f t="shared" si="10"/>
        <v>0</v>
      </c>
      <c r="G222" s="157"/>
      <c r="H222" s="140"/>
      <c r="I222" s="126" t="e">
        <f>VLOOKUP(H222,Presupuesto!$B$11:$C$565,2,0)</f>
        <v>#N/A</v>
      </c>
      <c r="J222" s="94" t="str">
        <f t="shared" si="11"/>
        <v>Desarrollo del Sistema de Educación Superior</v>
      </c>
      <c r="K222" s="94" t="s">
        <v>411</v>
      </c>
    </row>
    <row r="223" spans="3:11" hidden="1" x14ac:dyDescent="0.25">
      <c r="C223" s="141"/>
      <c r="D223" s="147"/>
      <c r="E223" s="114"/>
      <c r="F223" s="93">
        <f t="shared" si="10"/>
        <v>0</v>
      </c>
      <c r="G223" s="157"/>
      <c r="H223" s="142"/>
      <c r="I223" s="126" t="e">
        <f>VLOOKUP(H223,Presupuesto!$B$11:$C$565,2,0)</f>
        <v>#N/A</v>
      </c>
      <c r="J223" s="94" t="str">
        <f t="shared" si="11"/>
        <v>Desarrollo del Sistema de Educación Superior</v>
      </c>
      <c r="K223" s="94" t="s">
        <v>402</v>
      </c>
    </row>
    <row r="224" spans="3:11" hidden="1" x14ac:dyDescent="0.25">
      <c r="C224" s="141"/>
      <c r="D224" s="147"/>
      <c r="E224" s="114"/>
      <c r="F224" s="93">
        <f t="shared" si="10"/>
        <v>0</v>
      </c>
      <c r="G224" s="157"/>
      <c r="H224" s="142"/>
      <c r="I224" s="126" t="e">
        <f>VLOOKUP(H224,Presupuesto!$B$11:$C$565,2,0)</f>
        <v>#N/A</v>
      </c>
      <c r="J224" s="94" t="str">
        <f t="shared" si="11"/>
        <v>Desarrollo del Sistema de Educación Superior</v>
      </c>
      <c r="K224" s="94" t="s">
        <v>411</v>
      </c>
    </row>
    <row r="225" spans="3:11" hidden="1" x14ac:dyDescent="0.25">
      <c r="C225" s="141"/>
      <c r="D225" s="147"/>
      <c r="E225" s="114"/>
      <c r="F225" s="93">
        <f t="shared" si="10"/>
        <v>0</v>
      </c>
      <c r="G225" s="157"/>
      <c r="H225" s="142"/>
      <c r="I225" s="126" t="e">
        <f>VLOOKUP(H225,Presupuesto!$B$11:$C$565,2,0)</f>
        <v>#N/A</v>
      </c>
      <c r="J225" s="94" t="str">
        <f t="shared" si="11"/>
        <v>Desarrollo del Sistema de Educación Superior</v>
      </c>
      <c r="K225" s="94" t="s">
        <v>411</v>
      </c>
    </row>
    <row r="226" spans="3:11" hidden="1" x14ac:dyDescent="0.25">
      <c r="C226" s="141"/>
      <c r="D226" s="147"/>
      <c r="E226" s="114"/>
      <c r="F226" s="93">
        <f t="shared" si="10"/>
        <v>0</v>
      </c>
      <c r="G226" s="157"/>
      <c r="H226" s="142"/>
      <c r="I226" s="126" t="e">
        <f>VLOOKUP(H226,Presupuesto!$B$11:$C$565,2,0)</f>
        <v>#N/A</v>
      </c>
      <c r="J226" s="94" t="str">
        <f t="shared" si="11"/>
        <v>Desarrollo del Sistema de Educación Superior</v>
      </c>
      <c r="K226" s="94" t="s">
        <v>411</v>
      </c>
    </row>
    <row r="227" spans="3:11" ht="15.75" hidden="1" thickBot="1" x14ac:dyDescent="0.3">
      <c r="C227" s="143"/>
      <c r="D227" s="155"/>
      <c r="E227" s="99"/>
      <c r="F227" s="101">
        <f t="shared" si="10"/>
        <v>0</v>
      </c>
      <c r="G227" s="158"/>
      <c r="H227" s="144"/>
      <c r="I227" s="128" t="e">
        <f>VLOOKUP(H227,Presupuesto!$B$11:$C$565,2,0)</f>
        <v>#N/A</v>
      </c>
      <c r="J227" s="102" t="str">
        <f t="shared" si="11"/>
        <v>Desarrollo del Sistema de Educación Superior</v>
      </c>
      <c r="K227" s="120" t="s">
        <v>393</v>
      </c>
    </row>
    <row r="229" spans="3:11" ht="15.75" thickBot="1" x14ac:dyDescent="0.3">
      <c r="F229" s="86"/>
      <c r="G229" s="85"/>
      <c r="H229" s="86"/>
      <c r="I229" s="86"/>
    </row>
    <row r="230" spans="3:11" ht="15.75" thickBot="1" x14ac:dyDescent="0.3">
      <c r="C230" s="153" t="s">
        <v>53</v>
      </c>
      <c r="D230" s="307">
        <f>SUM(F237:F271)</f>
        <v>50000</v>
      </c>
      <c r="F230" s="70"/>
      <c r="G230" s="76"/>
      <c r="H230" s="70"/>
      <c r="I230" s="70"/>
    </row>
    <row r="231" spans="3:11" x14ac:dyDescent="0.25">
      <c r="C231" s="70"/>
      <c r="D231" s="31"/>
      <c r="E231" s="89"/>
      <c r="F231" s="89"/>
      <c r="G231" s="89"/>
      <c r="H231" s="73"/>
      <c r="I231" s="73"/>
      <c r="J231" s="73"/>
      <c r="K231" s="108"/>
    </row>
    <row r="232" spans="3:11" x14ac:dyDescent="0.25">
      <c r="C232" s="70"/>
      <c r="D232" s="31"/>
      <c r="E232" s="89"/>
      <c r="F232" s="89"/>
      <c r="G232" s="89"/>
      <c r="H232" s="73"/>
      <c r="I232" s="73"/>
      <c r="J232" s="73"/>
      <c r="K232" s="108"/>
    </row>
    <row r="233" spans="3:11" ht="15.75" x14ac:dyDescent="0.25">
      <c r="C233" s="198" t="s">
        <v>391</v>
      </c>
      <c r="D233" s="306" t="s">
        <v>2182</v>
      </c>
      <c r="E233" s="89"/>
      <c r="F233" s="89"/>
      <c r="G233" s="89"/>
      <c r="H233" s="73"/>
      <c r="I233" s="73"/>
      <c r="J233" s="73"/>
      <c r="K233" s="108"/>
    </row>
    <row r="234" spans="3:11" ht="18.75" x14ac:dyDescent="0.25">
      <c r="C234" s="200" t="str">
        <f>IFERROR(VLOOKUP(D233,'1. Desarrollo e Innov. Curricu.'!$F:$G,2,FALSE),IFERROR(VLOOKUP(D233,'2. Investigación Científica'!$F:$G,2,FALSE),IFERROR(VLOOKUP(D233,'3. Vinculación Univ. Sociedad'!$E:$G,2,FALSE),IFERROR(VLOOKUP(D233,'4.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Elaboración de propuesta de la carrera técnica en gestión ambiental</v>
      </c>
      <c r="D234" s="31"/>
      <c r="E234" s="89"/>
      <c r="F234" s="89"/>
      <c r="G234" s="89"/>
      <c r="H234" s="73"/>
      <c r="I234" s="73"/>
      <c r="J234" s="73"/>
      <c r="K234" s="108"/>
    </row>
    <row r="235" spans="3:11" ht="15.75" thickBot="1" x14ac:dyDescent="0.3">
      <c r="F235" s="89"/>
      <c r="G235" s="73"/>
      <c r="H235" s="73"/>
      <c r="I235" s="73"/>
    </row>
    <row r="236" spans="3:11" ht="30.75" thickBot="1" x14ac:dyDescent="0.3">
      <c r="C236" s="125" t="s">
        <v>44</v>
      </c>
      <c r="D236" s="125" t="s">
        <v>55</v>
      </c>
      <c r="E236" s="132" t="s">
        <v>57</v>
      </c>
      <c r="F236" s="131" t="s">
        <v>27</v>
      </c>
      <c r="G236" s="129" t="s">
        <v>130</v>
      </c>
      <c r="H236" s="132" t="s">
        <v>46</v>
      </c>
      <c r="I236" s="129" t="s">
        <v>131</v>
      </c>
      <c r="J236" s="129" t="s">
        <v>409</v>
      </c>
      <c r="K236" s="129" t="s">
        <v>410</v>
      </c>
    </row>
    <row r="237" spans="3:11" hidden="1" x14ac:dyDescent="0.25">
      <c r="C237" s="210" t="s">
        <v>438</v>
      </c>
      <c r="D237" s="211"/>
      <c r="E237" s="209">
        <f>HLOOKUP(C237,$AH$2:$BU$3,2,0)</f>
        <v>620</v>
      </c>
      <c r="F237" s="93">
        <f t="shared" ref="F237:F271" si="12">D237*E237</f>
        <v>0</v>
      </c>
      <c r="G237" s="157"/>
      <c r="H237" s="138"/>
      <c r="I237" s="126" t="e">
        <f>VLOOKUP(H237,Presupuesto!$B$11:$C$565,2,0)</f>
        <v>#N/A</v>
      </c>
      <c r="J237" s="208" t="s">
        <v>1474</v>
      </c>
      <c r="K237" s="94" t="s">
        <v>393</v>
      </c>
    </row>
    <row r="238" spans="3:11" x14ac:dyDescent="0.25">
      <c r="C238" s="137" t="s">
        <v>3037</v>
      </c>
      <c r="D238" s="154">
        <v>4</v>
      </c>
      <c r="E238" s="119">
        <v>12500</v>
      </c>
      <c r="F238" s="93">
        <f t="shared" si="12"/>
        <v>50000</v>
      </c>
      <c r="G238" s="157" t="s">
        <v>128</v>
      </c>
      <c r="H238" s="994"/>
      <c r="I238" s="126" t="e">
        <f>VLOOKUP(H238,Presupuesto!$B$11:$C$565,2,0)</f>
        <v>#N/A</v>
      </c>
      <c r="J238" s="94" t="s">
        <v>1356</v>
      </c>
      <c r="K238" s="94" t="s">
        <v>401</v>
      </c>
    </row>
    <row r="239" spans="3:11" hidden="1" x14ac:dyDescent="0.25">
      <c r="C239" s="137"/>
      <c r="D239" s="154"/>
      <c r="E239" s="119"/>
      <c r="F239" s="93">
        <f t="shared" si="12"/>
        <v>0</v>
      </c>
      <c r="G239" s="157"/>
      <c r="H239" s="138"/>
      <c r="I239" s="126" t="e">
        <f>VLOOKUP(H239,Presupuesto!$B$11:$C$565,2,0)</f>
        <v>#N/A</v>
      </c>
      <c r="J239" s="94" t="str">
        <f t="shared" ref="J239:J271" si="13">$J$237</f>
        <v>Desarrollo del Sistema de Educación Superior</v>
      </c>
      <c r="K239" s="94" t="s">
        <v>411</v>
      </c>
    </row>
    <row r="240" spans="3:11" hidden="1" x14ac:dyDescent="0.25">
      <c r="C240" s="137"/>
      <c r="D240" s="154"/>
      <c r="E240" s="119"/>
      <c r="F240" s="93">
        <f t="shared" si="12"/>
        <v>0</v>
      </c>
      <c r="G240" s="157"/>
      <c r="H240" s="138"/>
      <c r="I240" s="126" t="e">
        <f>VLOOKUP(H240,Presupuesto!$B$11:$C$565,2,0)</f>
        <v>#N/A</v>
      </c>
      <c r="J240" s="94" t="str">
        <f t="shared" si="13"/>
        <v>Desarrollo del Sistema de Educación Superior</v>
      </c>
      <c r="K240" s="94" t="s">
        <v>411</v>
      </c>
    </row>
    <row r="241" spans="3:11" hidden="1" x14ac:dyDescent="0.25">
      <c r="C241" s="137"/>
      <c r="D241" s="154"/>
      <c r="E241" s="119"/>
      <c r="F241" s="93">
        <f t="shared" si="12"/>
        <v>0</v>
      </c>
      <c r="G241" s="157"/>
      <c r="H241" s="138"/>
      <c r="I241" s="126" t="e">
        <f>VLOOKUP(H241,Presupuesto!$B$11:$C$565,2,0)</f>
        <v>#N/A</v>
      </c>
      <c r="J241" s="94" t="str">
        <f t="shared" si="13"/>
        <v>Desarrollo del Sistema de Educación Superior</v>
      </c>
      <c r="K241" s="94" t="s">
        <v>411</v>
      </c>
    </row>
    <row r="242" spans="3:11" hidden="1" x14ac:dyDescent="0.25">
      <c r="C242" s="137"/>
      <c r="D242" s="154"/>
      <c r="E242" s="119"/>
      <c r="F242" s="93">
        <f t="shared" si="12"/>
        <v>0</v>
      </c>
      <c r="G242" s="157"/>
      <c r="H242" s="138"/>
      <c r="I242" s="126" t="e">
        <f>VLOOKUP(H242,Presupuesto!$B$11:$C$565,2,0)</f>
        <v>#N/A</v>
      </c>
      <c r="J242" s="94" t="str">
        <f t="shared" si="13"/>
        <v>Desarrollo del Sistema de Educación Superior</v>
      </c>
      <c r="K242" s="94" t="s">
        <v>400</v>
      </c>
    </row>
    <row r="243" spans="3:11" hidden="1" x14ac:dyDescent="0.25">
      <c r="C243" s="137"/>
      <c r="D243" s="154"/>
      <c r="E243" s="119"/>
      <c r="F243" s="93">
        <f t="shared" si="12"/>
        <v>0</v>
      </c>
      <c r="G243" s="157"/>
      <c r="H243" s="138"/>
      <c r="I243" s="126" t="e">
        <f>VLOOKUP(H243,Presupuesto!$B$11:$C$565,2,0)</f>
        <v>#N/A</v>
      </c>
      <c r="J243" s="94" t="str">
        <f t="shared" si="13"/>
        <v>Desarrollo del Sistema de Educación Superior</v>
      </c>
      <c r="K243" s="94" t="s">
        <v>411</v>
      </c>
    </row>
    <row r="244" spans="3:11" hidden="1" x14ac:dyDescent="0.25">
      <c r="C244" s="137"/>
      <c r="D244" s="154"/>
      <c r="E244" s="119"/>
      <c r="F244" s="93">
        <f t="shared" si="12"/>
        <v>0</v>
      </c>
      <c r="G244" s="157"/>
      <c r="H244" s="138"/>
      <c r="I244" s="126" t="e">
        <f>VLOOKUP(H244,Presupuesto!$B$11:$C$565,2,0)</f>
        <v>#N/A</v>
      </c>
      <c r="J244" s="94" t="str">
        <f t="shared" si="13"/>
        <v>Desarrollo del Sistema de Educación Superior</v>
      </c>
      <c r="K244" s="94" t="s">
        <v>411</v>
      </c>
    </row>
    <row r="245" spans="3:11" hidden="1" x14ac:dyDescent="0.25">
      <c r="C245" s="137"/>
      <c r="D245" s="154"/>
      <c r="E245" s="119"/>
      <c r="F245" s="93">
        <f t="shared" si="12"/>
        <v>0</v>
      </c>
      <c r="G245" s="157"/>
      <c r="H245" s="138"/>
      <c r="I245" s="126" t="e">
        <f>VLOOKUP(H245,Presupuesto!$B$11:$C$565,2,0)</f>
        <v>#N/A</v>
      </c>
      <c r="J245" s="94" t="str">
        <f t="shared" si="13"/>
        <v>Desarrollo del Sistema de Educación Superior</v>
      </c>
      <c r="K245" s="94" t="s">
        <v>411</v>
      </c>
    </row>
    <row r="246" spans="3:11" hidden="1" x14ac:dyDescent="0.25">
      <c r="C246" s="137"/>
      <c r="D246" s="154"/>
      <c r="E246" s="119"/>
      <c r="F246" s="93">
        <f t="shared" si="12"/>
        <v>0</v>
      </c>
      <c r="G246" s="157"/>
      <c r="H246" s="138"/>
      <c r="I246" s="126" t="e">
        <f>VLOOKUP(H246,Presupuesto!$B$11:$C$565,2,0)</f>
        <v>#N/A</v>
      </c>
      <c r="J246" s="94" t="str">
        <f t="shared" si="13"/>
        <v>Desarrollo del Sistema de Educación Superior</v>
      </c>
      <c r="K246" s="94" t="s">
        <v>411</v>
      </c>
    </row>
    <row r="247" spans="3:11" hidden="1" x14ac:dyDescent="0.25">
      <c r="C247" s="137"/>
      <c r="D247" s="154"/>
      <c r="E247" s="119"/>
      <c r="F247" s="93">
        <f t="shared" si="12"/>
        <v>0</v>
      </c>
      <c r="G247" s="157"/>
      <c r="H247" s="138"/>
      <c r="I247" s="126" t="e">
        <f>VLOOKUP(H247,Presupuesto!$B$11:$C$565,2,0)</f>
        <v>#N/A</v>
      </c>
      <c r="J247" s="94" t="str">
        <f t="shared" si="13"/>
        <v>Desarrollo del Sistema de Educación Superior</v>
      </c>
      <c r="K247" s="94" t="s">
        <v>411</v>
      </c>
    </row>
    <row r="248" spans="3:11" hidden="1" x14ac:dyDescent="0.25">
      <c r="C248" s="137"/>
      <c r="D248" s="154"/>
      <c r="E248" s="119"/>
      <c r="F248" s="93">
        <f t="shared" si="12"/>
        <v>0</v>
      </c>
      <c r="G248" s="157"/>
      <c r="H248" s="138"/>
      <c r="I248" s="126" t="e">
        <f>VLOOKUP(H248,Presupuesto!$B$11:$C$565,2,0)</f>
        <v>#N/A</v>
      </c>
      <c r="J248" s="94" t="str">
        <f t="shared" si="13"/>
        <v>Desarrollo del Sistema de Educación Superior</v>
      </c>
      <c r="K248" s="94" t="s">
        <v>411</v>
      </c>
    </row>
    <row r="249" spans="3:11" hidden="1" x14ac:dyDescent="0.25">
      <c r="C249" s="137"/>
      <c r="D249" s="154"/>
      <c r="E249" s="119"/>
      <c r="F249" s="93">
        <f t="shared" si="12"/>
        <v>0</v>
      </c>
      <c r="G249" s="157"/>
      <c r="H249" s="138"/>
      <c r="I249" s="126" t="e">
        <f>VLOOKUP(H249,Presupuesto!$B$11:$C$565,2,0)</f>
        <v>#N/A</v>
      </c>
      <c r="J249" s="94" t="str">
        <f t="shared" si="13"/>
        <v>Desarrollo del Sistema de Educación Superior</v>
      </c>
      <c r="K249" s="94" t="s">
        <v>411</v>
      </c>
    </row>
    <row r="250" spans="3:11" hidden="1" x14ac:dyDescent="0.25">
      <c r="C250" s="137"/>
      <c r="D250" s="154"/>
      <c r="E250" s="119"/>
      <c r="F250" s="93">
        <f t="shared" si="12"/>
        <v>0</v>
      </c>
      <c r="G250" s="157"/>
      <c r="H250" s="138"/>
      <c r="I250" s="126" t="e">
        <f>VLOOKUP(H250,Presupuesto!$B$11:$C$565,2,0)</f>
        <v>#N/A</v>
      </c>
      <c r="J250" s="94" t="str">
        <f t="shared" si="13"/>
        <v>Desarrollo del Sistema de Educación Superior</v>
      </c>
      <c r="K250" s="94" t="s">
        <v>411</v>
      </c>
    </row>
    <row r="251" spans="3:11" hidden="1" x14ac:dyDescent="0.25">
      <c r="C251" s="137"/>
      <c r="D251" s="154"/>
      <c r="E251" s="119"/>
      <c r="F251" s="93">
        <f t="shared" si="12"/>
        <v>0</v>
      </c>
      <c r="G251" s="157"/>
      <c r="H251" s="138"/>
      <c r="I251" s="126" t="e">
        <f>VLOOKUP(H251,Presupuesto!$B$11:$C$565,2,0)</f>
        <v>#N/A</v>
      </c>
      <c r="J251" s="94" t="str">
        <f t="shared" si="13"/>
        <v>Desarrollo del Sistema de Educación Superior</v>
      </c>
      <c r="K251" s="94" t="s">
        <v>411</v>
      </c>
    </row>
    <row r="252" spans="3:11" hidden="1" x14ac:dyDescent="0.25">
      <c r="C252" s="137"/>
      <c r="D252" s="154"/>
      <c r="E252" s="119"/>
      <c r="F252" s="93">
        <f t="shared" si="12"/>
        <v>0</v>
      </c>
      <c r="G252" s="157"/>
      <c r="H252" s="138"/>
      <c r="I252" s="126" t="e">
        <f>VLOOKUP(H252,Presupuesto!$B$11:$C$565,2,0)</f>
        <v>#N/A</v>
      </c>
      <c r="J252" s="94" t="str">
        <f t="shared" si="13"/>
        <v>Desarrollo del Sistema de Educación Superior</v>
      </c>
      <c r="K252" s="94" t="s">
        <v>411</v>
      </c>
    </row>
    <row r="253" spans="3:11" hidden="1" x14ac:dyDescent="0.25">
      <c r="C253" s="137"/>
      <c r="D253" s="154"/>
      <c r="E253" s="119"/>
      <c r="F253" s="93">
        <f t="shared" si="12"/>
        <v>0</v>
      </c>
      <c r="G253" s="157"/>
      <c r="H253" s="138"/>
      <c r="I253" s="126" t="e">
        <f>VLOOKUP(H253,Presupuesto!$B$11:$C$565,2,0)</f>
        <v>#N/A</v>
      </c>
      <c r="J253" s="94" t="str">
        <f t="shared" si="13"/>
        <v>Desarrollo del Sistema de Educación Superior</v>
      </c>
      <c r="K253" s="94" t="s">
        <v>411</v>
      </c>
    </row>
    <row r="254" spans="3:11" hidden="1" x14ac:dyDescent="0.25">
      <c r="C254" s="137"/>
      <c r="D254" s="154"/>
      <c r="E254" s="119"/>
      <c r="F254" s="93">
        <f t="shared" si="12"/>
        <v>0</v>
      </c>
      <c r="G254" s="157"/>
      <c r="H254" s="138"/>
      <c r="I254" s="126" t="e">
        <f>VLOOKUP(H254,Presupuesto!$B$11:$C$565,2,0)</f>
        <v>#N/A</v>
      </c>
      <c r="J254" s="94" t="str">
        <f t="shared" si="13"/>
        <v>Desarrollo del Sistema de Educación Superior</v>
      </c>
      <c r="K254" s="94" t="s">
        <v>411</v>
      </c>
    </row>
    <row r="255" spans="3:11" hidden="1" x14ac:dyDescent="0.25">
      <c r="C255" s="137"/>
      <c r="D255" s="154"/>
      <c r="E255" s="119"/>
      <c r="F255" s="93">
        <f t="shared" si="12"/>
        <v>0</v>
      </c>
      <c r="G255" s="157"/>
      <c r="H255" s="138"/>
      <c r="I255" s="126" t="e">
        <f>VLOOKUP(H255,Presupuesto!$B$11:$C$565,2,0)</f>
        <v>#N/A</v>
      </c>
      <c r="J255" s="94" t="str">
        <f t="shared" si="13"/>
        <v>Desarrollo del Sistema de Educación Superior</v>
      </c>
      <c r="K255" s="94" t="s">
        <v>411</v>
      </c>
    </row>
    <row r="256" spans="3:11" hidden="1" x14ac:dyDescent="0.25">
      <c r="C256" s="137"/>
      <c r="D256" s="154"/>
      <c r="E256" s="119"/>
      <c r="F256" s="93">
        <f t="shared" si="12"/>
        <v>0</v>
      </c>
      <c r="G256" s="157"/>
      <c r="H256" s="138"/>
      <c r="I256" s="126" t="e">
        <f>VLOOKUP(H256,Presupuesto!$B$11:$C$565,2,0)</f>
        <v>#N/A</v>
      </c>
      <c r="J256" s="94" t="str">
        <f t="shared" si="13"/>
        <v>Desarrollo del Sistema de Educación Superior</v>
      </c>
      <c r="K256" s="94" t="s">
        <v>411</v>
      </c>
    </row>
    <row r="257" spans="3:11" hidden="1" x14ac:dyDescent="0.25">
      <c r="C257" s="137"/>
      <c r="D257" s="154"/>
      <c r="E257" s="119"/>
      <c r="F257" s="93">
        <f t="shared" si="12"/>
        <v>0</v>
      </c>
      <c r="G257" s="157"/>
      <c r="H257" s="138"/>
      <c r="I257" s="126" t="e">
        <f>VLOOKUP(H257,Presupuesto!$B$11:$C$565,2,0)</f>
        <v>#N/A</v>
      </c>
      <c r="J257" s="94" t="str">
        <f t="shared" si="13"/>
        <v>Desarrollo del Sistema de Educación Superior</v>
      </c>
      <c r="K257" s="94" t="s">
        <v>411</v>
      </c>
    </row>
    <row r="258" spans="3:11" hidden="1" x14ac:dyDescent="0.25">
      <c r="C258" s="137"/>
      <c r="D258" s="154"/>
      <c r="E258" s="119"/>
      <c r="F258" s="93">
        <f t="shared" si="12"/>
        <v>0</v>
      </c>
      <c r="G258" s="157"/>
      <c r="H258" s="138"/>
      <c r="I258" s="126" t="e">
        <f>VLOOKUP(H258,Presupuesto!$B$11:$C$565,2,0)</f>
        <v>#N/A</v>
      </c>
      <c r="J258" s="94" t="str">
        <f t="shared" si="13"/>
        <v>Desarrollo del Sistema de Educación Superior</v>
      </c>
      <c r="K258" s="94" t="s">
        <v>411</v>
      </c>
    </row>
    <row r="259" spans="3:11" hidden="1" x14ac:dyDescent="0.25">
      <c r="C259" s="139"/>
      <c r="D259" s="147"/>
      <c r="E259" s="114"/>
      <c r="F259" s="93">
        <f t="shared" si="12"/>
        <v>0</v>
      </c>
      <c r="G259" s="157"/>
      <c r="H259" s="140"/>
      <c r="I259" s="126" t="e">
        <f>VLOOKUP(H259,Presupuesto!$B$11:$C$565,2,0)</f>
        <v>#N/A</v>
      </c>
      <c r="J259" s="94" t="str">
        <f t="shared" si="13"/>
        <v>Desarrollo del Sistema de Educación Superior</v>
      </c>
      <c r="K259" s="94" t="s">
        <v>411</v>
      </c>
    </row>
    <row r="260" spans="3:11" hidden="1" x14ac:dyDescent="0.25">
      <c r="C260" s="139"/>
      <c r="D260" s="147"/>
      <c r="E260" s="114"/>
      <c r="F260" s="93">
        <f t="shared" si="12"/>
        <v>0</v>
      </c>
      <c r="G260" s="157"/>
      <c r="H260" s="140"/>
      <c r="I260" s="126" t="e">
        <f>VLOOKUP(H260,Presupuesto!$B$11:$C$565,2,0)</f>
        <v>#N/A</v>
      </c>
      <c r="J260" s="94" t="str">
        <f t="shared" si="13"/>
        <v>Desarrollo del Sistema de Educación Superior</v>
      </c>
      <c r="K260" s="94" t="s">
        <v>411</v>
      </c>
    </row>
    <row r="261" spans="3:11" hidden="1" x14ac:dyDescent="0.25">
      <c r="C261" s="139"/>
      <c r="D261" s="147"/>
      <c r="E261" s="114"/>
      <c r="F261" s="93">
        <f t="shared" si="12"/>
        <v>0</v>
      </c>
      <c r="G261" s="157"/>
      <c r="H261" s="140"/>
      <c r="I261" s="126" t="e">
        <f>VLOOKUP(H261,Presupuesto!$B$11:$C$565,2,0)</f>
        <v>#N/A</v>
      </c>
      <c r="J261" s="94" t="str">
        <f t="shared" si="13"/>
        <v>Desarrollo del Sistema de Educación Superior</v>
      </c>
      <c r="K261" s="94" t="s">
        <v>411</v>
      </c>
    </row>
    <row r="262" spans="3:11" hidden="1" x14ac:dyDescent="0.25">
      <c r="C262" s="139"/>
      <c r="D262" s="147"/>
      <c r="E262" s="114"/>
      <c r="F262" s="93">
        <f t="shared" si="12"/>
        <v>0</v>
      </c>
      <c r="G262" s="157"/>
      <c r="H262" s="140"/>
      <c r="I262" s="126" t="e">
        <f>VLOOKUP(H262,Presupuesto!$B$11:$C$565,2,0)</f>
        <v>#N/A</v>
      </c>
      <c r="J262" s="94" t="str">
        <f t="shared" si="13"/>
        <v>Desarrollo del Sistema de Educación Superior</v>
      </c>
      <c r="K262" s="94" t="s">
        <v>411</v>
      </c>
    </row>
    <row r="263" spans="3:11" hidden="1" x14ac:dyDescent="0.25">
      <c r="C263" s="139"/>
      <c r="D263" s="147"/>
      <c r="E263" s="114"/>
      <c r="F263" s="93">
        <f t="shared" si="12"/>
        <v>0</v>
      </c>
      <c r="G263" s="157"/>
      <c r="H263" s="140"/>
      <c r="I263" s="126" t="e">
        <f>VLOOKUP(H263,Presupuesto!$B$11:$C$565,2,0)</f>
        <v>#N/A</v>
      </c>
      <c r="J263" s="94" t="str">
        <f t="shared" si="13"/>
        <v>Desarrollo del Sistema de Educación Superior</v>
      </c>
      <c r="K263" s="94" t="s">
        <v>411</v>
      </c>
    </row>
    <row r="264" spans="3:11" hidden="1" x14ac:dyDescent="0.25">
      <c r="C264" s="139"/>
      <c r="D264" s="147"/>
      <c r="E264" s="114"/>
      <c r="F264" s="93">
        <f t="shared" si="12"/>
        <v>0</v>
      </c>
      <c r="G264" s="157"/>
      <c r="H264" s="140"/>
      <c r="I264" s="126" t="e">
        <f>VLOOKUP(H264,Presupuesto!$B$11:$C$565,2,0)</f>
        <v>#N/A</v>
      </c>
      <c r="J264" s="94" t="str">
        <f t="shared" si="13"/>
        <v>Desarrollo del Sistema de Educación Superior</v>
      </c>
      <c r="K264" s="94" t="s">
        <v>411</v>
      </c>
    </row>
    <row r="265" spans="3:11" hidden="1" x14ac:dyDescent="0.25">
      <c r="C265" s="139"/>
      <c r="D265" s="147"/>
      <c r="E265" s="114"/>
      <c r="F265" s="93">
        <f t="shared" si="12"/>
        <v>0</v>
      </c>
      <c r="G265" s="157"/>
      <c r="H265" s="140"/>
      <c r="I265" s="126" t="e">
        <f>VLOOKUP(H265,Presupuesto!$B$11:$C$565,2,0)</f>
        <v>#N/A</v>
      </c>
      <c r="J265" s="94" t="str">
        <f t="shared" si="13"/>
        <v>Desarrollo del Sistema de Educación Superior</v>
      </c>
      <c r="K265" s="94" t="s">
        <v>411</v>
      </c>
    </row>
    <row r="266" spans="3:11" hidden="1" x14ac:dyDescent="0.25">
      <c r="C266" s="139"/>
      <c r="D266" s="147"/>
      <c r="E266" s="114"/>
      <c r="F266" s="93">
        <f t="shared" si="12"/>
        <v>0</v>
      </c>
      <c r="G266" s="157"/>
      <c r="H266" s="140"/>
      <c r="I266" s="126" t="e">
        <f>VLOOKUP(H266,Presupuesto!$B$11:$C$565,2,0)</f>
        <v>#N/A</v>
      </c>
      <c r="J266" s="94" t="str">
        <f t="shared" si="13"/>
        <v>Desarrollo del Sistema de Educación Superior</v>
      </c>
      <c r="K266" s="94" t="s">
        <v>411</v>
      </c>
    </row>
    <row r="267" spans="3:11" hidden="1" x14ac:dyDescent="0.25">
      <c r="C267" s="141"/>
      <c r="D267" s="147"/>
      <c r="E267" s="114"/>
      <c r="F267" s="93">
        <f t="shared" si="12"/>
        <v>0</v>
      </c>
      <c r="G267" s="157"/>
      <c r="H267" s="142"/>
      <c r="I267" s="126" t="e">
        <f>VLOOKUP(H267,Presupuesto!$B$11:$C$565,2,0)</f>
        <v>#N/A</v>
      </c>
      <c r="J267" s="94" t="str">
        <f t="shared" si="13"/>
        <v>Desarrollo del Sistema de Educación Superior</v>
      </c>
      <c r="K267" s="94" t="s">
        <v>402</v>
      </c>
    </row>
    <row r="268" spans="3:11" hidden="1" x14ac:dyDescent="0.25">
      <c r="C268" s="141"/>
      <c r="D268" s="147"/>
      <c r="E268" s="114"/>
      <c r="F268" s="93">
        <f t="shared" si="12"/>
        <v>0</v>
      </c>
      <c r="G268" s="157"/>
      <c r="H268" s="142"/>
      <c r="I268" s="126" t="e">
        <f>VLOOKUP(H268,Presupuesto!$B$11:$C$565,2,0)</f>
        <v>#N/A</v>
      </c>
      <c r="J268" s="94" t="str">
        <f t="shared" si="13"/>
        <v>Desarrollo del Sistema de Educación Superior</v>
      </c>
      <c r="K268" s="94" t="s">
        <v>411</v>
      </c>
    </row>
    <row r="269" spans="3:11" hidden="1" x14ac:dyDescent="0.25">
      <c r="C269" s="141"/>
      <c r="D269" s="147"/>
      <c r="E269" s="114"/>
      <c r="F269" s="93">
        <f t="shared" si="12"/>
        <v>0</v>
      </c>
      <c r="G269" s="157"/>
      <c r="H269" s="142"/>
      <c r="I269" s="126" t="e">
        <f>VLOOKUP(H269,Presupuesto!$B$11:$C$565,2,0)</f>
        <v>#N/A</v>
      </c>
      <c r="J269" s="94" t="str">
        <f t="shared" si="13"/>
        <v>Desarrollo del Sistema de Educación Superior</v>
      </c>
      <c r="K269" s="94" t="s">
        <v>411</v>
      </c>
    </row>
    <row r="270" spans="3:11" hidden="1" x14ac:dyDescent="0.25">
      <c r="C270" s="141"/>
      <c r="D270" s="147"/>
      <c r="E270" s="114"/>
      <c r="F270" s="93">
        <f t="shared" si="12"/>
        <v>0</v>
      </c>
      <c r="G270" s="157"/>
      <c r="H270" s="142"/>
      <c r="I270" s="126" t="e">
        <f>VLOOKUP(H270,Presupuesto!$B$11:$C$565,2,0)</f>
        <v>#N/A</v>
      </c>
      <c r="J270" s="94" t="str">
        <f t="shared" si="13"/>
        <v>Desarrollo del Sistema de Educación Superior</v>
      </c>
      <c r="K270" s="94" t="s">
        <v>411</v>
      </c>
    </row>
    <row r="271" spans="3:11" ht="15.75" hidden="1" thickBot="1" x14ac:dyDescent="0.3">
      <c r="C271" s="143"/>
      <c r="D271" s="155"/>
      <c r="E271" s="99"/>
      <c r="F271" s="101">
        <f t="shared" si="12"/>
        <v>0</v>
      </c>
      <c r="G271" s="158"/>
      <c r="H271" s="144"/>
      <c r="I271" s="128" t="e">
        <f>VLOOKUP(H271,Presupuesto!$B$11:$C$565,2,0)</f>
        <v>#N/A</v>
      </c>
      <c r="J271" s="102" t="str">
        <f t="shared" si="13"/>
        <v>Desarrollo del Sistema de Educación Superior</v>
      </c>
      <c r="K271" s="120" t="s">
        <v>393</v>
      </c>
    </row>
    <row r="273" spans="3:11" ht="15.75" thickBot="1" x14ac:dyDescent="0.3"/>
    <row r="274" spans="3:11" ht="15.75" thickBot="1" x14ac:dyDescent="0.3">
      <c r="C274" s="153" t="s">
        <v>53</v>
      </c>
      <c r="D274" s="307">
        <f>SUM(F281:F315)</f>
        <v>6250</v>
      </c>
      <c r="F274" s="70"/>
      <c r="G274" s="76"/>
      <c r="H274" s="70"/>
      <c r="I274" s="70"/>
    </row>
    <row r="275" spans="3:11" x14ac:dyDescent="0.25">
      <c r="C275" s="70"/>
      <c r="D275" s="31"/>
      <c r="E275" s="89"/>
      <c r="F275" s="89"/>
      <c r="G275" s="89"/>
      <c r="H275" s="73"/>
      <c r="I275" s="73"/>
      <c r="J275" s="73"/>
      <c r="K275" s="108"/>
    </row>
    <row r="276" spans="3:11" x14ac:dyDescent="0.25">
      <c r="C276" s="70"/>
      <c r="D276" s="31"/>
      <c r="E276" s="89"/>
      <c r="F276" s="89"/>
      <c r="G276" s="89"/>
      <c r="H276" s="73"/>
      <c r="I276" s="73"/>
      <c r="J276" s="73"/>
      <c r="K276" s="108"/>
    </row>
    <row r="277" spans="3:11" ht="15.75" x14ac:dyDescent="0.25">
      <c r="C277" s="198" t="s">
        <v>391</v>
      </c>
      <c r="D277" s="306" t="s">
        <v>2185</v>
      </c>
      <c r="E277" s="89"/>
      <c r="F277" s="89"/>
      <c r="G277" s="89"/>
      <c r="H277" s="73"/>
      <c r="I277" s="73"/>
      <c r="J277" s="73"/>
      <c r="K277" s="108"/>
    </row>
    <row r="278" spans="3:11" ht="18.75" x14ac:dyDescent="0.25">
      <c r="C278" s="200" t="str">
        <f>IFERROR(VLOOKUP(D277,'1. Desarrollo e Innov. Curricu.'!$F:$G,2,FALSE),IFERROR(VLOOKUP(D277,'2. Investigación Científica'!$F:$G,2,FALSE),IFERROR(VLOOKUP(D277,'3. Vinculación Univ. Sociedad'!$E:$G,2,FALSE),IFERROR(VLOOKUP(D277,'4.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Un talles para los docentes para socializar al plan de estudio</v>
      </c>
      <c r="D278" s="31"/>
      <c r="E278" s="89"/>
      <c r="F278" s="89"/>
      <c r="G278" s="89"/>
      <c r="H278" s="73"/>
      <c r="I278" s="73"/>
      <c r="J278" s="73"/>
      <c r="K278" s="108"/>
    </row>
    <row r="279" spans="3:11" ht="15.75" thickBot="1" x14ac:dyDescent="0.3">
      <c r="F279" s="89"/>
      <c r="G279" s="73"/>
      <c r="H279" s="73"/>
      <c r="I279" s="73"/>
    </row>
    <row r="280" spans="3:11" ht="30.75" thickBot="1" x14ac:dyDescent="0.3">
      <c r="C280" s="125" t="s">
        <v>44</v>
      </c>
      <c r="D280" s="125" t="s">
        <v>55</v>
      </c>
      <c r="E280" s="132" t="s">
        <v>57</v>
      </c>
      <c r="F280" s="131" t="s">
        <v>27</v>
      </c>
      <c r="G280" s="129" t="s">
        <v>130</v>
      </c>
      <c r="H280" s="132" t="s">
        <v>46</v>
      </c>
      <c r="I280" s="129" t="s">
        <v>131</v>
      </c>
      <c r="J280" s="129" t="s">
        <v>409</v>
      </c>
      <c r="K280" s="129" t="s">
        <v>410</v>
      </c>
    </row>
    <row r="281" spans="3:11" hidden="1" x14ac:dyDescent="0.25">
      <c r="C281" s="210" t="s">
        <v>438</v>
      </c>
      <c r="D281" s="211"/>
      <c r="E281" s="209">
        <f>HLOOKUP(C281,$AH$2:$BU$3,2,0)</f>
        <v>620</v>
      </c>
      <c r="F281" s="93">
        <f t="shared" ref="F281:F315" si="14">D281*E281</f>
        <v>0</v>
      </c>
      <c r="G281" s="157"/>
      <c r="H281" s="138"/>
      <c r="I281" s="126" t="e">
        <f>VLOOKUP(H281,Presupuesto!$B$11:$C$565,2,0)</f>
        <v>#N/A</v>
      </c>
      <c r="J281" s="208" t="s">
        <v>1474</v>
      </c>
      <c r="K281" s="94" t="s">
        <v>393</v>
      </c>
    </row>
    <row r="282" spans="3:11" x14ac:dyDescent="0.25">
      <c r="C282" s="137" t="s">
        <v>3038</v>
      </c>
      <c r="D282" s="154">
        <v>1</v>
      </c>
      <c r="E282" s="119">
        <v>6250</v>
      </c>
      <c r="F282" s="93">
        <f t="shared" si="14"/>
        <v>6250</v>
      </c>
      <c r="G282" s="157" t="s">
        <v>128</v>
      </c>
      <c r="H282" s="994"/>
      <c r="I282" s="126" t="e">
        <f>VLOOKUP(H282,Presupuesto!$B$11:$C$565,2,0)</f>
        <v>#N/A</v>
      </c>
      <c r="J282" s="94" t="s">
        <v>1356</v>
      </c>
      <c r="K282" s="94" t="s">
        <v>397</v>
      </c>
    </row>
    <row r="283" spans="3:11" ht="32.25" hidden="1" customHeight="1" x14ac:dyDescent="0.25">
      <c r="C283" s="137"/>
      <c r="D283" s="154"/>
      <c r="E283" s="119"/>
      <c r="F283" s="93">
        <f t="shared" si="14"/>
        <v>0</v>
      </c>
      <c r="G283" s="157"/>
      <c r="H283" s="138"/>
      <c r="I283" s="126" t="e">
        <f>VLOOKUP(H283,Presupuesto!$B$11:$C$565,2,0)</f>
        <v>#N/A</v>
      </c>
      <c r="J283" s="94" t="str">
        <f t="shared" ref="J283:J315" si="15">$J$281</f>
        <v>Desarrollo del Sistema de Educación Superior</v>
      </c>
      <c r="K283" s="94" t="s">
        <v>411</v>
      </c>
    </row>
    <row r="284" spans="3:11" hidden="1" x14ac:dyDescent="0.25">
      <c r="C284" s="137"/>
      <c r="D284" s="154"/>
      <c r="E284" s="119"/>
      <c r="F284" s="93">
        <f t="shared" si="14"/>
        <v>0</v>
      </c>
      <c r="G284" s="157"/>
      <c r="H284" s="138"/>
      <c r="I284" s="126" t="e">
        <f>VLOOKUP(H284,Presupuesto!$B$11:$C$565,2,0)</f>
        <v>#N/A</v>
      </c>
      <c r="J284" s="94" t="str">
        <f t="shared" si="15"/>
        <v>Desarrollo del Sistema de Educación Superior</v>
      </c>
      <c r="K284" s="94" t="s">
        <v>411</v>
      </c>
    </row>
    <row r="285" spans="3:11" hidden="1" x14ac:dyDescent="0.25">
      <c r="C285" s="137"/>
      <c r="D285" s="154"/>
      <c r="E285" s="119"/>
      <c r="F285" s="93">
        <f t="shared" si="14"/>
        <v>0</v>
      </c>
      <c r="G285" s="157"/>
      <c r="H285" s="138"/>
      <c r="I285" s="126" t="e">
        <f>VLOOKUP(H285,Presupuesto!$B$11:$C$565,2,0)</f>
        <v>#N/A</v>
      </c>
      <c r="J285" s="94" t="str">
        <f t="shared" si="15"/>
        <v>Desarrollo del Sistema de Educación Superior</v>
      </c>
      <c r="K285" s="94" t="s">
        <v>411</v>
      </c>
    </row>
    <row r="286" spans="3:11" hidden="1" x14ac:dyDescent="0.25">
      <c r="C286" s="137"/>
      <c r="D286" s="154"/>
      <c r="E286" s="119"/>
      <c r="F286" s="93">
        <f t="shared" si="14"/>
        <v>0</v>
      </c>
      <c r="G286" s="157"/>
      <c r="H286" s="138"/>
      <c r="I286" s="126" t="e">
        <f>VLOOKUP(H286,Presupuesto!$B$11:$C$565,2,0)</f>
        <v>#N/A</v>
      </c>
      <c r="J286" s="94" t="str">
        <f t="shared" si="15"/>
        <v>Desarrollo del Sistema de Educación Superior</v>
      </c>
      <c r="K286" s="94" t="s">
        <v>400</v>
      </c>
    </row>
    <row r="287" spans="3:11" hidden="1" x14ac:dyDescent="0.25">
      <c r="C287" s="137"/>
      <c r="D287" s="154"/>
      <c r="E287" s="119"/>
      <c r="F287" s="93">
        <f t="shared" si="14"/>
        <v>0</v>
      </c>
      <c r="G287" s="157"/>
      <c r="H287" s="138"/>
      <c r="I287" s="126" t="e">
        <f>VLOOKUP(H287,Presupuesto!$B$11:$C$565,2,0)</f>
        <v>#N/A</v>
      </c>
      <c r="J287" s="94" t="str">
        <f t="shared" si="15"/>
        <v>Desarrollo del Sistema de Educación Superior</v>
      </c>
      <c r="K287" s="94" t="s">
        <v>411</v>
      </c>
    </row>
    <row r="288" spans="3:11" hidden="1" x14ac:dyDescent="0.25">
      <c r="C288" s="137"/>
      <c r="D288" s="154"/>
      <c r="E288" s="119"/>
      <c r="F288" s="93">
        <f t="shared" si="14"/>
        <v>0</v>
      </c>
      <c r="G288" s="157"/>
      <c r="H288" s="138"/>
      <c r="I288" s="126" t="e">
        <f>VLOOKUP(H288,Presupuesto!$B$11:$C$565,2,0)</f>
        <v>#N/A</v>
      </c>
      <c r="J288" s="94" t="str">
        <f t="shared" si="15"/>
        <v>Desarrollo del Sistema de Educación Superior</v>
      </c>
      <c r="K288" s="94" t="s">
        <v>411</v>
      </c>
    </row>
    <row r="289" spans="3:11" hidden="1" x14ac:dyDescent="0.25">
      <c r="C289" s="137"/>
      <c r="D289" s="154"/>
      <c r="E289" s="119"/>
      <c r="F289" s="93">
        <f t="shared" si="14"/>
        <v>0</v>
      </c>
      <c r="G289" s="157"/>
      <c r="H289" s="138"/>
      <c r="I289" s="126" t="e">
        <f>VLOOKUP(H289,Presupuesto!$B$11:$C$565,2,0)</f>
        <v>#N/A</v>
      </c>
      <c r="J289" s="94" t="str">
        <f t="shared" si="15"/>
        <v>Desarrollo del Sistema de Educación Superior</v>
      </c>
      <c r="K289" s="94" t="s">
        <v>411</v>
      </c>
    </row>
    <row r="290" spans="3:11" hidden="1" x14ac:dyDescent="0.25">
      <c r="C290" s="137"/>
      <c r="D290" s="154"/>
      <c r="E290" s="119"/>
      <c r="F290" s="93">
        <f t="shared" si="14"/>
        <v>0</v>
      </c>
      <c r="G290" s="157"/>
      <c r="H290" s="138"/>
      <c r="I290" s="126" t="e">
        <f>VLOOKUP(H290,Presupuesto!$B$11:$C$565,2,0)</f>
        <v>#N/A</v>
      </c>
      <c r="J290" s="94" t="str">
        <f t="shared" si="15"/>
        <v>Desarrollo del Sistema de Educación Superior</v>
      </c>
      <c r="K290" s="94" t="s">
        <v>411</v>
      </c>
    </row>
    <row r="291" spans="3:11" hidden="1" x14ac:dyDescent="0.25">
      <c r="C291" s="137"/>
      <c r="D291" s="154"/>
      <c r="E291" s="119"/>
      <c r="F291" s="93">
        <f t="shared" si="14"/>
        <v>0</v>
      </c>
      <c r="G291" s="157"/>
      <c r="H291" s="138"/>
      <c r="I291" s="126" t="e">
        <f>VLOOKUP(H291,Presupuesto!$B$11:$C$565,2,0)</f>
        <v>#N/A</v>
      </c>
      <c r="J291" s="94" t="str">
        <f t="shared" si="15"/>
        <v>Desarrollo del Sistema de Educación Superior</v>
      </c>
      <c r="K291" s="94" t="s">
        <v>411</v>
      </c>
    </row>
    <row r="292" spans="3:11" hidden="1" x14ac:dyDescent="0.25">
      <c r="C292" s="137"/>
      <c r="D292" s="154"/>
      <c r="E292" s="119"/>
      <c r="F292" s="93">
        <f t="shared" si="14"/>
        <v>0</v>
      </c>
      <c r="G292" s="157"/>
      <c r="H292" s="138"/>
      <c r="I292" s="126" t="e">
        <f>VLOOKUP(H292,Presupuesto!$B$11:$C$565,2,0)</f>
        <v>#N/A</v>
      </c>
      <c r="J292" s="94" t="str">
        <f t="shared" si="15"/>
        <v>Desarrollo del Sistema de Educación Superior</v>
      </c>
      <c r="K292" s="94" t="s">
        <v>411</v>
      </c>
    </row>
    <row r="293" spans="3:11" hidden="1" x14ac:dyDescent="0.25">
      <c r="C293" s="137"/>
      <c r="D293" s="154"/>
      <c r="E293" s="119"/>
      <c r="F293" s="93">
        <f t="shared" si="14"/>
        <v>0</v>
      </c>
      <c r="G293" s="157"/>
      <c r="H293" s="138"/>
      <c r="I293" s="126" t="e">
        <f>VLOOKUP(H293,Presupuesto!$B$11:$C$565,2,0)</f>
        <v>#N/A</v>
      </c>
      <c r="J293" s="94" t="str">
        <f t="shared" si="15"/>
        <v>Desarrollo del Sistema de Educación Superior</v>
      </c>
      <c r="K293" s="94" t="s">
        <v>411</v>
      </c>
    </row>
    <row r="294" spans="3:11" hidden="1" x14ac:dyDescent="0.25">
      <c r="C294" s="137"/>
      <c r="D294" s="154"/>
      <c r="E294" s="119"/>
      <c r="F294" s="93">
        <f t="shared" si="14"/>
        <v>0</v>
      </c>
      <c r="G294" s="157"/>
      <c r="H294" s="138"/>
      <c r="I294" s="126" t="e">
        <f>VLOOKUP(H294,Presupuesto!$B$11:$C$565,2,0)</f>
        <v>#N/A</v>
      </c>
      <c r="J294" s="94" t="str">
        <f t="shared" si="15"/>
        <v>Desarrollo del Sistema de Educación Superior</v>
      </c>
      <c r="K294" s="94" t="s">
        <v>411</v>
      </c>
    </row>
    <row r="295" spans="3:11" hidden="1" x14ac:dyDescent="0.25">
      <c r="C295" s="137"/>
      <c r="D295" s="154"/>
      <c r="E295" s="119"/>
      <c r="F295" s="93">
        <f t="shared" si="14"/>
        <v>0</v>
      </c>
      <c r="G295" s="157"/>
      <c r="H295" s="138"/>
      <c r="I295" s="126" t="e">
        <f>VLOOKUP(H295,Presupuesto!$B$11:$C$565,2,0)</f>
        <v>#N/A</v>
      </c>
      <c r="J295" s="94" t="str">
        <f t="shared" si="15"/>
        <v>Desarrollo del Sistema de Educación Superior</v>
      </c>
      <c r="K295" s="94" t="s">
        <v>411</v>
      </c>
    </row>
    <row r="296" spans="3:11" hidden="1" x14ac:dyDescent="0.25">
      <c r="C296" s="137"/>
      <c r="D296" s="154"/>
      <c r="E296" s="119"/>
      <c r="F296" s="93">
        <f t="shared" si="14"/>
        <v>0</v>
      </c>
      <c r="G296" s="157"/>
      <c r="H296" s="138"/>
      <c r="I296" s="126" t="e">
        <f>VLOOKUP(H296,Presupuesto!$B$11:$C$565,2,0)</f>
        <v>#N/A</v>
      </c>
      <c r="J296" s="94" t="str">
        <f t="shared" si="15"/>
        <v>Desarrollo del Sistema de Educación Superior</v>
      </c>
      <c r="K296" s="94" t="s">
        <v>411</v>
      </c>
    </row>
    <row r="297" spans="3:11" hidden="1" x14ac:dyDescent="0.25">
      <c r="C297" s="137"/>
      <c r="D297" s="154"/>
      <c r="E297" s="119"/>
      <c r="F297" s="93">
        <f t="shared" si="14"/>
        <v>0</v>
      </c>
      <c r="G297" s="157"/>
      <c r="H297" s="138"/>
      <c r="I297" s="126" t="e">
        <f>VLOOKUP(H297,Presupuesto!$B$11:$C$565,2,0)</f>
        <v>#N/A</v>
      </c>
      <c r="J297" s="94" t="str">
        <f t="shared" si="15"/>
        <v>Desarrollo del Sistema de Educación Superior</v>
      </c>
      <c r="K297" s="94" t="s">
        <v>411</v>
      </c>
    </row>
    <row r="298" spans="3:11" hidden="1" x14ac:dyDescent="0.25">
      <c r="C298" s="137"/>
      <c r="D298" s="154"/>
      <c r="E298" s="119"/>
      <c r="F298" s="93">
        <f t="shared" si="14"/>
        <v>0</v>
      </c>
      <c r="G298" s="157"/>
      <c r="H298" s="138"/>
      <c r="I298" s="126" t="e">
        <f>VLOOKUP(H298,Presupuesto!$B$11:$C$565,2,0)</f>
        <v>#N/A</v>
      </c>
      <c r="J298" s="94" t="str">
        <f t="shared" si="15"/>
        <v>Desarrollo del Sistema de Educación Superior</v>
      </c>
      <c r="K298" s="94" t="s">
        <v>411</v>
      </c>
    </row>
    <row r="299" spans="3:11" hidden="1" x14ac:dyDescent="0.25">
      <c r="C299" s="137"/>
      <c r="D299" s="154"/>
      <c r="E299" s="119"/>
      <c r="F299" s="93">
        <f t="shared" si="14"/>
        <v>0</v>
      </c>
      <c r="G299" s="157"/>
      <c r="H299" s="138"/>
      <c r="I299" s="126" t="e">
        <f>VLOOKUP(H299,Presupuesto!$B$11:$C$565,2,0)</f>
        <v>#N/A</v>
      </c>
      <c r="J299" s="94" t="str">
        <f t="shared" si="15"/>
        <v>Desarrollo del Sistema de Educación Superior</v>
      </c>
      <c r="K299" s="94" t="s">
        <v>411</v>
      </c>
    </row>
    <row r="300" spans="3:11" hidden="1" x14ac:dyDescent="0.25">
      <c r="C300" s="137"/>
      <c r="D300" s="154"/>
      <c r="E300" s="119"/>
      <c r="F300" s="93">
        <f t="shared" si="14"/>
        <v>0</v>
      </c>
      <c r="G300" s="157"/>
      <c r="H300" s="138"/>
      <c r="I300" s="126" t="e">
        <f>VLOOKUP(H300,Presupuesto!$B$11:$C$565,2,0)</f>
        <v>#N/A</v>
      </c>
      <c r="J300" s="94" t="str">
        <f t="shared" si="15"/>
        <v>Desarrollo del Sistema de Educación Superior</v>
      </c>
      <c r="K300" s="94" t="s">
        <v>411</v>
      </c>
    </row>
    <row r="301" spans="3:11" hidden="1" x14ac:dyDescent="0.25">
      <c r="C301" s="137"/>
      <c r="D301" s="154"/>
      <c r="E301" s="119"/>
      <c r="F301" s="93">
        <f t="shared" si="14"/>
        <v>0</v>
      </c>
      <c r="G301" s="157"/>
      <c r="H301" s="138"/>
      <c r="I301" s="126" t="e">
        <f>VLOOKUP(H301,Presupuesto!$B$11:$C$565,2,0)</f>
        <v>#N/A</v>
      </c>
      <c r="J301" s="94" t="str">
        <f t="shared" si="15"/>
        <v>Desarrollo del Sistema de Educación Superior</v>
      </c>
      <c r="K301" s="94" t="s">
        <v>411</v>
      </c>
    </row>
    <row r="302" spans="3:11" hidden="1" x14ac:dyDescent="0.25">
      <c r="C302" s="137"/>
      <c r="D302" s="154"/>
      <c r="E302" s="119"/>
      <c r="F302" s="93">
        <f t="shared" si="14"/>
        <v>0</v>
      </c>
      <c r="G302" s="157"/>
      <c r="H302" s="138"/>
      <c r="I302" s="126" t="e">
        <f>VLOOKUP(H302,Presupuesto!$B$11:$C$565,2,0)</f>
        <v>#N/A</v>
      </c>
      <c r="J302" s="94" t="str">
        <f t="shared" si="15"/>
        <v>Desarrollo del Sistema de Educación Superior</v>
      </c>
      <c r="K302" s="94" t="s">
        <v>411</v>
      </c>
    </row>
    <row r="303" spans="3:11" hidden="1" x14ac:dyDescent="0.25">
      <c r="C303" s="139"/>
      <c r="D303" s="147"/>
      <c r="E303" s="114"/>
      <c r="F303" s="93">
        <f t="shared" si="14"/>
        <v>0</v>
      </c>
      <c r="G303" s="157"/>
      <c r="H303" s="140"/>
      <c r="I303" s="126" t="e">
        <f>VLOOKUP(H303,Presupuesto!$B$11:$C$565,2,0)</f>
        <v>#N/A</v>
      </c>
      <c r="J303" s="94" t="str">
        <f t="shared" si="15"/>
        <v>Desarrollo del Sistema de Educación Superior</v>
      </c>
      <c r="K303" s="94" t="s">
        <v>411</v>
      </c>
    </row>
    <row r="304" spans="3:11" hidden="1" x14ac:dyDescent="0.25">
      <c r="C304" s="139"/>
      <c r="D304" s="147"/>
      <c r="E304" s="114"/>
      <c r="F304" s="93">
        <f t="shared" si="14"/>
        <v>0</v>
      </c>
      <c r="G304" s="157"/>
      <c r="H304" s="140"/>
      <c r="I304" s="126" t="e">
        <f>VLOOKUP(H304,Presupuesto!$B$11:$C$565,2,0)</f>
        <v>#N/A</v>
      </c>
      <c r="J304" s="94" t="str">
        <f t="shared" si="15"/>
        <v>Desarrollo del Sistema de Educación Superior</v>
      </c>
      <c r="K304" s="94" t="s">
        <v>411</v>
      </c>
    </row>
    <row r="305" spans="3:11" hidden="1" x14ac:dyDescent="0.25">
      <c r="C305" s="139"/>
      <c r="D305" s="147"/>
      <c r="E305" s="114"/>
      <c r="F305" s="93">
        <f t="shared" si="14"/>
        <v>0</v>
      </c>
      <c r="G305" s="157"/>
      <c r="H305" s="140"/>
      <c r="I305" s="126" t="e">
        <f>VLOOKUP(H305,Presupuesto!$B$11:$C$565,2,0)</f>
        <v>#N/A</v>
      </c>
      <c r="J305" s="94" t="str">
        <f t="shared" si="15"/>
        <v>Desarrollo del Sistema de Educación Superior</v>
      </c>
      <c r="K305" s="94" t="s">
        <v>411</v>
      </c>
    </row>
    <row r="306" spans="3:11" hidden="1" x14ac:dyDescent="0.25">
      <c r="C306" s="139"/>
      <c r="D306" s="147"/>
      <c r="E306" s="114"/>
      <c r="F306" s="93">
        <f t="shared" si="14"/>
        <v>0</v>
      </c>
      <c r="G306" s="157"/>
      <c r="H306" s="140"/>
      <c r="I306" s="126" t="e">
        <f>VLOOKUP(H306,Presupuesto!$B$11:$C$565,2,0)</f>
        <v>#N/A</v>
      </c>
      <c r="J306" s="94" t="str">
        <f t="shared" si="15"/>
        <v>Desarrollo del Sistema de Educación Superior</v>
      </c>
      <c r="K306" s="94" t="s">
        <v>411</v>
      </c>
    </row>
    <row r="307" spans="3:11" hidden="1" x14ac:dyDescent="0.25">
      <c r="C307" s="139"/>
      <c r="D307" s="147"/>
      <c r="E307" s="114"/>
      <c r="F307" s="93">
        <f t="shared" si="14"/>
        <v>0</v>
      </c>
      <c r="G307" s="157"/>
      <c r="H307" s="140"/>
      <c r="I307" s="126" t="e">
        <f>VLOOKUP(H307,Presupuesto!$B$11:$C$565,2,0)</f>
        <v>#N/A</v>
      </c>
      <c r="J307" s="94" t="str">
        <f t="shared" si="15"/>
        <v>Desarrollo del Sistema de Educación Superior</v>
      </c>
      <c r="K307" s="94" t="s">
        <v>411</v>
      </c>
    </row>
    <row r="308" spans="3:11" hidden="1" x14ac:dyDescent="0.25">
      <c r="C308" s="139"/>
      <c r="D308" s="147"/>
      <c r="E308" s="114"/>
      <c r="F308" s="93">
        <f t="shared" si="14"/>
        <v>0</v>
      </c>
      <c r="G308" s="157"/>
      <c r="H308" s="140"/>
      <c r="I308" s="126" t="e">
        <f>VLOOKUP(H308,Presupuesto!$B$11:$C$565,2,0)</f>
        <v>#N/A</v>
      </c>
      <c r="J308" s="94" t="str">
        <f t="shared" si="15"/>
        <v>Desarrollo del Sistema de Educación Superior</v>
      </c>
      <c r="K308" s="94" t="s">
        <v>411</v>
      </c>
    </row>
    <row r="309" spans="3:11" hidden="1" x14ac:dyDescent="0.25">
      <c r="C309" s="139"/>
      <c r="D309" s="147"/>
      <c r="E309" s="114"/>
      <c r="F309" s="93">
        <f t="shared" si="14"/>
        <v>0</v>
      </c>
      <c r="G309" s="157"/>
      <c r="H309" s="140"/>
      <c r="I309" s="126" t="e">
        <f>VLOOKUP(H309,Presupuesto!$B$11:$C$565,2,0)</f>
        <v>#N/A</v>
      </c>
      <c r="J309" s="94" t="str">
        <f t="shared" si="15"/>
        <v>Desarrollo del Sistema de Educación Superior</v>
      </c>
      <c r="K309" s="94" t="s">
        <v>411</v>
      </c>
    </row>
    <row r="310" spans="3:11" hidden="1" x14ac:dyDescent="0.25">
      <c r="C310" s="139"/>
      <c r="D310" s="147"/>
      <c r="E310" s="114"/>
      <c r="F310" s="93">
        <f t="shared" si="14"/>
        <v>0</v>
      </c>
      <c r="G310" s="157"/>
      <c r="H310" s="140"/>
      <c r="I310" s="126" t="e">
        <f>VLOOKUP(H310,Presupuesto!$B$11:$C$565,2,0)</f>
        <v>#N/A</v>
      </c>
      <c r="J310" s="94" t="str">
        <f t="shared" si="15"/>
        <v>Desarrollo del Sistema de Educación Superior</v>
      </c>
      <c r="K310" s="94" t="s">
        <v>411</v>
      </c>
    </row>
    <row r="311" spans="3:11" hidden="1" x14ac:dyDescent="0.25">
      <c r="C311" s="141"/>
      <c r="D311" s="147"/>
      <c r="E311" s="114"/>
      <c r="F311" s="93">
        <f t="shared" si="14"/>
        <v>0</v>
      </c>
      <c r="G311" s="157"/>
      <c r="H311" s="142"/>
      <c r="I311" s="126" t="e">
        <f>VLOOKUP(H311,Presupuesto!$B$11:$C$565,2,0)</f>
        <v>#N/A</v>
      </c>
      <c r="J311" s="94" t="str">
        <f t="shared" si="15"/>
        <v>Desarrollo del Sistema de Educación Superior</v>
      </c>
      <c r="K311" s="94" t="s">
        <v>402</v>
      </c>
    </row>
    <row r="312" spans="3:11" hidden="1" x14ac:dyDescent="0.25">
      <c r="C312" s="141"/>
      <c r="D312" s="147"/>
      <c r="E312" s="114"/>
      <c r="F312" s="93">
        <f t="shared" si="14"/>
        <v>0</v>
      </c>
      <c r="G312" s="157"/>
      <c r="H312" s="142"/>
      <c r="I312" s="126" t="e">
        <f>VLOOKUP(H312,Presupuesto!$B$11:$C$565,2,0)</f>
        <v>#N/A</v>
      </c>
      <c r="J312" s="94" t="str">
        <f t="shared" si="15"/>
        <v>Desarrollo del Sistema de Educación Superior</v>
      </c>
      <c r="K312" s="94" t="s">
        <v>411</v>
      </c>
    </row>
    <row r="313" spans="3:11" hidden="1" x14ac:dyDescent="0.25">
      <c r="C313" s="141"/>
      <c r="D313" s="147"/>
      <c r="E313" s="114"/>
      <c r="F313" s="93">
        <f t="shared" si="14"/>
        <v>0</v>
      </c>
      <c r="G313" s="157"/>
      <c r="H313" s="142"/>
      <c r="I313" s="126" t="e">
        <f>VLOOKUP(H313,Presupuesto!$B$11:$C$565,2,0)</f>
        <v>#N/A</v>
      </c>
      <c r="J313" s="94" t="str">
        <f t="shared" si="15"/>
        <v>Desarrollo del Sistema de Educación Superior</v>
      </c>
      <c r="K313" s="94" t="s">
        <v>411</v>
      </c>
    </row>
    <row r="314" spans="3:11" hidden="1" x14ac:dyDescent="0.25">
      <c r="C314" s="141"/>
      <c r="D314" s="147"/>
      <c r="E314" s="114"/>
      <c r="F314" s="93">
        <f t="shared" si="14"/>
        <v>0</v>
      </c>
      <c r="G314" s="157"/>
      <c r="H314" s="142"/>
      <c r="I314" s="126" t="e">
        <f>VLOOKUP(H314,Presupuesto!$B$11:$C$565,2,0)</f>
        <v>#N/A</v>
      </c>
      <c r="J314" s="94" t="str">
        <f t="shared" si="15"/>
        <v>Desarrollo del Sistema de Educación Superior</v>
      </c>
      <c r="K314" s="94" t="s">
        <v>411</v>
      </c>
    </row>
    <row r="315" spans="3:11" ht="15.75" hidden="1" thickBot="1" x14ac:dyDescent="0.3">
      <c r="C315" s="143"/>
      <c r="D315" s="155"/>
      <c r="E315" s="99"/>
      <c r="F315" s="101">
        <f t="shared" si="14"/>
        <v>0</v>
      </c>
      <c r="G315" s="158"/>
      <c r="H315" s="144"/>
      <c r="I315" s="128" t="e">
        <f>VLOOKUP(H315,Presupuesto!$B$11:$C$565,2,0)</f>
        <v>#N/A</v>
      </c>
      <c r="J315" s="102" t="str">
        <f t="shared" si="15"/>
        <v>Desarrollo del Sistema de Educación Superior</v>
      </c>
      <c r="K315" s="120" t="s">
        <v>393</v>
      </c>
    </row>
    <row r="317" spans="3:11" ht="15.75" thickBot="1" x14ac:dyDescent="0.3">
      <c r="F317" s="86"/>
      <c r="G317" s="85"/>
      <c r="H317" s="86"/>
      <c r="I317" s="86"/>
    </row>
    <row r="318" spans="3:11" ht="15.75" thickBot="1" x14ac:dyDescent="0.3">
      <c r="C318" s="153" t="s">
        <v>53</v>
      </c>
      <c r="D318" s="307">
        <f>SUM(F325:F359)</f>
        <v>5700</v>
      </c>
      <c r="F318" s="70"/>
      <c r="G318" s="76"/>
      <c r="H318" s="70"/>
      <c r="I318" s="70"/>
    </row>
    <row r="319" spans="3:11" x14ac:dyDescent="0.25">
      <c r="C319" s="70"/>
      <c r="D319" s="31"/>
      <c r="E319" s="89"/>
      <c r="F319" s="89"/>
      <c r="G319" s="89"/>
      <c r="H319" s="73"/>
      <c r="I319" s="73"/>
      <c r="J319" s="73"/>
      <c r="K319" s="108"/>
    </row>
    <row r="320" spans="3:11" x14ac:dyDescent="0.25">
      <c r="C320" s="70"/>
      <c r="D320" s="31"/>
      <c r="E320" s="89"/>
      <c r="F320" s="89"/>
      <c r="G320" s="89"/>
      <c r="H320" s="73"/>
      <c r="I320" s="73"/>
      <c r="J320" s="73"/>
      <c r="K320" s="108"/>
    </row>
    <row r="321" spans="3:11" ht="15.75" x14ac:dyDescent="0.25">
      <c r="C321" s="198" t="s">
        <v>391</v>
      </c>
      <c r="D321" s="306" t="s">
        <v>2188</v>
      </c>
      <c r="E321" s="89"/>
      <c r="F321" s="89"/>
      <c r="G321" s="89"/>
      <c r="H321" s="73"/>
      <c r="I321" s="73"/>
      <c r="J321" s="73"/>
      <c r="K321" s="108"/>
    </row>
    <row r="322" spans="3:11" ht="18.75" x14ac:dyDescent="0.25">
      <c r="C322" s="200" t="str">
        <f>IFERROR(VLOOKUP(D321,'1. Desarrollo e Innov. Curricu.'!$F:$G,2,FALSE),IFERROR(VLOOKUP(D321,'2. Investigación Científica'!$F:$G,2,FALSE),IFERROR(VLOOKUP(D321,'3. Vinculación Univ. Sociedad'!$E:$G,2,FALSE),IFERROR(VLOOKUP(D321,'4.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Suscripción de la Escuela de Física a la revista de investigación "American Journal of Physics"</v>
      </c>
      <c r="D322" s="31"/>
      <c r="E322" s="89"/>
      <c r="F322" s="89"/>
      <c r="G322" s="89"/>
      <c r="H322" s="73"/>
      <c r="I322" s="73"/>
      <c r="J322" s="73"/>
      <c r="K322" s="108"/>
    </row>
    <row r="323" spans="3:11" ht="15.75" thickBot="1" x14ac:dyDescent="0.3">
      <c r="F323" s="89"/>
      <c r="G323" s="73"/>
      <c r="H323" s="73"/>
      <c r="I323" s="73"/>
    </row>
    <row r="324" spans="3:11" ht="30.75" thickBot="1" x14ac:dyDescent="0.3">
      <c r="C324" s="125" t="s">
        <v>44</v>
      </c>
      <c r="D324" s="125" t="s">
        <v>55</v>
      </c>
      <c r="E324" s="132" t="s">
        <v>57</v>
      </c>
      <c r="F324" s="131" t="s">
        <v>27</v>
      </c>
      <c r="G324" s="129" t="s">
        <v>130</v>
      </c>
      <c r="H324" s="132" t="s">
        <v>46</v>
      </c>
      <c r="I324" s="129" t="s">
        <v>131</v>
      </c>
      <c r="J324" s="129" t="s">
        <v>409</v>
      </c>
      <c r="K324" s="129" t="s">
        <v>410</v>
      </c>
    </row>
    <row r="325" spans="3:11" hidden="1" x14ac:dyDescent="0.25">
      <c r="C325" s="210" t="s">
        <v>438</v>
      </c>
      <c r="D325" s="211"/>
      <c r="E325" s="209">
        <f>HLOOKUP(C325,$AH$2:$BU$3,2,0)</f>
        <v>620</v>
      </c>
      <c r="F325" s="93">
        <f t="shared" ref="F325:F359" si="16">D325*E325</f>
        <v>0</v>
      </c>
      <c r="G325" s="157"/>
      <c r="H325" s="138"/>
      <c r="I325" s="126" t="e">
        <f>VLOOKUP(H325,Presupuesto!$B$11:$C$565,2,0)</f>
        <v>#N/A</v>
      </c>
      <c r="J325" s="208" t="s">
        <v>1474</v>
      </c>
      <c r="K325" s="94" t="s">
        <v>393</v>
      </c>
    </row>
    <row r="326" spans="3:11" x14ac:dyDescent="0.25">
      <c r="C326" s="137" t="s">
        <v>3039</v>
      </c>
      <c r="D326" s="154">
        <v>1</v>
      </c>
      <c r="E326" s="119">
        <v>5700</v>
      </c>
      <c r="F326" s="93">
        <f t="shared" si="16"/>
        <v>5700</v>
      </c>
      <c r="G326" s="157" t="s">
        <v>128</v>
      </c>
      <c r="H326" s="138" t="s">
        <v>746</v>
      </c>
      <c r="I326" s="126" t="str">
        <f>VLOOKUP(H326,Presupuesto!$B$11:$C$565,2,0)</f>
        <v>OTROS SERVICIOS COMERCIALES Y FINANCIEROS N.C PROYECTO FORTALECIMIENTO ORG. ESTU</v>
      </c>
      <c r="J326" s="94" t="s">
        <v>1358</v>
      </c>
      <c r="K326" s="94" t="s">
        <v>400</v>
      </c>
    </row>
    <row r="327" spans="3:11" ht="26.25" hidden="1" customHeight="1" x14ac:dyDescent="0.25">
      <c r="C327" s="137"/>
      <c r="D327" s="154"/>
      <c r="E327" s="119"/>
      <c r="F327" s="93">
        <f t="shared" si="16"/>
        <v>0</v>
      </c>
      <c r="G327" s="157"/>
      <c r="H327" s="138"/>
      <c r="I327" s="126" t="e">
        <f>VLOOKUP(H327,Presupuesto!$B$11:$C$565,2,0)</f>
        <v>#N/A</v>
      </c>
      <c r="J327" s="94" t="str">
        <f t="shared" ref="J327:J359" si="17">$J$325</f>
        <v>Desarrollo del Sistema de Educación Superior</v>
      </c>
      <c r="K327" s="94" t="s">
        <v>411</v>
      </c>
    </row>
    <row r="328" spans="3:11" hidden="1" x14ac:dyDescent="0.25">
      <c r="C328" s="137"/>
      <c r="D328" s="154"/>
      <c r="E328" s="119"/>
      <c r="F328" s="93">
        <f t="shared" si="16"/>
        <v>0</v>
      </c>
      <c r="G328" s="157"/>
      <c r="H328" s="138"/>
      <c r="I328" s="126" t="e">
        <f>VLOOKUP(H328,Presupuesto!$B$11:$C$565,2,0)</f>
        <v>#N/A</v>
      </c>
      <c r="J328" s="94" t="str">
        <f t="shared" si="17"/>
        <v>Desarrollo del Sistema de Educación Superior</v>
      </c>
      <c r="K328" s="94" t="s">
        <v>411</v>
      </c>
    </row>
    <row r="329" spans="3:11" hidden="1" x14ac:dyDescent="0.25">
      <c r="C329" s="137"/>
      <c r="D329" s="154"/>
      <c r="E329" s="119"/>
      <c r="F329" s="93">
        <f t="shared" si="16"/>
        <v>0</v>
      </c>
      <c r="G329" s="157"/>
      <c r="H329" s="138"/>
      <c r="I329" s="126" t="e">
        <f>VLOOKUP(H329,Presupuesto!$B$11:$C$565,2,0)</f>
        <v>#N/A</v>
      </c>
      <c r="J329" s="94" t="str">
        <f t="shared" si="17"/>
        <v>Desarrollo del Sistema de Educación Superior</v>
      </c>
      <c r="K329" s="94" t="s">
        <v>411</v>
      </c>
    </row>
    <row r="330" spans="3:11" hidden="1" x14ac:dyDescent="0.25">
      <c r="C330" s="137"/>
      <c r="D330" s="154"/>
      <c r="E330" s="119"/>
      <c r="F330" s="93">
        <f t="shared" si="16"/>
        <v>0</v>
      </c>
      <c r="G330" s="157"/>
      <c r="H330" s="138"/>
      <c r="I330" s="126" t="e">
        <f>VLOOKUP(H330,Presupuesto!$B$11:$C$565,2,0)</f>
        <v>#N/A</v>
      </c>
      <c r="J330" s="94" t="str">
        <f t="shared" si="17"/>
        <v>Desarrollo del Sistema de Educación Superior</v>
      </c>
      <c r="K330" s="94" t="s">
        <v>400</v>
      </c>
    </row>
    <row r="331" spans="3:11" hidden="1" x14ac:dyDescent="0.25">
      <c r="C331" s="137"/>
      <c r="D331" s="154"/>
      <c r="E331" s="119"/>
      <c r="F331" s="93">
        <f t="shared" si="16"/>
        <v>0</v>
      </c>
      <c r="G331" s="157"/>
      <c r="H331" s="138"/>
      <c r="I331" s="126" t="e">
        <f>VLOOKUP(H331,Presupuesto!$B$11:$C$565,2,0)</f>
        <v>#N/A</v>
      </c>
      <c r="J331" s="94" t="str">
        <f t="shared" si="17"/>
        <v>Desarrollo del Sistema de Educación Superior</v>
      </c>
      <c r="K331" s="94" t="s">
        <v>411</v>
      </c>
    </row>
    <row r="332" spans="3:11" hidden="1" x14ac:dyDescent="0.25">
      <c r="C332" s="137"/>
      <c r="D332" s="154"/>
      <c r="E332" s="119"/>
      <c r="F332" s="93">
        <f t="shared" si="16"/>
        <v>0</v>
      </c>
      <c r="G332" s="157"/>
      <c r="H332" s="138"/>
      <c r="I332" s="126" t="e">
        <f>VLOOKUP(H332,Presupuesto!$B$11:$C$565,2,0)</f>
        <v>#N/A</v>
      </c>
      <c r="J332" s="94" t="str">
        <f t="shared" si="17"/>
        <v>Desarrollo del Sistema de Educación Superior</v>
      </c>
      <c r="K332" s="94" t="s">
        <v>411</v>
      </c>
    </row>
    <row r="333" spans="3:11" hidden="1" x14ac:dyDescent="0.25">
      <c r="C333" s="137"/>
      <c r="D333" s="154"/>
      <c r="E333" s="119"/>
      <c r="F333" s="93">
        <f t="shared" si="16"/>
        <v>0</v>
      </c>
      <c r="G333" s="157"/>
      <c r="H333" s="138"/>
      <c r="I333" s="126" t="e">
        <f>VLOOKUP(H333,Presupuesto!$B$11:$C$565,2,0)</f>
        <v>#N/A</v>
      </c>
      <c r="J333" s="94" t="str">
        <f t="shared" si="17"/>
        <v>Desarrollo del Sistema de Educación Superior</v>
      </c>
      <c r="K333" s="94" t="s">
        <v>411</v>
      </c>
    </row>
    <row r="334" spans="3:11" hidden="1" x14ac:dyDescent="0.25">
      <c r="C334" s="137"/>
      <c r="D334" s="154"/>
      <c r="E334" s="119"/>
      <c r="F334" s="93">
        <f t="shared" si="16"/>
        <v>0</v>
      </c>
      <c r="G334" s="157"/>
      <c r="H334" s="138"/>
      <c r="I334" s="126" t="e">
        <f>VLOOKUP(H334,Presupuesto!$B$11:$C$565,2,0)</f>
        <v>#N/A</v>
      </c>
      <c r="J334" s="94" t="str">
        <f t="shared" si="17"/>
        <v>Desarrollo del Sistema de Educación Superior</v>
      </c>
      <c r="K334" s="94" t="s">
        <v>411</v>
      </c>
    </row>
    <row r="335" spans="3:11" hidden="1" x14ac:dyDescent="0.25">
      <c r="C335" s="137"/>
      <c r="D335" s="154"/>
      <c r="E335" s="119"/>
      <c r="F335" s="93">
        <f t="shared" si="16"/>
        <v>0</v>
      </c>
      <c r="G335" s="157"/>
      <c r="H335" s="138"/>
      <c r="I335" s="126" t="e">
        <f>VLOOKUP(H335,Presupuesto!$B$11:$C$565,2,0)</f>
        <v>#N/A</v>
      </c>
      <c r="J335" s="94" t="str">
        <f t="shared" si="17"/>
        <v>Desarrollo del Sistema de Educación Superior</v>
      </c>
      <c r="K335" s="94" t="s">
        <v>411</v>
      </c>
    </row>
    <row r="336" spans="3:11" hidden="1" x14ac:dyDescent="0.25">
      <c r="C336" s="137"/>
      <c r="D336" s="154"/>
      <c r="E336" s="119"/>
      <c r="F336" s="93">
        <f t="shared" si="16"/>
        <v>0</v>
      </c>
      <c r="G336" s="157"/>
      <c r="H336" s="138"/>
      <c r="I336" s="126" t="e">
        <f>VLOOKUP(H336,Presupuesto!$B$11:$C$565,2,0)</f>
        <v>#N/A</v>
      </c>
      <c r="J336" s="94" t="str">
        <f t="shared" si="17"/>
        <v>Desarrollo del Sistema de Educación Superior</v>
      </c>
      <c r="K336" s="94" t="s">
        <v>411</v>
      </c>
    </row>
    <row r="337" spans="3:11" hidden="1" x14ac:dyDescent="0.25">
      <c r="C337" s="137"/>
      <c r="D337" s="154"/>
      <c r="E337" s="119"/>
      <c r="F337" s="93">
        <f t="shared" si="16"/>
        <v>0</v>
      </c>
      <c r="G337" s="157"/>
      <c r="H337" s="138"/>
      <c r="I337" s="126" t="e">
        <f>VLOOKUP(H337,Presupuesto!$B$11:$C$565,2,0)</f>
        <v>#N/A</v>
      </c>
      <c r="J337" s="94" t="str">
        <f t="shared" si="17"/>
        <v>Desarrollo del Sistema de Educación Superior</v>
      </c>
      <c r="K337" s="94" t="s">
        <v>411</v>
      </c>
    </row>
    <row r="338" spans="3:11" hidden="1" x14ac:dyDescent="0.25">
      <c r="C338" s="137"/>
      <c r="D338" s="154"/>
      <c r="E338" s="119"/>
      <c r="F338" s="93">
        <f t="shared" si="16"/>
        <v>0</v>
      </c>
      <c r="G338" s="157"/>
      <c r="H338" s="138"/>
      <c r="I338" s="126" t="e">
        <f>VLOOKUP(H338,Presupuesto!$B$11:$C$565,2,0)</f>
        <v>#N/A</v>
      </c>
      <c r="J338" s="94" t="str">
        <f t="shared" si="17"/>
        <v>Desarrollo del Sistema de Educación Superior</v>
      </c>
      <c r="K338" s="94" t="s">
        <v>411</v>
      </c>
    </row>
    <row r="339" spans="3:11" hidden="1" x14ac:dyDescent="0.25">
      <c r="C339" s="137"/>
      <c r="D339" s="154"/>
      <c r="E339" s="119"/>
      <c r="F339" s="93">
        <f t="shared" si="16"/>
        <v>0</v>
      </c>
      <c r="G339" s="157"/>
      <c r="H339" s="138"/>
      <c r="I339" s="126" t="e">
        <f>VLOOKUP(H339,Presupuesto!$B$11:$C$565,2,0)</f>
        <v>#N/A</v>
      </c>
      <c r="J339" s="94" t="str">
        <f t="shared" si="17"/>
        <v>Desarrollo del Sistema de Educación Superior</v>
      </c>
      <c r="K339" s="94" t="s">
        <v>411</v>
      </c>
    </row>
    <row r="340" spans="3:11" hidden="1" x14ac:dyDescent="0.25">
      <c r="C340" s="137"/>
      <c r="D340" s="154"/>
      <c r="E340" s="119"/>
      <c r="F340" s="93">
        <f t="shared" si="16"/>
        <v>0</v>
      </c>
      <c r="G340" s="157"/>
      <c r="H340" s="138"/>
      <c r="I340" s="126" t="e">
        <f>VLOOKUP(H340,Presupuesto!$B$11:$C$565,2,0)</f>
        <v>#N/A</v>
      </c>
      <c r="J340" s="94" t="str">
        <f t="shared" si="17"/>
        <v>Desarrollo del Sistema de Educación Superior</v>
      </c>
      <c r="K340" s="94" t="s">
        <v>411</v>
      </c>
    </row>
    <row r="341" spans="3:11" hidden="1" x14ac:dyDescent="0.25">
      <c r="C341" s="137"/>
      <c r="D341" s="154"/>
      <c r="E341" s="119"/>
      <c r="F341" s="93">
        <f t="shared" si="16"/>
        <v>0</v>
      </c>
      <c r="G341" s="157"/>
      <c r="H341" s="138"/>
      <c r="I341" s="126" t="e">
        <f>VLOOKUP(H341,Presupuesto!$B$11:$C$565,2,0)</f>
        <v>#N/A</v>
      </c>
      <c r="J341" s="94" t="str">
        <f t="shared" si="17"/>
        <v>Desarrollo del Sistema de Educación Superior</v>
      </c>
      <c r="K341" s="94" t="s">
        <v>411</v>
      </c>
    </row>
    <row r="342" spans="3:11" hidden="1" x14ac:dyDescent="0.25">
      <c r="C342" s="137"/>
      <c r="D342" s="154"/>
      <c r="E342" s="119"/>
      <c r="F342" s="93">
        <f t="shared" si="16"/>
        <v>0</v>
      </c>
      <c r="G342" s="157"/>
      <c r="H342" s="138"/>
      <c r="I342" s="126" t="e">
        <f>VLOOKUP(H342,Presupuesto!$B$11:$C$565,2,0)</f>
        <v>#N/A</v>
      </c>
      <c r="J342" s="94" t="str">
        <f t="shared" si="17"/>
        <v>Desarrollo del Sistema de Educación Superior</v>
      </c>
      <c r="K342" s="94" t="s">
        <v>411</v>
      </c>
    </row>
    <row r="343" spans="3:11" hidden="1" x14ac:dyDescent="0.25">
      <c r="C343" s="137"/>
      <c r="D343" s="154"/>
      <c r="E343" s="119"/>
      <c r="F343" s="93">
        <f t="shared" si="16"/>
        <v>0</v>
      </c>
      <c r="G343" s="157"/>
      <c r="H343" s="138"/>
      <c r="I343" s="126" t="e">
        <f>VLOOKUP(H343,Presupuesto!$B$11:$C$565,2,0)</f>
        <v>#N/A</v>
      </c>
      <c r="J343" s="94" t="str">
        <f t="shared" si="17"/>
        <v>Desarrollo del Sistema de Educación Superior</v>
      </c>
      <c r="K343" s="94" t="s">
        <v>411</v>
      </c>
    </row>
    <row r="344" spans="3:11" hidden="1" x14ac:dyDescent="0.25">
      <c r="C344" s="137"/>
      <c r="D344" s="154"/>
      <c r="E344" s="119"/>
      <c r="F344" s="93">
        <f t="shared" si="16"/>
        <v>0</v>
      </c>
      <c r="G344" s="157"/>
      <c r="H344" s="138"/>
      <c r="I344" s="126" t="e">
        <f>VLOOKUP(H344,Presupuesto!$B$11:$C$565,2,0)</f>
        <v>#N/A</v>
      </c>
      <c r="J344" s="94" t="str">
        <f t="shared" si="17"/>
        <v>Desarrollo del Sistema de Educación Superior</v>
      </c>
      <c r="K344" s="94" t="s">
        <v>411</v>
      </c>
    </row>
    <row r="345" spans="3:11" hidden="1" x14ac:dyDescent="0.25">
      <c r="C345" s="137"/>
      <c r="D345" s="154"/>
      <c r="E345" s="119"/>
      <c r="F345" s="93">
        <f t="shared" si="16"/>
        <v>0</v>
      </c>
      <c r="G345" s="157"/>
      <c r="H345" s="138"/>
      <c r="I345" s="126" t="e">
        <f>VLOOKUP(H345,Presupuesto!$B$11:$C$565,2,0)</f>
        <v>#N/A</v>
      </c>
      <c r="J345" s="94" t="str">
        <f t="shared" si="17"/>
        <v>Desarrollo del Sistema de Educación Superior</v>
      </c>
      <c r="K345" s="94" t="s">
        <v>411</v>
      </c>
    </row>
    <row r="346" spans="3:11" hidden="1" x14ac:dyDescent="0.25">
      <c r="C346" s="137"/>
      <c r="D346" s="154"/>
      <c r="E346" s="119"/>
      <c r="F346" s="93">
        <f t="shared" si="16"/>
        <v>0</v>
      </c>
      <c r="G346" s="157"/>
      <c r="H346" s="138"/>
      <c r="I346" s="126" t="e">
        <f>VLOOKUP(H346,Presupuesto!$B$11:$C$565,2,0)</f>
        <v>#N/A</v>
      </c>
      <c r="J346" s="94" t="str">
        <f t="shared" si="17"/>
        <v>Desarrollo del Sistema de Educación Superior</v>
      </c>
      <c r="K346" s="94" t="s">
        <v>411</v>
      </c>
    </row>
    <row r="347" spans="3:11" hidden="1" x14ac:dyDescent="0.25">
      <c r="C347" s="139"/>
      <c r="D347" s="147"/>
      <c r="E347" s="114"/>
      <c r="F347" s="93">
        <f t="shared" si="16"/>
        <v>0</v>
      </c>
      <c r="G347" s="157"/>
      <c r="H347" s="140"/>
      <c r="I347" s="126" t="e">
        <f>VLOOKUP(H347,Presupuesto!$B$11:$C$565,2,0)</f>
        <v>#N/A</v>
      </c>
      <c r="J347" s="94" t="str">
        <f t="shared" si="17"/>
        <v>Desarrollo del Sistema de Educación Superior</v>
      </c>
      <c r="K347" s="94" t="s">
        <v>411</v>
      </c>
    </row>
    <row r="348" spans="3:11" hidden="1" x14ac:dyDescent="0.25">
      <c r="C348" s="139"/>
      <c r="D348" s="147"/>
      <c r="E348" s="114"/>
      <c r="F348" s="93">
        <f t="shared" si="16"/>
        <v>0</v>
      </c>
      <c r="G348" s="157"/>
      <c r="H348" s="140"/>
      <c r="I348" s="126" t="e">
        <f>VLOOKUP(H348,Presupuesto!$B$11:$C$565,2,0)</f>
        <v>#N/A</v>
      </c>
      <c r="J348" s="94" t="str">
        <f t="shared" si="17"/>
        <v>Desarrollo del Sistema de Educación Superior</v>
      </c>
      <c r="K348" s="94" t="s">
        <v>411</v>
      </c>
    </row>
    <row r="349" spans="3:11" hidden="1" x14ac:dyDescent="0.25">
      <c r="C349" s="139"/>
      <c r="D349" s="147"/>
      <c r="E349" s="114"/>
      <c r="F349" s="93">
        <f t="shared" si="16"/>
        <v>0</v>
      </c>
      <c r="G349" s="157"/>
      <c r="H349" s="140"/>
      <c r="I349" s="126" t="e">
        <f>VLOOKUP(H349,Presupuesto!$B$11:$C$565,2,0)</f>
        <v>#N/A</v>
      </c>
      <c r="J349" s="94" t="str">
        <f t="shared" si="17"/>
        <v>Desarrollo del Sistema de Educación Superior</v>
      </c>
      <c r="K349" s="94" t="s">
        <v>411</v>
      </c>
    </row>
    <row r="350" spans="3:11" hidden="1" x14ac:dyDescent="0.25">
      <c r="C350" s="139"/>
      <c r="D350" s="147"/>
      <c r="E350" s="114"/>
      <c r="F350" s="93">
        <f t="shared" si="16"/>
        <v>0</v>
      </c>
      <c r="G350" s="157"/>
      <c r="H350" s="140"/>
      <c r="I350" s="126" t="e">
        <f>VLOOKUP(H350,Presupuesto!$B$11:$C$565,2,0)</f>
        <v>#N/A</v>
      </c>
      <c r="J350" s="94" t="str">
        <f t="shared" si="17"/>
        <v>Desarrollo del Sistema de Educación Superior</v>
      </c>
      <c r="K350" s="94" t="s">
        <v>411</v>
      </c>
    </row>
    <row r="351" spans="3:11" hidden="1" x14ac:dyDescent="0.25">
      <c r="C351" s="139"/>
      <c r="D351" s="147"/>
      <c r="E351" s="114"/>
      <c r="F351" s="93">
        <f t="shared" si="16"/>
        <v>0</v>
      </c>
      <c r="G351" s="157"/>
      <c r="H351" s="140"/>
      <c r="I351" s="126" t="e">
        <f>VLOOKUP(H351,Presupuesto!$B$11:$C$565,2,0)</f>
        <v>#N/A</v>
      </c>
      <c r="J351" s="94" t="str">
        <f t="shared" si="17"/>
        <v>Desarrollo del Sistema de Educación Superior</v>
      </c>
      <c r="K351" s="94" t="s">
        <v>411</v>
      </c>
    </row>
    <row r="352" spans="3:11" hidden="1" x14ac:dyDescent="0.25">
      <c r="C352" s="139"/>
      <c r="D352" s="147"/>
      <c r="E352" s="114"/>
      <c r="F352" s="93">
        <f t="shared" si="16"/>
        <v>0</v>
      </c>
      <c r="G352" s="157"/>
      <c r="H352" s="140"/>
      <c r="I352" s="126" t="e">
        <f>VLOOKUP(H352,Presupuesto!$B$11:$C$565,2,0)</f>
        <v>#N/A</v>
      </c>
      <c r="J352" s="94" t="str">
        <f t="shared" si="17"/>
        <v>Desarrollo del Sistema de Educación Superior</v>
      </c>
      <c r="K352" s="94" t="s">
        <v>411</v>
      </c>
    </row>
    <row r="353" spans="3:11" hidden="1" x14ac:dyDescent="0.25">
      <c r="C353" s="139"/>
      <c r="D353" s="147"/>
      <c r="E353" s="114"/>
      <c r="F353" s="93">
        <f t="shared" si="16"/>
        <v>0</v>
      </c>
      <c r="G353" s="157"/>
      <c r="H353" s="140"/>
      <c r="I353" s="126" t="e">
        <f>VLOOKUP(H353,Presupuesto!$B$11:$C$565,2,0)</f>
        <v>#N/A</v>
      </c>
      <c r="J353" s="94" t="str">
        <f t="shared" si="17"/>
        <v>Desarrollo del Sistema de Educación Superior</v>
      </c>
      <c r="K353" s="94" t="s">
        <v>411</v>
      </c>
    </row>
    <row r="354" spans="3:11" hidden="1" x14ac:dyDescent="0.25">
      <c r="C354" s="139"/>
      <c r="D354" s="147"/>
      <c r="E354" s="114"/>
      <c r="F354" s="93">
        <f t="shared" si="16"/>
        <v>0</v>
      </c>
      <c r="G354" s="157"/>
      <c r="H354" s="140"/>
      <c r="I354" s="126" t="e">
        <f>VLOOKUP(H354,Presupuesto!$B$11:$C$565,2,0)</f>
        <v>#N/A</v>
      </c>
      <c r="J354" s="94" t="str">
        <f t="shared" si="17"/>
        <v>Desarrollo del Sistema de Educación Superior</v>
      </c>
      <c r="K354" s="94" t="s">
        <v>411</v>
      </c>
    </row>
    <row r="355" spans="3:11" hidden="1" x14ac:dyDescent="0.25">
      <c r="C355" s="141"/>
      <c r="D355" s="147"/>
      <c r="E355" s="114"/>
      <c r="F355" s="93">
        <f t="shared" si="16"/>
        <v>0</v>
      </c>
      <c r="G355" s="157"/>
      <c r="H355" s="142"/>
      <c r="I355" s="126" t="e">
        <f>VLOOKUP(H355,Presupuesto!$B$11:$C$565,2,0)</f>
        <v>#N/A</v>
      </c>
      <c r="J355" s="94" t="str">
        <f t="shared" si="17"/>
        <v>Desarrollo del Sistema de Educación Superior</v>
      </c>
      <c r="K355" s="94" t="s">
        <v>402</v>
      </c>
    </row>
    <row r="356" spans="3:11" hidden="1" x14ac:dyDescent="0.25">
      <c r="C356" s="141"/>
      <c r="D356" s="147"/>
      <c r="E356" s="114"/>
      <c r="F356" s="93">
        <f t="shared" si="16"/>
        <v>0</v>
      </c>
      <c r="G356" s="157"/>
      <c r="H356" s="142"/>
      <c r="I356" s="126" t="e">
        <f>VLOOKUP(H356,Presupuesto!$B$11:$C$565,2,0)</f>
        <v>#N/A</v>
      </c>
      <c r="J356" s="94" t="str">
        <f t="shared" si="17"/>
        <v>Desarrollo del Sistema de Educación Superior</v>
      </c>
      <c r="K356" s="94" t="s">
        <v>411</v>
      </c>
    </row>
    <row r="357" spans="3:11" hidden="1" x14ac:dyDescent="0.25">
      <c r="C357" s="141"/>
      <c r="D357" s="147"/>
      <c r="E357" s="114"/>
      <c r="F357" s="93">
        <f t="shared" si="16"/>
        <v>0</v>
      </c>
      <c r="G357" s="157"/>
      <c r="H357" s="142"/>
      <c r="I357" s="126" t="e">
        <f>VLOOKUP(H357,Presupuesto!$B$11:$C$565,2,0)</f>
        <v>#N/A</v>
      </c>
      <c r="J357" s="94" t="str">
        <f t="shared" si="17"/>
        <v>Desarrollo del Sistema de Educación Superior</v>
      </c>
      <c r="K357" s="94" t="s">
        <v>411</v>
      </c>
    </row>
    <row r="358" spans="3:11" hidden="1" x14ac:dyDescent="0.25">
      <c r="C358" s="141"/>
      <c r="D358" s="147"/>
      <c r="E358" s="114"/>
      <c r="F358" s="93">
        <f t="shared" si="16"/>
        <v>0</v>
      </c>
      <c r="G358" s="157"/>
      <c r="H358" s="142"/>
      <c r="I358" s="126" t="e">
        <f>VLOOKUP(H358,Presupuesto!$B$11:$C$565,2,0)</f>
        <v>#N/A</v>
      </c>
      <c r="J358" s="94" t="str">
        <f t="shared" si="17"/>
        <v>Desarrollo del Sistema de Educación Superior</v>
      </c>
      <c r="K358" s="94" t="s">
        <v>411</v>
      </c>
    </row>
    <row r="359" spans="3:11" ht="15.75" hidden="1" thickBot="1" x14ac:dyDescent="0.3">
      <c r="C359" s="143"/>
      <c r="D359" s="155"/>
      <c r="E359" s="99"/>
      <c r="F359" s="101">
        <f t="shared" si="16"/>
        <v>0</v>
      </c>
      <c r="G359" s="158"/>
      <c r="H359" s="144"/>
      <c r="I359" s="128" t="e">
        <f>VLOOKUP(H359,Presupuesto!$B$11:$C$565,2,0)</f>
        <v>#N/A</v>
      </c>
      <c r="J359" s="102" t="str">
        <f t="shared" si="17"/>
        <v>Desarrollo del Sistema de Educación Superior</v>
      </c>
      <c r="K359" s="120" t="s">
        <v>393</v>
      </c>
    </row>
    <row r="362" spans="3:11" ht="15.75" thickBot="1" x14ac:dyDescent="0.3"/>
    <row r="363" spans="3:11" ht="15.75" thickBot="1" x14ac:dyDescent="0.3">
      <c r="C363" s="153" t="s">
        <v>53</v>
      </c>
      <c r="D363" s="307">
        <f>SUM(F370:F404)</f>
        <v>50000</v>
      </c>
      <c r="F363" s="70"/>
      <c r="G363" s="76"/>
      <c r="H363" s="70"/>
      <c r="I363" s="70"/>
    </row>
    <row r="364" spans="3:11" x14ac:dyDescent="0.25">
      <c r="C364" s="70"/>
      <c r="D364" s="31"/>
      <c r="E364" s="89"/>
      <c r="F364" s="89"/>
      <c r="G364" s="89"/>
      <c r="H364" s="73"/>
      <c r="I364" s="73"/>
      <c r="J364" s="73"/>
      <c r="K364" s="108"/>
    </row>
    <row r="365" spans="3:11" x14ac:dyDescent="0.25">
      <c r="C365" s="70"/>
      <c r="D365" s="31"/>
      <c r="E365" s="89"/>
      <c r="F365" s="89"/>
      <c r="G365" s="89"/>
      <c r="H365" s="73"/>
      <c r="I365" s="73"/>
      <c r="J365" s="73"/>
      <c r="K365" s="108"/>
    </row>
    <row r="366" spans="3:11" ht="15.75" x14ac:dyDescent="0.25">
      <c r="C366" s="198" t="s">
        <v>391</v>
      </c>
      <c r="D366" s="306" t="s">
        <v>2189</v>
      </c>
      <c r="E366" s="89"/>
      <c r="F366" s="89"/>
      <c r="G366" s="89"/>
      <c r="H366" s="73"/>
      <c r="I366" s="73"/>
      <c r="J366" s="73"/>
      <c r="K366" s="108"/>
    </row>
    <row r="367" spans="3:11" ht="18.75" x14ac:dyDescent="0.25">
      <c r="C367" s="200" t="str">
        <f>IFERROR(VLOOKUP(D366,'1. Desarrollo e Innov. Curricu.'!$F:$G,2,FALSE),IFERROR(VLOOKUP(D366,'2. Investigación Científica'!$F:$G,2,FALSE),IFERROR(VLOOKUP(D366,'3. Vinculación Univ. Sociedad'!$E:$G,2,FALSE),IFERROR(VLOOKUP(D366,'4.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 xml:space="preserve">Asignar dos becas para docentes en proyectos de investigación </v>
      </c>
      <c r="D367" s="31"/>
      <c r="E367" s="89"/>
      <c r="F367" s="89"/>
      <c r="G367" s="89"/>
      <c r="H367" s="73"/>
      <c r="I367" s="73"/>
      <c r="J367" s="73"/>
      <c r="K367" s="108"/>
    </row>
    <row r="368" spans="3:11" ht="15.75" thickBot="1" x14ac:dyDescent="0.3">
      <c r="F368" s="89"/>
      <c r="G368" s="73"/>
      <c r="H368" s="73"/>
      <c r="I368" s="73"/>
    </row>
    <row r="369" spans="3:11" ht="30.75" thickBot="1" x14ac:dyDescent="0.3">
      <c r="C369" s="125" t="s">
        <v>44</v>
      </c>
      <c r="D369" s="125" t="s">
        <v>55</v>
      </c>
      <c r="E369" s="132" t="s">
        <v>57</v>
      </c>
      <c r="F369" s="131" t="s">
        <v>27</v>
      </c>
      <c r="G369" s="129" t="s">
        <v>130</v>
      </c>
      <c r="H369" s="132" t="s">
        <v>46</v>
      </c>
      <c r="I369" s="129" t="s">
        <v>131</v>
      </c>
      <c r="J369" s="129" t="s">
        <v>409</v>
      </c>
      <c r="K369" s="129" t="s">
        <v>410</v>
      </c>
    </row>
    <row r="370" spans="3:11" hidden="1" x14ac:dyDescent="0.25">
      <c r="C370" s="210" t="s">
        <v>438</v>
      </c>
      <c r="D370" s="211"/>
      <c r="E370" s="209">
        <f>HLOOKUP(C370,$AH$2:$BU$3,2,0)</f>
        <v>620</v>
      </c>
      <c r="F370" s="93">
        <f t="shared" ref="F370:F404" si="18">D370*E370</f>
        <v>0</v>
      </c>
      <c r="G370" s="157"/>
      <c r="H370" s="138"/>
      <c r="I370" s="126" t="e">
        <f>VLOOKUP(H370,Presupuesto!$B$11:$C$565,2,0)</f>
        <v>#N/A</v>
      </c>
      <c r="J370" s="208" t="s">
        <v>1474</v>
      </c>
      <c r="K370" s="94" t="s">
        <v>393</v>
      </c>
    </row>
    <row r="371" spans="3:11" x14ac:dyDescent="0.25">
      <c r="C371" s="137" t="s">
        <v>3040</v>
      </c>
      <c r="D371" s="154">
        <v>2</v>
      </c>
      <c r="E371" s="119">
        <v>25000</v>
      </c>
      <c r="F371" s="93">
        <f t="shared" si="18"/>
        <v>50000</v>
      </c>
      <c r="G371" s="157" t="s">
        <v>128</v>
      </c>
      <c r="H371" s="994"/>
      <c r="I371" s="126" t="e">
        <f>VLOOKUP(H371,Presupuesto!$B$11:$C$565,2,0)</f>
        <v>#N/A</v>
      </c>
      <c r="J371" s="94" t="s">
        <v>1358</v>
      </c>
      <c r="K371" s="94" t="s">
        <v>400</v>
      </c>
    </row>
    <row r="372" spans="3:11" hidden="1" x14ac:dyDescent="0.25">
      <c r="C372" s="137"/>
      <c r="D372" s="154"/>
      <c r="E372" s="119"/>
      <c r="F372" s="93">
        <f t="shared" si="18"/>
        <v>0</v>
      </c>
      <c r="G372" s="157"/>
      <c r="H372" s="138"/>
      <c r="I372" s="126" t="e">
        <f>VLOOKUP(H372,Presupuesto!$B$11:$C$565,2,0)</f>
        <v>#N/A</v>
      </c>
      <c r="J372" s="94" t="str">
        <f t="shared" ref="J372:J404" si="19">$J$370</f>
        <v>Desarrollo del Sistema de Educación Superior</v>
      </c>
      <c r="K372" s="94" t="s">
        <v>411</v>
      </c>
    </row>
    <row r="373" spans="3:11" hidden="1" x14ac:dyDescent="0.25">
      <c r="C373" s="137"/>
      <c r="D373" s="154"/>
      <c r="E373" s="119"/>
      <c r="F373" s="93">
        <f t="shared" si="18"/>
        <v>0</v>
      </c>
      <c r="G373" s="157"/>
      <c r="H373" s="138"/>
      <c r="I373" s="126" t="e">
        <f>VLOOKUP(H373,Presupuesto!$B$11:$C$565,2,0)</f>
        <v>#N/A</v>
      </c>
      <c r="J373" s="94" t="str">
        <f t="shared" si="19"/>
        <v>Desarrollo del Sistema de Educación Superior</v>
      </c>
      <c r="K373" s="94" t="s">
        <v>411</v>
      </c>
    </row>
    <row r="374" spans="3:11" hidden="1" x14ac:dyDescent="0.25">
      <c r="C374" s="137"/>
      <c r="D374" s="154"/>
      <c r="E374" s="119"/>
      <c r="F374" s="93">
        <f t="shared" si="18"/>
        <v>0</v>
      </c>
      <c r="G374" s="157"/>
      <c r="H374" s="138"/>
      <c r="I374" s="126" t="e">
        <f>VLOOKUP(H374,Presupuesto!$B$11:$C$565,2,0)</f>
        <v>#N/A</v>
      </c>
      <c r="J374" s="94" t="str">
        <f t="shared" si="19"/>
        <v>Desarrollo del Sistema de Educación Superior</v>
      </c>
      <c r="K374" s="94" t="s">
        <v>411</v>
      </c>
    </row>
    <row r="375" spans="3:11" hidden="1" x14ac:dyDescent="0.25">
      <c r="C375" s="137"/>
      <c r="D375" s="154"/>
      <c r="E375" s="119"/>
      <c r="F375" s="93">
        <f t="shared" si="18"/>
        <v>0</v>
      </c>
      <c r="G375" s="157"/>
      <c r="H375" s="138"/>
      <c r="I375" s="126" t="e">
        <f>VLOOKUP(H375,Presupuesto!$B$11:$C$565,2,0)</f>
        <v>#N/A</v>
      </c>
      <c r="J375" s="94" t="str">
        <f t="shared" si="19"/>
        <v>Desarrollo del Sistema de Educación Superior</v>
      </c>
      <c r="K375" s="94" t="s">
        <v>400</v>
      </c>
    </row>
    <row r="376" spans="3:11" hidden="1" x14ac:dyDescent="0.25">
      <c r="C376" s="137"/>
      <c r="D376" s="154"/>
      <c r="E376" s="119"/>
      <c r="F376" s="93">
        <f t="shared" si="18"/>
        <v>0</v>
      </c>
      <c r="G376" s="157"/>
      <c r="H376" s="138"/>
      <c r="I376" s="126" t="e">
        <f>VLOOKUP(H376,Presupuesto!$B$11:$C$565,2,0)</f>
        <v>#N/A</v>
      </c>
      <c r="J376" s="94" t="str">
        <f t="shared" si="19"/>
        <v>Desarrollo del Sistema de Educación Superior</v>
      </c>
      <c r="K376" s="94" t="s">
        <v>411</v>
      </c>
    </row>
    <row r="377" spans="3:11" hidden="1" x14ac:dyDescent="0.25">
      <c r="C377" s="137"/>
      <c r="D377" s="154"/>
      <c r="E377" s="119"/>
      <c r="F377" s="93">
        <f t="shared" si="18"/>
        <v>0</v>
      </c>
      <c r="G377" s="157"/>
      <c r="H377" s="138"/>
      <c r="I377" s="126" t="e">
        <f>VLOOKUP(H377,Presupuesto!$B$11:$C$565,2,0)</f>
        <v>#N/A</v>
      </c>
      <c r="J377" s="94" t="str">
        <f t="shared" si="19"/>
        <v>Desarrollo del Sistema de Educación Superior</v>
      </c>
      <c r="K377" s="94" t="s">
        <v>411</v>
      </c>
    </row>
    <row r="378" spans="3:11" hidden="1" x14ac:dyDescent="0.25">
      <c r="C378" s="137"/>
      <c r="D378" s="154"/>
      <c r="E378" s="119"/>
      <c r="F378" s="93">
        <f t="shared" si="18"/>
        <v>0</v>
      </c>
      <c r="G378" s="157"/>
      <c r="H378" s="138"/>
      <c r="I378" s="126" t="e">
        <f>VLOOKUP(H378,Presupuesto!$B$11:$C$565,2,0)</f>
        <v>#N/A</v>
      </c>
      <c r="J378" s="94" t="str">
        <f t="shared" si="19"/>
        <v>Desarrollo del Sistema de Educación Superior</v>
      </c>
      <c r="K378" s="94" t="s">
        <v>411</v>
      </c>
    </row>
    <row r="379" spans="3:11" hidden="1" x14ac:dyDescent="0.25">
      <c r="C379" s="137"/>
      <c r="D379" s="154"/>
      <c r="E379" s="119"/>
      <c r="F379" s="93">
        <f t="shared" si="18"/>
        <v>0</v>
      </c>
      <c r="G379" s="157"/>
      <c r="H379" s="138"/>
      <c r="I379" s="126" t="e">
        <f>VLOOKUP(H379,Presupuesto!$B$11:$C$565,2,0)</f>
        <v>#N/A</v>
      </c>
      <c r="J379" s="94" t="str">
        <f t="shared" si="19"/>
        <v>Desarrollo del Sistema de Educación Superior</v>
      </c>
      <c r="K379" s="94" t="s">
        <v>411</v>
      </c>
    </row>
    <row r="380" spans="3:11" hidden="1" x14ac:dyDescent="0.25">
      <c r="C380" s="137"/>
      <c r="D380" s="154"/>
      <c r="E380" s="119"/>
      <c r="F380" s="93">
        <f t="shared" si="18"/>
        <v>0</v>
      </c>
      <c r="G380" s="157"/>
      <c r="H380" s="138"/>
      <c r="I380" s="126" t="e">
        <f>VLOOKUP(H380,Presupuesto!$B$11:$C$565,2,0)</f>
        <v>#N/A</v>
      </c>
      <c r="J380" s="94" t="str">
        <f t="shared" si="19"/>
        <v>Desarrollo del Sistema de Educación Superior</v>
      </c>
      <c r="K380" s="94" t="s">
        <v>411</v>
      </c>
    </row>
    <row r="381" spans="3:11" hidden="1" x14ac:dyDescent="0.25">
      <c r="C381" s="137"/>
      <c r="D381" s="154"/>
      <c r="E381" s="119"/>
      <c r="F381" s="93">
        <f t="shared" si="18"/>
        <v>0</v>
      </c>
      <c r="G381" s="157"/>
      <c r="H381" s="138"/>
      <c r="I381" s="126" t="e">
        <f>VLOOKUP(H381,Presupuesto!$B$11:$C$565,2,0)</f>
        <v>#N/A</v>
      </c>
      <c r="J381" s="94" t="str">
        <f t="shared" si="19"/>
        <v>Desarrollo del Sistema de Educación Superior</v>
      </c>
      <c r="K381" s="94" t="s">
        <v>411</v>
      </c>
    </row>
    <row r="382" spans="3:11" hidden="1" x14ac:dyDescent="0.25">
      <c r="C382" s="137"/>
      <c r="D382" s="154"/>
      <c r="E382" s="119"/>
      <c r="F382" s="93">
        <f t="shared" si="18"/>
        <v>0</v>
      </c>
      <c r="G382" s="157"/>
      <c r="H382" s="138"/>
      <c r="I382" s="126" t="e">
        <f>VLOOKUP(H382,Presupuesto!$B$11:$C$565,2,0)</f>
        <v>#N/A</v>
      </c>
      <c r="J382" s="94" t="str">
        <f t="shared" si="19"/>
        <v>Desarrollo del Sistema de Educación Superior</v>
      </c>
      <c r="K382" s="94" t="s">
        <v>411</v>
      </c>
    </row>
    <row r="383" spans="3:11" hidden="1" x14ac:dyDescent="0.25">
      <c r="C383" s="137"/>
      <c r="D383" s="154"/>
      <c r="E383" s="119"/>
      <c r="F383" s="93">
        <f t="shared" si="18"/>
        <v>0</v>
      </c>
      <c r="G383" s="157"/>
      <c r="H383" s="138"/>
      <c r="I383" s="126" t="e">
        <f>VLOOKUP(H383,Presupuesto!$B$11:$C$565,2,0)</f>
        <v>#N/A</v>
      </c>
      <c r="J383" s="94" t="str">
        <f t="shared" si="19"/>
        <v>Desarrollo del Sistema de Educación Superior</v>
      </c>
      <c r="K383" s="94" t="s">
        <v>411</v>
      </c>
    </row>
    <row r="384" spans="3:11" hidden="1" x14ac:dyDescent="0.25">
      <c r="C384" s="137"/>
      <c r="D384" s="154"/>
      <c r="E384" s="119"/>
      <c r="F384" s="93">
        <f t="shared" si="18"/>
        <v>0</v>
      </c>
      <c r="G384" s="157"/>
      <c r="H384" s="138"/>
      <c r="I384" s="126" t="e">
        <f>VLOOKUP(H384,Presupuesto!$B$11:$C$565,2,0)</f>
        <v>#N/A</v>
      </c>
      <c r="J384" s="94" t="str">
        <f t="shared" si="19"/>
        <v>Desarrollo del Sistema de Educación Superior</v>
      </c>
      <c r="K384" s="94" t="s">
        <v>411</v>
      </c>
    </row>
    <row r="385" spans="3:11" hidden="1" x14ac:dyDescent="0.25">
      <c r="C385" s="137"/>
      <c r="D385" s="154"/>
      <c r="E385" s="119"/>
      <c r="F385" s="93">
        <f t="shared" si="18"/>
        <v>0</v>
      </c>
      <c r="G385" s="157"/>
      <c r="H385" s="138"/>
      <c r="I385" s="126" t="e">
        <f>VLOOKUP(H385,Presupuesto!$B$11:$C$565,2,0)</f>
        <v>#N/A</v>
      </c>
      <c r="J385" s="94" t="str">
        <f t="shared" si="19"/>
        <v>Desarrollo del Sistema de Educación Superior</v>
      </c>
      <c r="K385" s="94" t="s">
        <v>411</v>
      </c>
    </row>
    <row r="386" spans="3:11" hidden="1" x14ac:dyDescent="0.25">
      <c r="C386" s="137"/>
      <c r="D386" s="154"/>
      <c r="E386" s="119"/>
      <c r="F386" s="93">
        <f t="shared" si="18"/>
        <v>0</v>
      </c>
      <c r="G386" s="157"/>
      <c r="H386" s="138"/>
      <c r="I386" s="126" t="e">
        <f>VLOOKUP(H386,Presupuesto!$B$11:$C$565,2,0)</f>
        <v>#N/A</v>
      </c>
      <c r="J386" s="94" t="str">
        <f t="shared" si="19"/>
        <v>Desarrollo del Sistema de Educación Superior</v>
      </c>
      <c r="K386" s="94" t="s">
        <v>411</v>
      </c>
    </row>
    <row r="387" spans="3:11" hidden="1" x14ac:dyDescent="0.25">
      <c r="C387" s="137"/>
      <c r="D387" s="154"/>
      <c r="E387" s="119"/>
      <c r="F387" s="93">
        <f t="shared" si="18"/>
        <v>0</v>
      </c>
      <c r="G387" s="157"/>
      <c r="H387" s="138"/>
      <c r="I387" s="126" t="e">
        <f>VLOOKUP(H387,Presupuesto!$B$11:$C$565,2,0)</f>
        <v>#N/A</v>
      </c>
      <c r="J387" s="94" t="str">
        <f t="shared" si="19"/>
        <v>Desarrollo del Sistema de Educación Superior</v>
      </c>
      <c r="K387" s="94" t="s">
        <v>411</v>
      </c>
    </row>
    <row r="388" spans="3:11" hidden="1" x14ac:dyDescent="0.25">
      <c r="C388" s="137"/>
      <c r="D388" s="154"/>
      <c r="E388" s="119"/>
      <c r="F388" s="93">
        <f t="shared" si="18"/>
        <v>0</v>
      </c>
      <c r="G388" s="157"/>
      <c r="H388" s="138"/>
      <c r="I388" s="126" t="e">
        <f>VLOOKUP(H388,Presupuesto!$B$11:$C$565,2,0)</f>
        <v>#N/A</v>
      </c>
      <c r="J388" s="94" t="str">
        <f t="shared" si="19"/>
        <v>Desarrollo del Sistema de Educación Superior</v>
      </c>
      <c r="K388" s="94" t="s">
        <v>411</v>
      </c>
    </row>
    <row r="389" spans="3:11" hidden="1" x14ac:dyDescent="0.25">
      <c r="C389" s="137"/>
      <c r="D389" s="154"/>
      <c r="E389" s="119"/>
      <c r="F389" s="93">
        <f t="shared" si="18"/>
        <v>0</v>
      </c>
      <c r="G389" s="157"/>
      <c r="H389" s="138"/>
      <c r="I389" s="126" t="e">
        <f>VLOOKUP(H389,Presupuesto!$B$11:$C$565,2,0)</f>
        <v>#N/A</v>
      </c>
      <c r="J389" s="94" t="str">
        <f t="shared" si="19"/>
        <v>Desarrollo del Sistema de Educación Superior</v>
      </c>
      <c r="K389" s="94" t="s">
        <v>411</v>
      </c>
    </row>
    <row r="390" spans="3:11" hidden="1" x14ac:dyDescent="0.25">
      <c r="C390" s="137"/>
      <c r="D390" s="154"/>
      <c r="E390" s="119"/>
      <c r="F390" s="93">
        <f t="shared" si="18"/>
        <v>0</v>
      </c>
      <c r="G390" s="157"/>
      <c r="H390" s="138"/>
      <c r="I390" s="126" t="e">
        <f>VLOOKUP(H390,Presupuesto!$B$11:$C$565,2,0)</f>
        <v>#N/A</v>
      </c>
      <c r="J390" s="94" t="str">
        <f t="shared" si="19"/>
        <v>Desarrollo del Sistema de Educación Superior</v>
      </c>
      <c r="K390" s="94" t="s">
        <v>411</v>
      </c>
    </row>
    <row r="391" spans="3:11" hidden="1" x14ac:dyDescent="0.25">
      <c r="C391" s="137"/>
      <c r="D391" s="154"/>
      <c r="E391" s="119"/>
      <c r="F391" s="93">
        <f t="shared" si="18"/>
        <v>0</v>
      </c>
      <c r="G391" s="157"/>
      <c r="H391" s="138"/>
      <c r="I391" s="126" t="e">
        <f>VLOOKUP(H391,Presupuesto!$B$11:$C$565,2,0)</f>
        <v>#N/A</v>
      </c>
      <c r="J391" s="94" t="str">
        <f t="shared" si="19"/>
        <v>Desarrollo del Sistema de Educación Superior</v>
      </c>
      <c r="K391" s="94" t="s">
        <v>411</v>
      </c>
    </row>
    <row r="392" spans="3:11" hidden="1" x14ac:dyDescent="0.25">
      <c r="C392" s="139"/>
      <c r="D392" s="147"/>
      <c r="E392" s="114"/>
      <c r="F392" s="93">
        <f t="shared" si="18"/>
        <v>0</v>
      </c>
      <c r="G392" s="157"/>
      <c r="H392" s="140"/>
      <c r="I392" s="126" t="e">
        <f>VLOOKUP(H392,Presupuesto!$B$11:$C$565,2,0)</f>
        <v>#N/A</v>
      </c>
      <c r="J392" s="94" t="str">
        <f t="shared" si="19"/>
        <v>Desarrollo del Sistema de Educación Superior</v>
      </c>
      <c r="K392" s="94" t="s">
        <v>411</v>
      </c>
    </row>
    <row r="393" spans="3:11" hidden="1" x14ac:dyDescent="0.25">
      <c r="C393" s="139"/>
      <c r="D393" s="147"/>
      <c r="E393" s="114"/>
      <c r="F393" s="93">
        <f t="shared" si="18"/>
        <v>0</v>
      </c>
      <c r="G393" s="157"/>
      <c r="H393" s="140"/>
      <c r="I393" s="126" t="e">
        <f>VLOOKUP(H393,Presupuesto!$B$11:$C$565,2,0)</f>
        <v>#N/A</v>
      </c>
      <c r="J393" s="94" t="str">
        <f t="shared" si="19"/>
        <v>Desarrollo del Sistema de Educación Superior</v>
      </c>
      <c r="K393" s="94" t="s">
        <v>411</v>
      </c>
    </row>
    <row r="394" spans="3:11" hidden="1" x14ac:dyDescent="0.25">
      <c r="C394" s="139"/>
      <c r="D394" s="147"/>
      <c r="E394" s="114"/>
      <c r="F394" s="93">
        <f t="shared" si="18"/>
        <v>0</v>
      </c>
      <c r="G394" s="157"/>
      <c r="H394" s="140"/>
      <c r="I394" s="126" t="e">
        <f>VLOOKUP(H394,Presupuesto!$B$11:$C$565,2,0)</f>
        <v>#N/A</v>
      </c>
      <c r="J394" s="94" t="str">
        <f t="shared" si="19"/>
        <v>Desarrollo del Sistema de Educación Superior</v>
      </c>
      <c r="K394" s="94" t="s">
        <v>411</v>
      </c>
    </row>
    <row r="395" spans="3:11" hidden="1" x14ac:dyDescent="0.25">
      <c r="C395" s="139"/>
      <c r="D395" s="147"/>
      <c r="E395" s="114"/>
      <c r="F395" s="93">
        <f t="shared" si="18"/>
        <v>0</v>
      </c>
      <c r="G395" s="157"/>
      <c r="H395" s="140"/>
      <c r="I395" s="126" t="e">
        <f>VLOOKUP(H395,Presupuesto!$B$11:$C$565,2,0)</f>
        <v>#N/A</v>
      </c>
      <c r="J395" s="94" t="str">
        <f t="shared" si="19"/>
        <v>Desarrollo del Sistema de Educación Superior</v>
      </c>
      <c r="K395" s="94" t="s">
        <v>411</v>
      </c>
    </row>
    <row r="396" spans="3:11" hidden="1" x14ac:dyDescent="0.25">
      <c r="C396" s="139"/>
      <c r="D396" s="147"/>
      <c r="E396" s="114"/>
      <c r="F396" s="93">
        <f t="shared" si="18"/>
        <v>0</v>
      </c>
      <c r="G396" s="157"/>
      <c r="H396" s="140"/>
      <c r="I396" s="126" t="e">
        <f>VLOOKUP(H396,Presupuesto!$B$11:$C$565,2,0)</f>
        <v>#N/A</v>
      </c>
      <c r="J396" s="94" t="str">
        <f t="shared" si="19"/>
        <v>Desarrollo del Sistema de Educación Superior</v>
      </c>
      <c r="K396" s="94" t="s">
        <v>411</v>
      </c>
    </row>
    <row r="397" spans="3:11" hidden="1" x14ac:dyDescent="0.25">
      <c r="C397" s="139"/>
      <c r="D397" s="147"/>
      <c r="E397" s="114"/>
      <c r="F397" s="93">
        <f t="shared" si="18"/>
        <v>0</v>
      </c>
      <c r="G397" s="157"/>
      <c r="H397" s="140"/>
      <c r="I397" s="126" t="e">
        <f>VLOOKUP(H397,Presupuesto!$B$11:$C$565,2,0)</f>
        <v>#N/A</v>
      </c>
      <c r="J397" s="94" t="str">
        <f t="shared" si="19"/>
        <v>Desarrollo del Sistema de Educación Superior</v>
      </c>
      <c r="K397" s="94" t="s">
        <v>411</v>
      </c>
    </row>
    <row r="398" spans="3:11" hidden="1" x14ac:dyDescent="0.25">
      <c r="C398" s="139"/>
      <c r="D398" s="147"/>
      <c r="E398" s="114"/>
      <c r="F398" s="93">
        <f t="shared" si="18"/>
        <v>0</v>
      </c>
      <c r="G398" s="157"/>
      <c r="H398" s="140"/>
      <c r="I398" s="126" t="e">
        <f>VLOOKUP(H398,Presupuesto!$B$11:$C$565,2,0)</f>
        <v>#N/A</v>
      </c>
      <c r="J398" s="94" t="str">
        <f t="shared" si="19"/>
        <v>Desarrollo del Sistema de Educación Superior</v>
      </c>
      <c r="K398" s="94" t="s">
        <v>411</v>
      </c>
    </row>
    <row r="399" spans="3:11" hidden="1" x14ac:dyDescent="0.25">
      <c r="C399" s="139"/>
      <c r="D399" s="147"/>
      <c r="E399" s="114"/>
      <c r="F399" s="93">
        <f t="shared" si="18"/>
        <v>0</v>
      </c>
      <c r="G399" s="157"/>
      <c r="H399" s="140"/>
      <c r="I399" s="126" t="e">
        <f>VLOOKUP(H399,Presupuesto!$B$11:$C$565,2,0)</f>
        <v>#N/A</v>
      </c>
      <c r="J399" s="94" t="str">
        <f t="shared" si="19"/>
        <v>Desarrollo del Sistema de Educación Superior</v>
      </c>
      <c r="K399" s="94" t="s">
        <v>411</v>
      </c>
    </row>
    <row r="400" spans="3:11" hidden="1" x14ac:dyDescent="0.25">
      <c r="C400" s="141"/>
      <c r="D400" s="147"/>
      <c r="E400" s="114"/>
      <c r="F400" s="93">
        <f t="shared" si="18"/>
        <v>0</v>
      </c>
      <c r="G400" s="157"/>
      <c r="H400" s="142"/>
      <c r="I400" s="126" t="e">
        <f>VLOOKUP(H400,Presupuesto!$B$11:$C$565,2,0)</f>
        <v>#N/A</v>
      </c>
      <c r="J400" s="94" t="str">
        <f t="shared" si="19"/>
        <v>Desarrollo del Sistema de Educación Superior</v>
      </c>
      <c r="K400" s="94" t="s">
        <v>402</v>
      </c>
    </row>
    <row r="401" spans="3:11" hidden="1" x14ac:dyDescent="0.25">
      <c r="C401" s="141"/>
      <c r="D401" s="147"/>
      <c r="E401" s="114"/>
      <c r="F401" s="93">
        <f t="shared" si="18"/>
        <v>0</v>
      </c>
      <c r="G401" s="157"/>
      <c r="H401" s="142"/>
      <c r="I401" s="126" t="e">
        <f>VLOOKUP(H401,Presupuesto!$B$11:$C$565,2,0)</f>
        <v>#N/A</v>
      </c>
      <c r="J401" s="94" t="str">
        <f t="shared" si="19"/>
        <v>Desarrollo del Sistema de Educación Superior</v>
      </c>
      <c r="K401" s="94" t="s">
        <v>411</v>
      </c>
    </row>
    <row r="402" spans="3:11" hidden="1" x14ac:dyDescent="0.25">
      <c r="C402" s="141"/>
      <c r="D402" s="147"/>
      <c r="E402" s="114"/>
      <c r="F402" s="93">
        <f t="shared" si="18"/>
        <v>0</v>
      </c>
      <c r="G402" s="157"/>
      <c r="H402" s="142"/>
      <c r="I402" s="126" t="e">
        <f>VLOOKUP(H402,Presupuesto!$B$11:$C$565,2,0)</f>
        <v>#N/A</v>
      </c>
      <c r="J402" s="94" t="str">
        <f t="shared" si="19"/>
        <v>Desarrollo del Sistema de Educación Superior</v>
      </c>
      <c r="K402" s="94" t="s">
        <v>411</v>
      </c>
    </row>
    <row r="403" spans="3:11" hidden="1" x14ac:dyDescent="0.25">
      <c r="C403" s="141"/>
      <c r="D403" s="147"/>
      <c r="E403" s="114"/>
      <c r="F403" s="93">
        <f t="shared" si="18"/>
        <v>0</v>
      </c>
      <c r="G403" s="157"/>
      <c r="H403" s="142"/>
      <c r="I403" s="126" t="e">
        <f>VLOOKUP(H403,Presupuesto!$B$11:$C$565,2,0)</f>
        <v>#N/A</v>
      </c>
      <c r="J403" s="94" t="str">
        <f t="shared" si="19"/>
        <v>Desarrollo del Sistema de Educación Superior</v>
      </c>
      <c r="K403" s="94" t="s">
        <v>411</v>
      </c>
    </row>
    <row r="404" spans="3:11" ht="15.75" hidden="1" thickBot="1" x14ac:dyDescent="0.3">
      <c r="C404" s="143"/>
      <c r="D404" s="155"/>
      <c r="E404" s="99"/>
      <c r="F404" s="101">
        <f t="shared" si="18"/>
        <v>0</v>
      </c>
      <c r="G404" s="158"/>
      <c r="H404" s="144"/>
      <c r="I404" s="128" t="e">
        <f>VLOOKUP(H404,Presupuesto!$B$11:$C$565,2,0)</f>
        <v>#N/A</v>
      </c>
      <c r="J404" s="102" t="str">
        <f t="shared" si="19"/>
        <v>Desarrollo del Sistema de Educación Superior</v>
      </c>
      <c r="K404" s="120" t="s">
        <v>393</v>
      </c>
    </row>
    <row r="406" spans="3:11" ht="15.75" thickBot="1" x14ac:dyDescent="0.3">
      <c r="F406" s="86"/>
      <c r="G406" s="85"/>
      <c r="H406" s="86"/>
      <c r="I406" s="86"/>
    </row>
    <row r="407" spans="3:11" ht="15.75" thickBot="1" x14ac:dyDescent="0.3">
      <c r="C407" s="153" t="s">
        <v>53</v>
      </c>
      <c r="D407" s="307">
        <f>SUM(F414:F448)</f>
        <v>6249.999999996</v>
      </c>
      <c r="F407" s="70"/>
      <c r="G407" s="76"/>
      <c r="H407" s="70"/>
      <c r="I407" s="70"/>
    </row>
    <row r="408" spans="3:11" x14ac:dyDescent="0.25">
      <c r="C408" s="70"/>
      <c r="D408" s="31"/>
      <c r="E408" s="89"/>
      <c r="F408" s="89"/>
      <c r="G408" s="89"/>
      <c r="H408" s="73"/>
      <c r="I408" s="73"/>
      <c r="J408" s="73"/>
      <c r="K408" s="108"/>
    </row>
    <row r="409" spans="3:11" x14ac:dyDescent="0.25">
      <c r="C409" s="70"/>
      <c r="D409" s="31"/>
      <c r="E409" s="89"/>
      <c r="F409" s="89"/>
      <c r="G409" s="89"/>
      <c r="H409" s="73"/>
      <c r="I409" s="73"/>
      <c r="J409" s="73"/>
      <c r="K409" s="108"/>
    </row>
    <row r="410" spans="3:11" ht="15.75" x14ac:dyDescent="0.25">
      <c r="C410" s="198" t="s">
        <v>391</v>
      </c>
      <c r="D410" s="306" t="s">
        <v>2192</v>
      </c>
      <c r="E410" s="89"/>
      <c r="F410" s="89"/>
      <c r="G410" s="89"/>
      <c r="H410" s="73"/>
      <c r="I410" s="73"/>
      <c r="J410" s="73"/>
      <c r="K410" s="108"/>
    </row>
    <row r="411" spans="3:11" ht="18.75" x14ac:dyDescent="0.25">
      <c r="C411" s="200" t="str">
        <f>IFERROR(VLOOKUP(D410,'1. Desarrollo e Innov. Curricu.'!$F:$G,2,FALSE),IFERROR(VLOOKUP(D410,'2. Investigación Científica'!$F:$G,2,FALSE),IFERROR(VLOOKUP(D410,'3. Vinculación Univ. Sociedad'!$E:$G,2,FALSE),IFERROR(VLOOKUP(D410,'4.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Divulgación de los resultados de investigación en la semana de la carrera de Biología</v>
      </c>
      <c r="D411" s="31"/>
      <c r="E411" s="89"/>
      <c r="F411" s="89"/>
      <c r="G411" s="89"/>
      <c r="H411" s="73"/>
      <c r="I411" s="73"/>
      <c r="J411" s="73"/>
      <c r="K411" s="108"/>
    </row>
    <row r="412" spans="3:11" ht="15.75" thickBot="1" x14ac:dyDescent="0.3">
      <c r="F412" s="89"/>
      <c r="G412" s="73"/>
      <c r="H412" s="73"/>
      <c r="I412" s="73"/>
    </row>
    <row r="413" spans="3:11" ht="30.75" thickBot="1" x14ac:dyDescent="0.3">
      <c r="C413" s="125" t="s">
        <v>44</v>
      </c>
      <c r="D413" s="125" t="s">
        <v>55</v>
      </c>
      <c r="E413" s="132" t="s">
        <v>57</v>
      </c>
      <c r="F413" s="131" t="s">
        <v>27</v>
      </c>
      <c r="G413" s="129" t="s">
        <v>130</v>
      </c>
      <c r="H413" s="132" t="s">
        <v>46</v>
      </c>
      <c r="I413" s="129" t="s">
        <v>131</v>
      </c>
      <c r="J413" s="129" t="s">
        <v>409</v>
      </c>
      <c r="K413" s="129" t="s">
        <v>410</v>
      </c>
    </row>
    <row r="414" spans="3:11" hidden="1" x14ac:dyDescent="0.25">
      <c r="C414" s="210" t="s">
        <v>438</v>
      </c>
      <c r="D414" s="211"/>
      <c r="E414" s="209">
        <f>HLOOKUP(C414,$AH$2:$BU$3,2,0)</f>
        <v>620</v>
      </c>
      <c r="F414" s="93">
        <f t="shared" ref="F414:F448" si="20">D414*E414</f>
        <v>0</v>
      </c>
      <c r="G414" s="157"/>
      <c r="H414" s="138"/>
      <c r="I414" s="126" t="e">
        <f>VLOOKUP(H414,Presupuesto!$B$11:$C$565,2,0)</f>
        <v>#N/A</v>
      </c>
      <c r="J414" s="208" t="s">
        <v>1474</v>
      </c>
      <c r="K414" s="94" t="s">
        <v>393</v>
      </c>
    </row>
    <row r="415" spans="3:11" x14ac:dyDescent="0.25">
      <c r="C415" s="137" t="s">
        <v>3041</v>
      </c>
      <c r="D415" s="154">
        <v>6</v>
      </c>
      <c r="E415" s="119">
        <v>1041.6666666660001</v>
      </c>
      <c r="F415" s="93">
        <f t="shared" si="20"/>
        <v>6249.999999996</v>
      </c>
      <c r="G415" s="157" t="s">
        <v>128</v>
      </c>
      <c r="H415" s="994"/>
      <c r="I415" s="126" t="e">
        <f>VLOOKUP(H415,Presupuesto!$B$11:$C$565,2,0)</f>
        <v>#N/A</v>
      </c>
      <c r="J415" s="94" t="s">
        <v>1358</v>
      </c>
      <c r="K415" s="94" t="s">
        <v>401</v>
      </c>
    </row>
    <row r="416" spans="3:11" hidden="1" x14ac:dyDescent="0.25">
      <c r="C416" s="137"/>
      <c r="D416" s="154"/>
      <c r="E416" s="119"/>
      <c r="F416" s="93">
        <f t="shared" si="20"/>
        <v>0</v>
      </c>
      <c r="G416" s="157"/>
      <c r="H416" s="138"/>
      <c r="I416" s="126" t="e">
        <f>VLOOKUP(H416,Presupuesto!$B$11:$C$565,2,0)</f>
        <v>#N/A</v>
      </c>
      <c r="J416" s="94" t="str">
        <f t="shared" ref="J416:J448" si="21">$J$414</f>
        <v>Desarrollo del Sistema de Educación Superior</v>
      </c>
      <c r="K416" s="94" t="s">
        <v>411</v>
      </c>
    </row>
    <row r="417" spans="3:11" hidden="1" x14ac:dyDescent="0.25">
      <c r="C417" s="137"/>
      <c r="D417" s="154"/>
      <c r="E417" s="119"/>
      <c r="F417" s="93">
        <f t="shared" si="20"/>
        <v>0</v>
      </c>
      <c r="G417" s="157"/>
      <c r="H417" s="138"/>
      <c r="I417" s="126" t="e">
        <f>VLOOKUP(H417,Presupuesto!$B$11:$C$565,2,0)</f>
        <v>#N/A</v>
      </c>
      <c r="J417" s="94" t="str">
        <f t="shared" si="21"/>
        <v>Desarrollo del Sistema de Educación Superior</v>
      </c>
      <c r="K417" s="94" t="s">
        <v>411</v>
      </c>
    </row>
    <row r="418" spans="3:11" hidden="1" x14ac:dyDescent="0.25">
      <c r="C418" s="137"/>
      <c r="D418" s="154"/>
      <c r="E418" s="119"/>
      <c r="F418" s="93">
        <f t="shared" si="20"/>
        <v>0</v>
      </c>
      <c r="G418" s="157"/>
      <c r="H418" s="138"/>
      <c r="I418" s="126" t="e">
        <f>VLOOKUP(H418,Presupuesto!$B$11:$C$565,2,0)</f>
        <v>#N/A</v>
      </c>
      <c r="J418" s="94" t="str">
        <f t="shared" si="21"/>
        <v>Desarrollo del Sistema de Educación Superior</v>
      </c>
      <c r="K418" s="94" t="s">
        <v>411</v>
      </c>
    </row>
    <row r="419" spans="3:11" hidden="1" x14ac:dyDescent="0.25">
      <c r="C419" s="137"/>
      <c r="D419" s="154"/>
      <c r="E419" s="119"/>
      <c r="F419" s="93">
        <f t="shared" si="20"/>
        <v>0</v>
      </c>
      <c r="G419" s="157"/>
      <c r="H419" s="138"/>
      <c r="I419" s="126" t="e">
        <f>VLOOKUP(H419,Presupuesto!$B$11:$C$565,2,0)</f>
        <v>#N/A</v>
      </c>
      <c r="J419" s="94" t="str">
        <f t="shared" si="21"/>
        <v>Desarrollo del Sistema de Educación Superior</v>
      </c>
      <c r="K419" s="94" t="s">
        <v>400</v>
      </c>
    </row>
    <row r="420" spans="3:11" hidden="1" x14ac:dyDescent="0.25">
      <c r="C420" s="137"/>
      <c r="D420" s="154"/>
      <c r="E420" s="119"/>
      <c r="F420" s="93">
        <f t="shared" si="20"/>
        <v>0</v>
      </c>
      <c r="G420" s="157"/>
      <c r="H420" s="138"/>
      <c r="I420" s="126" t="e">
        <f>VLOOKUP(H420,Presupuesto!$B$11:$C$565,2,0)</f>
        <v>#N/A</v>
      </c>
      <c r="J420" s="94" t="str">
        <f t="shared" si="21"/>
        <v>Desarrollo del Sistema de Educación Superior</v>
      </c>
      <c r="K420" s="94" t="s">
        <v>411</v>
      </c>
    </row>
    <row r="421" spans="3:11" hidden="1" x14ac:dyDescent="0.25">
      <c r="C421" s="137"/>
      <c r="D421" s="154"/>
      <c r="E421" s="119"/>
      <c r="F421" s="93">
        <f t="shared" si="20"/>
        <v>0</v>
      </c>
      <c r="G421" s="157"/>
      <c r="H421" s="138"/>
      <c r="I421" s="126" t="e">
        <f>VLOOKUP(H421,Presupuesto!$B$11:$C$565,2,0)</f>
        <v>#N/A</v>
      </c>
      <c r="J421" s="94" t="str">
        <f t="shared" si="21"/>
        <v>Desarrollo del Sistema de Educación Superior</v>
      </c>
      <c r="K421" s="94" t="s">
        <v>411</v>
      </c>
    </row>
    <row r="422" spans="3:11" hidden="1" x14ac:dyDescent="0.25">
      <c r="C422" s="137"/>
      <c r="D422" s="154"/>
      <c r="E422" s="119"/>
      <c r="F422" s="93">
        <f t="shared" si="20"/>
        <v>0</v>
      </c>
      <c r="G422" s="157"/>
      <c r="H422" s="138"/>
      <c r="I422" s="126" t="e">
        <f>VLOOKUP(H422,Presupuesto!$B$11:$C$565,2,0)</f>
        <v>#N/A</v>
      </c>
      <c r="J422" s="94" t="str">
        <f t="shared" si="21"/>
        <v>Desarrollo del Sistema de Educación Superior</v>
      </c>
      <c r="K422" s="94" t="s">
        <v>411</v>
      </c>
    </row>
    <row r="423" spans="3:11" hidden="1" x14ac:dyDescent="0.25">
      <c r="C423" s="137"/>
      <c r="D423" s="154"/>
      <c r="E423" s="119"/>
      <c r="F423" s="93">
        <f t="shared" si="20"/>
        <v>0</v>
      </c>
      <c r="G423" s="157"/>
      <c r="H423" s="138"/>
      <c r="I423" s="126" t="e">
        <f>VLOOKUP(H423,Presupuesto!$B$11:$C$565,2,0)</f>
        <v>#N/A</v>
      </c>
      <c r="J423" s="94" t="str">
        <f t="shared" si="21"/>
        <v>Desarrollo del Sistema de Educación Superior</v>
      </c>
      <c r="K423" s="94" t="s">
        <v>411</v>
      </c>
    </row>
    <row r="424" spans="3:11" hidden="1" x14ac:dyDescent="0.25">
      <c r="C424" s="137"/>
      <c r="D424" s="154"/>
      <c r="E424" s="119"/>
      <c r="F424" s="93">
        <f t="shared" si="20"/>
        <v>0</v>
      </c>
      <c r="G424" s="157"/>
      <c r="H424" s="138"/>
      <c r="I424" s="126" t="e">
        <f>VLOOKUP(H424,Presupuesto!$B$11:$C$565,2,0)</f>
        <v>#N/A</v>
      </c>
      <c r="J424" s="94" t="str">
        <f t="shared" si="21"/>
        <v>Desarrollo del Sistema de Educación Superior</v>
      </c>
      <c r="K424" s="94" t="s">
        <v>411</v>
      </c>
    </row>
    <row r="425" spans="3:11" hidden="1" x14ac:dyDescent="0.25">
      <c r="C425" s="137"/>
      <c r="D425" s="154"/>
      <c r="E425" s="119"/>
      <c r="F425" s="93">
        <f t="shared" si="20"/>
        <v>0</v>
      </c>
      <c r="G425" s="157"/>
      <c r="H425" s="138"/>
      <c r="I425" s="126" t="e">
        <f>VLOOKUP(H425,Presupuesto!$B$11:$C$565,2,0)</f>
        <v>#N/A</v>
      </c>
      <c r="J425" s="94" t="str">
        <f t="shared" si="21"/>
        <v>Desarrollo del Sistema de Educación Superior</v>
      </c>
      <c r="K425" s="94" t="s">
        <v>411</v>
      </c>
    </row>
    <row r="426" spans="3:11" hidden="1" x14ac:dyDescent="0.25">
      <c r="C426" s="137"/>
      <c r="D426" s="154"/>
      <c r="E426" s="119"/>
      <c r="F426" s="93">
        <f t="shared" si="20"/>
        <v>0</v>
      </c>
      <c r="G426" s="157"/>
      <c r="H426" s="138"/>
      <c r="I426" s="126" t="e">
        <f>VLOOKUP(H426,Presupuesto!$B$11:$C$565,2,0)</f>
        <v>#N/A</v>
      </c>
      <c r="J426" s="94" t="str">
        <f t="shared" si="21"/>
        <v>Desarrollo del Sistema de Educación Superior</v>
      </c>
      <c r="K426" s="94" t="s">
        <v>411</v>
      </c>
    </row>
    <row r="427" spans="3:11" hidden="1" x14ac:dyDescent="0.25">
      <c r="C427" s="137"/>
      <c r="D427" s="154"/>
      <c r="E427" s="119"/>
      <c r="F427" s="93">
        <f t="shared" si="20"/>
        <v>0</v>
      </c>
      <c r="G427" s="157"/>
      <c r="H427" s="138"/>
      <c r="I427" s="126" t="e">
        <f>VLOOKUP(H427,Presupuesto!$B$11:$C$565,2,0)</f>
        <v>#N/A</v>
      </c>
      <c r="J427" s="94" t="str">
        <f t="shared" si="21"/>
        <v>Desarrollo del Sistema de Educación Superior</v>
      </c>
      <c r="K427" s="94" t="s">
        <v>411</v>
      </c>
    </row>
    <row r="428" spans="3:11" hidden="1" x14ac:dyDescent="0.25">
      <c r="C428" s="137"/>
      <c r="D428" s="154"/>
      <c r="E428" s="119"/>
      <c r="F428" s="93">
        <f t="shared" si="20"/>
        <v>0</v>
      </c>
      <c r="G428" s="157"/>
      <c r="H428" s="138"/>
      <c r="I428" s="126" t="e">
        <f>VLOOKUP(H428,Presupuesto!$B$11:$C$565,2,0)</f>
        <v>#N/A</v>
      </c>
      <c r="J428" s="94" t="str">
        <f t="shared" si="21"/>
        <v>Desarrollo del Sistema de Educación Superior</v>
      </c>
      <c r="K428" s="94" t="s">
        <v>411</v>
      </c>
    </row>
    <row r="429" spans="3:11" hidden="1" x14ac:dyDescent="0.25">
      <c r="C429" s="137"/>
      <c r="D429" s="154"/>
      <c r="E429" s="119"/>
      <c r="F429" s="93">
        <f t="shared" si="20"/>
        <v>0</v>
      </c>
      <c r="G429" s="157"/>
      <c r="H429" s="138"/>
      <c r="I429" s="126" t="e">
        <f>VLOOKUP(H429,Presupuesto!$B$11:$C$565,2,0)</f>
        <v>#N/A</v>
      </c>
      <c r="J429" s="94" t="str">
        <f t="shared" si="21"/>
        <v>Desarrollo del Sistema de Educación Superior</v>
      </c>
      <c r="K429" s="94" t="s">
        <v>411</v>
      </c>
    </row>
    <row r="430" spans="3:11" hidden="1" x14ac:dyDescent="0.25">
      <c r="C430" s="137"/>
      <c r="D430" s="154"/>
      <c r="E430" s="119"/>
      <c r="F430" s="93">
        <f t="shared" si="20"/>
        <v>0</v>
      </c>
      <c r="G430" s="157"/>
      <c r="H430" s="138"/>
      <c r="I430" s="126" t="e">
        <f>VLOOKUP(H430,Presupuesto!$B$11:$C$565,2,0)</f>
        <v>#N/A</v>
      </c>
      <c r="J430" s="94" t="str">
        <f t="shared" si="21"/>
        <v>Desarrollo del Sistema de Educación Superior</v>
      </c>
      <c r="K430" s="94" t="s">
        <v>411</v>
      </c>
    </row>
    <row r="431" spans="3:11" hidden="1" x14ac:dyDescent="0.25">
      <c r="C431" s="137"/>
      <c r="D431" s="154"/>
      <c r="E431" s="119"/>
      <c r="F431" s="93">
        <f t="shared" si="20"/>
        <v>0</v>
      </c>
      <c r="G431" s="157"/>
      <c r="H431" s="138"/>
      <c r="I431" s="126" t="e">
        <f>VLOOKUP(H431,Presupuesto!$B$11:$C$565,2,0)</f>
        <v>#N/A</v>
      </c>
      <c r="J431" s="94" t="str">
        <f t="shared" si="21"/>
        <v>Desarrollo del Sistema de Educación Superior</v>
      </c>
      <c r="K431" s="94" t="s">
        <v>411</v>
      </c>
    </row>
    <row r="432" spans="3:11" hidden="1" x14ac:dyDescent="0.25">
      <c r="C432" s="137"/>
      <c r="D432" s="154"/>
      <c r="E432" s="119"/>
      <c r="F432" s="93">
        <f t="shared" si="20"/>
        <v>0</v>
      </c>
      <c r="G432" s="157"/>
      <c r="H432" s="138"/>
      <c r="I432" s="126" t="e">
        <f>VLOOKUP(H432,Presupuesto!$B$11:$C$565,2,0)</f>
        <v>#N/A</v>
      </c>
      <c r="J432" s="94" t="str">
        <f t="shared" si="21"/>
        <v>Desarrollo del Sistema de Educación Superior</v>
      </c>
      <c r="K432" s="94" t="s">
        <v>411</v>
      </c>
    </row>
    <row r="433" spans="3:11" hidden="1" x14ac:dyDescent="0.25">
      <c r="C433" s="137"/>
      <c r="D433" s="154"/>
      <c r="E433" s="119"/>
      <c r="F433" s="93">
        <f t="shared" si="20"/>
        <v>0</v>
      </c>
      <c r="G433" s="157"/>
      <c r="H433" s="138"/>
      <c r="I433" s="126" t="e">
        <f>VLOOKUP(H433,Presupuesto!$B$11:$C$565,2,0)</f>
        <v>#N/A</v>
      </c>
      <c r="J433" s="94" t="str">
        <f t="shared" si="21"/>
        <v>Desarrollo del Sistema de Educación Superior</v>
      </c>
      <c r="K433" s="94" t="s">
        <v>411</v>
      </c>
    </row>
    <row r="434" spans="3:11" hidden="1" x14ac:dyDescent="0.25">
      <c r="C434" s="137"/>
      <c r="D434" s="154"/>
      <c r="E434" s="119"/>
      <c r="F434" s="93">
        <f t="shared" si="20"/>
        <v>0</v>
      </c>
      <c r="G434" s="157"/>
      <c r="H434" s="138"/>
      <c r="I434" s="126" t="e">
        <f>VLOOKUP(H434,Presupuesto!$B$11:$C$565,2,0)</f>
        <v>#N/A</v>
      </c>
      <c r="J434" s="94" t="str">
        <f t="shared" si="21"/>
        <v>Desarrollo del Sistema de Educación Superior</v>
      </c>
      <c r="K434" s="94" t="s">
        <v>411</v>
      </c>
    </row>
    <row r="435" spans="3:11" hidden="1" x14ac:dyDescent="0.25">
      <c r="C435" s="137"/>
      <c r="D435" s="154"/>
      <c r="E435" s="119"/>
      <c r="F435" s="93">
        <f t="shared" si="20"/>
        <v>0</v>
      </c>
      <c r="G435" s="157"/>
      <c r="H435" s="138"/>
      <c r="I435" s="126" t="e">
        <f>VLOOKUP(H435,Presupuesto!$B$11:$C$565,2,0)</f>
        <v>#N/A</v>
      </c>
      <c r="J435" s="94" t="str">
        <f t="shared" si="21"/>
        <v>Desarrollo del Sistema de Educación Superior</v>
      </c>
      <c r="K435" s="94" t="s">
        <v>411</v>
      </c>
    </row>
    <row r="436" spans="3:11" hidden="1" x14ac:dyDescent="0.25">
      <c r="C436" s="139"/>
      <c r="D436" s="147"/>
      <c r="E436" s="114"/>
      <c r="F436" s="93">
        <f t="shared" si="20"/>
        <v>0</v>
      </c>
      <c r="G436" s="157"/>
      <c r="H436" s="140"/>
      <c r="I436" s="126" t="e">
        <f>VLOOKUP(H436,Presupuesto!$B$11:$C$565,2,0)</f>
        <v>#N/A</v>
      </c>
      <c r="J436" s="94" t="str">
        <f t="shared" si="21"/>
        <v>Desarrollo del Sistema de Educación Superior</v>
      </c>
      <c r="K436" s="94" t="s">
        <v>411</v>
      </c>
    </row>
    <row r="437" spans="3:11" hidden="1" x14ac:dyDescent="0.25">
      <c r="C437" s="139"/>
      <c r="D437" s="147"/>
      <c r="E437" s="114"/>
      <c r="F437" s="93">
        <f t="shared" si="20"/>
        <v>0</v>
      </c>
      <c r="G437" s="157"/>
      <c r="H437" s="140"/>
      <c r="I437" s="126" t="e">
        <f>VLOOKUP(H437,Presupuesto!$B$11:$C$565,2,0)</f>
        <v>#N/A</v>
      </c>
      <c r="J437" s="94" t="str">
        <f t="shared" si="21"/>
        <v>Desarrollo del Sistema de Educación Superior</v>
      </c>
      <c r="K437" s="94" t="s">
        <v>411</v>
      </c>
    </row>
    <row r="438" spans="3:11" hidden="1" x14ac:dyDescent="0.25">
      <c r="C438" s="139"/>
      <c r="D438" s="147"/>
      <c r="E438" s="114"/>
      <c r="F438" s="93">
        <f t="shared" si="20"/>
        <v>0</v>
      </c>
      <c r="G438" s="157"/>
      <c r="H438" s="140"/>
      <c r="I438" s="126" t="e">
        <f>VLOOKUP(H438,Presupuesto!$B$11:$C$565,2,0)</f>
        <v>#N/A</v>
      </c>
      <c r="J438" s="94" t="str">
        <f t="shared" si="21"/>
        <v>Desarrollo del Sistema de Educación Superior</v>
      </c>
      <c r="K438" s="94" t="s">
        <v>411</v>
      </c>
    </row>
    <row r="439" spans="3:11" hidden="1" x14ac:dyDescent="0.25">
      <c r="C439" s="139"/>
      <c r="D439" s="147"/>
      <c r="E439" s="114"/>
      <c r="F439" s="93">
        <f t="shared" si="20"/>
        <v>0</v>
      </c>
      <c r="G439" s="157"/>
      <c r="H439" s="140"/>
      <c r="I439" s="126" t="e">
        <f>VLOOKUP(H439,Presupuesto!$B$11:$C$565,2,0)</f>
        <v>#N/A</v>
      </c>
      <c r="J439" s="94" t="str">
        <f t="shared" si="21"/>
        <v>Desarrollo del Sistema de Educación Superior</v>
      </c>
      <c r="K439" s="94" t="s">
        <v>411</v>
      </c>
    </row>
    <row r="440" spans="3:11" hidden="1" x14ac:dyDescent="0.25">
      <c r="C440" s="139"/>
      <c r="D440" s="147"/>
      <c r="E440" s="114"/>
      <c r="F440" s="93">
        <f t="shared" si="20"/>
        <v>0</v>
      </c>
      <c r="G440" s="157"/>
      <c r="H440" s="140"/>
      <c r="I440" s="126" t="e">
        <f>VLOOKUP(H440,Presupuesto!$B$11:$C$565,2,0)</f>
        <v>#N/A</v>
      </c>
      <c r="J440" s="94" t="str">
        <f t="shared" si="21"/>
        <v>Desarrollo del Sistema de Educación Superior</v>
      </c>
      <c r="K440" s="94" t="s">
        <v>411</v>
      </c>
    </row>
    <row r="441" spans="3:11" hidden="1" x14ac:dyDescent="0.25">
      <c r="C441" s="139"/>
      <c r="D441" s="147"/>
      <c r="E441" s="114"/>
      <c r="F441" s="93">
        <f t="shared" si="20"/>
        <v>0</v>
      </c>
      <c r="G441" s="157"/>
      <c r="H441" s="140"/>
      <c r="I441" s="126" t="e">
        <f>VLOOKUP(H441,Presupuesto!$B$11:$C$565,2,0)</f>
        <v>#N/A</v>
      </c>
      <c r="J441" s="94" t="str">
        <f t="shared" si="21"/>
        <v>Desarrollo del Sistema de Educación Superior</v>
      </c>
      <c r="K441" s="94" t="s">
        <v>411</v>
      </c>
    </row>
    <row r="442" spans="3:11" hidden="1" x14ac:dyDescent="0.25">
      <c r="C442" s="139"/>
      <c r="D442" s="147"/>
      <c r="E442" s="114"/>
      <c r="F442" s="93">
        <f t="shared" si="20"/>
        <v>0</v>
      </c>
      <c r="G442" s="157"/>
      <c r="H442" s="140"/>
      <c r="I442" s="126" t="e">
        <f>VLOOKUP(H442,Presupuesto!$B$11:$C$565,2,0)</f>
        <v>#N/A</v>
      </c>
      <c r="J442" s="94" t="str">
        <f t="shared" si="21"/>
        <v>Desarrollo del Sistema de Educación Superior</v>
      </c>
      <c r="K442" s="94" t="s">
        <v>411</v>
      </c>
    </row>
    <row r="443" spans="3:11" hidden="1" x14ac:dyDescent="0.25">
      <c r="C443" s="139"/>
      <c r="D443" s="147"/>
      <c r="E443" s="114"/>
      <c r="F443" s="93">
        <f t="shared" si="20"/>
        <v>0</v>
      </c>
      <c r="G443" s="157"/>
      <c r="H443" s="140"/>
      <c r="I443" s="126" t="e">
        <f>VLOOKUP(H443,Presupuesto!$B$11:$C$565,2,0)</f>
        <v>#N/A</v>
      </c>
      <c r="J443" s="94" t="str">
        <f t="shared" si="21"/>
        <v>Desarrollo del Sistema de Educación Superior</v>
      </c>
      <c r="K443" s="94" t="s">
        <v>411</v>
      </c>
    </row>
    <row r="444" spans="3:11" hidden="1" x14ac:dyDescent="0.25">
      <c r="C444" s="141"/>
      <c r="D444" s="147"/>
      <c r="E444" s="114"/>
      <c r="F444" s="93">
        <f t="shared" si="20"/>
        <v>0</v>
      </c>
      <c r="G444" s="157"/>
      <c r="H444" s="142"/>
      <c r="I444" s="126" t="e">
        <f>VLOOKUP(H444,Presupuesto!$B$11:$C$565,2,0)</f>
        <v>#N/A</v>
      </c>
      <c r="J444" s="94" t="str">
        <f t="shared" si="21"/>
        <v>Desarrollo del Sistema de Educación Superior</v>
      </c>
      <c r="K444" s="94" t="s">
        <v>402</v>
      </c>
    </row>
    <row r="445" spans="3:11" hidden="1" x14ac:dyDescent="0.25">
      <c r="C445" s="141"/>
      <c r="D445" s="147"/>
      <c r="E445" s="114"/>
      <c r="F445" s="93">
        <f t="shared" si="20"/>
        <v>0</v>
      </c>
      <c r="G445" s="157"/>
      <c r="H445" s="142"/>
      <c r="I445" s="126" t="e">
        <f>VLOOKUP(H445,Presupuesto!$B$11:$C$565,2,0)</f>
        <v>#N/A</v>
      </c>
      <c r="J445" s="94" t="str">
        <f t="shared" si="21"/>
        <v>Desarrollo del Sistema de Educación Superior</v>
      </c>
      <c r="K445" s="94" t="s">
        <v>411</v>
      </c>
    </row>
    <row r="446" spans="3:11" hidden="1" x14ac:dyDescent="0.25">
      <c r="C446" s="141"/>
      <c r="D446" s="147"/>
      <c r="E446" s="114"/>
      <c r="F446" s="93">
        <f t="shared" si="20"/>
        <v>0</v>
      </c>
      <c r="G446" s="157"/>
      <c r="H446" s="142"/>
      <c r="I446" s="126" t="e">
        <f>VLOOKUP(H446,Presupuesto!$B$11:$C$565,2,0)</f>
        <v>#N/A</v>
      </c>
      <c r="J446" s="94" t="str">
        <f t="shared" si="21"/>
        <v>Desarrollo del Sistema de Educación Superior</v>
      </c>
      <c r="K446" s="94" t="s">
        <v>411</v>
      </c>
    </row>
    <row r="447" spans="3:11" hidden="1" x14ac:dyDescent="0.25">
      <c r="C447" s="141"/>
      <c r="D447" s="147"/>
      <c r="E447" s="114"/>
      <c r="F447" s="93">
        <f t="shared" si="20"/>
        <v>0</v>
      </c>
      <c r="G447" s="157"/>
      <c r="H447" s="142"/>
      <c r="I447" s="126" t="e">
        <f>VLOOKUP(H447,Presupuesto!$B$11:$C$565,2,0)</f>
        <v>#N/A</v>
      </c>
      <c r="J447" s="94" t="str">
        <f t="shared" si="21"/>
        <v>Desarrollo del Sistema de Educación Superior</v>
      </c>
      <c r="K447" s="94" t="s">
        <v>411</v>
      </c>
    </row>
    <row r="448" spans="3:11" ht="15.75" hidden="1" thickBot="1" x14ac:dyDescent="0.3">
      <c r="C448" s="143"/>
      <c r="D448" s="155"/>
      <c r="E448" s="99"/>
      <c r="F448" s="101">
        <f t="shared" si="20"/>
        <v>0</v>
      </c>
      <c r="G448" s="158"/>
      <c r="H448" s="144"/>
      <c r="I448" s="128" t="e">
        <f>VLOOKUP(H448,Presupuesto!$B$11:$C$565,2,0)</f>
        <v>#N/A</v>
      </c>
      <c r="J448" s="102" t="str">
        <f t="shared" si="21"/>
        <v>Desarrollo del Sistema de Educación Superior</v>
      </c>
      <c r="K448" s="120" t="s">
        <v>393</v>
      </c>
    </row>
    <row r="450" spans="3:11" ht="15.75" thickBot="1" x14ac:dyDescent="0.3"/>
    <row r="451" spans="3:11" ht="15.75" thickBot="1" x14ac:dyDescent="0.3">
      <c r="C451" s="153" t="s">
        <v>53</v>
      </c>
      <c r="D451" s="307">
        <f>SUM(F458:F492)</f>
        <v>200000.01</v>
      </c>
      <c r="F451" s="70"/>
      <c r="G451" s="76"/>
      <c r="H451" s="70"/>
      <c r="I451" s="70"/>
    </row>
    <row r="452" spans="3:11" x14ac:dyDescent="0.25">
      <c r="C452" s="70"/>
      <c r="D452" s="31"/>
      <c r="E452" s="89"/>
      <c r="F452" s="89"/>
      <c r="G452" s="89"/>
      <c r="H452" s="73"/>
      <c r="I452" s="73"/>
      <c r="J452" s="73"/>
      <c r="K452" s="108"/>
    </row>
    <row r="453" spans="3:11" x14ac:dyDescent="0.25">
      <c r="C453" s="70"/>
      <c r="D453" s="31"/>
      <c r="E453" s="89"/>
      <c r="F453" s="89"/>
      <c r="G453" s="89"/>
      <c r="H453" s="73"/>
      <c r="I453" s="73"/>
      <c r="J453" s="73"/>
      <c r="K453" s="108"/>
    </row>
    <row r="454" spans="3:11" ht="15.75" x14ac:dyDescent="0.25">
      <c r="C454" s="198" t="s">
        <v>391</v>
      </c>
      <c r="D454" s="306" t="s">
        <v>2193</v>
      </c>
      <c r="E454" s="89"/>
      <c r="F454" s="89"/>
      <c r="G454" s="89"/>
      <c r="H454" s="73"/>
      <c r="I454" s="73"/>
      <c r="J454" s="73"/>
      <c r="K454" s="108"/>
    </row>
    <row r="455" spans="3:11" ht="18.75" x14ac:dyDescent="0.25">
      <c r="C455" s="200" t="str">
        <f>IFERROR(VLOOKUP(D454,'1. Desarrollo e Innov. Curricu.'!$F:$G,2,FALSE),IFERROR(VLOOKUP(D454,'2. Investigación Científica'!$F:$G,2,FALSE),IFERROR(VLOOKUP(D454,'3. Vinculación Univ. Sociedad'!$E:$G,2,FALSE),IFERROR(VLOOKUP(D454,'4.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Ejecución de proyectos de investigación</v>
      </c>
      <c r="D455" s="31"/>
      <c r="E455" s="89"/>
      <c r="F455" s="89"/>
      <c r="G455" s="89"/>
      <c r="H455" s="73"/>
      <c r="I455" s="73"/>
      <c r="J455" s="73"/>
      <c r="K455" s="108"/>
    </row>
    <row r="456" spans="3:11" ht="15.75" thickBot="1" x14ac:dyDescent="0.3">
      <c r="F456" s="89"/>
      <c r="G456" s="73"/>
      <c r="H456" s="73"/>
      <c r="I456" s="73"/>
    </row>
    <row r="457" spans="3:11" ht="30.75" thickBot="1" x14ac:dyDescent="0.3">
      <c r="C457" s="125" t="s">
        <v>44</v>
      </c>
      <c r="D457" s="125" t="s">
        <v>55</v>
      </c>
      <c r="E457" s="132" t="s">
        <v>57</v>
      </c>
      <c r="F457" s="131" t="s">
        <v>27</v>
      </c>
      <c r="G457" s="129" t="s">
        <v>130</v>
      </c>
      <c r="H457" s="132" t="s">
        <v>46</v>
      </c>
      <c r="I457" s="129" t="s">
        <v>131</v>
      </c>
      <c r="J457" s="129" t="s">
        <v>409</v>
      </c>
      <c r="K457" s="129" t="s">
        <v>410</v>
      </c>
    </row>
    <row r="458" spans="3:11" hidden="1" x14ac:dyDescent="0.25">
      <c r="C458" s="210" t="s">
        <v>438</v>
      </c>
      <c r="D458" s="211"/>
      <c r="E458" s="209">
        <f>HLOOKUP(C458,$AH$2:$BU$3,2,0)</f>
        <v>620</v>
      </c>
      <c r="F458" s="93">
        <f t="shared" ref="F458:F492" si="22">D458*E458</f>
        <v>0</v>
      </c>
      <c r="G458" s="157"/>
      <c r="H458" s="138"/>
      <c r="I458" s="126" t="e">
        <f>VLOOKUP(H458,Presupuesto!$B$11:$C$565,2,0)</f>
        <v>#N/A</v>
      </c>
      <c r="J458" s="208" t="s">
        <v>1474</v>
      </c>
      <c r="K458" s="94" t="s">
        <v>393</v>
      </c>
    </row>
    <row r="459" spans="3:11" x14ac:dyDescent="0.25">
      <c r="C459" s="137" t="s">
        <v>3042</v>
      </c>
      <c r="D459" s="154">
        <v>3</v>
      </c>
      <c r="E459" s="119">
        <v>66666.67</v>
      </c>
      <c r="F459" s="93">
        <f t="shared" si="22"/>
        <v>200000.01</v>
      </c>
      <c r="G459" s="157" t="s">
        <v>1692</v>
      </c>
      <c r="H459" s="994"/>
      <c r="I459" s="126" t="e">
        <f>VLOOKUP(H459,Presupuesto!$B$11:$C$565,2,0)</f>
        <v>#N/A</v>
      </c>
      <c r="J459" s="94" t="s">
        <v>1358</v>
      </c>
      <c r="K459" s="94" t="s">
        <v>401</v>
      </c>
    </row>
    <row r="460" spans="3:11" hidden="1" x14ac:dyDescent="0.25">
      <c r="C460" s="137"/>
      <c r="D460" s="154"/>
      <c r="E460" s="119"/>
      <c r="F460" s="93">
        <f t="shared" si="22"/>
        <v>0</v>
      </c>
      <c r="G460" s="157"/>
      <c r="H460" s="138"/>
      <c r="I460" s="126" t="e">
        <f>VLOOKUP(H460,Presupuesto!$B$11:$C$565,2,0)</f>
        <v>#N/A</v>
      </c>
      <c r="J460" s="94" t="str">
        <f t="shared" ref="J460:J492" si="23">$J$458</f>
        <v>Desarrollo del Sistema de Educación Superior</v>
      </c>
      <c r="K460" s="94" t="s">
        <v>411</v>
      </c>
    </row>
    <row r="461" spans="3:11" hidden="1" x14ac:dyDescent="0.25">
      <c r="C461" s="137"/>
      <c r="D461" s="154"/>
      <c r="E461" s="119"/>
      <c r="F461" s="93">
        <f t="shared" si="22"/>
        <v>0</v>
      </c>
      <c r="G461" s="157"/>
      <c r="H461" s="138"/>
      <c r="I461" s="126" t="e">
        <f>VLOOKUP(H461,Presupuesto!$B$11:$C$565,2,0)</f>
        <v>#N/A</v>
      </c>
      <c r="J461" s="94" t="str">
        <f t="shared" si="23"/>
        <v>Desarrollo del Sistema de Educación Superior</v>
      </c>
      <c r="K461" s="94" t="s">
        <v>411</v>
      </c>
    </row>
    <row r="462" spans="3:11" hidden="1" x14ac:dyDescent="0.25">
      <c r="C462" s="137"/>
      <c r="D462" s="154"/>
      <c r="E462" s="119"/>
      <c r="F462" s="93">
        <f t="shared" si="22"/>
        <v>0</v>
      </c>
      <c r="G462" s="157"/>
      <c r="H462" s="138"/>
      <c r="I462" s="126" t="e">
        <f>VLOOKUP(H462,Presupuesto!$B$11:$C$565,2,0)</f>
        <v>#N/A</v>
      </c>
      <c r="J462" s="94" t="str">
        <f t="shared" si="23"/>
        <v>Desarrollo del Sistema de Educación Superior</v>
      </c>
      <c r="K462" s="94" t="s">
        <v>411</v>
      </c>
    </row>
    <row r="463" spans="3:11" hidden="1" x14ac:dyDescent="0.25">
      <c r="C463" s="137"/>
      <c r="D463" s="154"/>
      <c r="E463" s="119"/>
      <c r="F463" s="93">
        <f t="shared" si="22"/>
        <v>0</v>
      </c>
      <c r="G463" s="157"/>
      <c r="H463" s="138"/>
      <c r="I463" s="126" t="e">
        <f>VLOOKUP(H463,Presupuesto!$B$11:$C$565,2,0)</f>
        <v>#N/A</v>
      </c>
      <c r="J463" s="94" t="str">
        <f t="shared" si="23"/>
        <v>Desarrollo del Sistema de Educación Superior</v>
      </c>
      <c r="K463" s="94" t="s">
        <v>400</v>
      </c>
    </row>
    <row r="464" spans="3:11" hidden="1" x14ac:dyDescent="0.25">
      <c r="C464" s="137"/>
      <c r="D464" s="154"/>
      <c r="E464" s="119"/>
      <c r="F464" s="93">
        <f t="shared" si="22"/>
        <v>0</v>
      </c>
      <c r="G464" s="157"/>
      <c r="H464" s="138"/>
      <c r="I464" s="126" t="e">
        <f>VLOOKUP(H464,Presupuesto!$B$11:$C$565,2,0)</f>
        <v>#N/A</v>
      </c>
      <c r="J464" s="94" t="str">
        <f t="shared" si="23"/>
        <v>Desarrollo del Sistema de Educación Superior</v>
      </c>
      <c r="K464" s="94" t="s">
        <v>411</v>
      </c>
    </row>
    <row r="465" spans="3:11" hidden="1" x14ac:dyDescent="0.25">
      <c r="C465" s="137"/>
      <c r="D465" s="154"/>
      <c r="E465" s="119"/>
      <c r="F465" s="93">
        <f t="shared" si="22"/>
        <v>0</v>
      </c>
      <c r="G465" s="157"/>
      <c r="H465" s="138"/>
      <c r="I465" s="126" t="e">
        <f>VLOOKUP(H465,Presupuesto!$B$11:$C$565,2,0)</f>
        <v>#N/A</v>
      </c>
      <c r="J465" s="94" t="str">
        <f t="shared" si="23"/>
        <v>Desarrollo del Sistema de Educación Superior</v>
      </c>
      <c r="K465" s="94" t="s">
        <v>411</v>
      </c>
    </row>
    <row r="466" spans="3:11" hidden="1" x14ac:dyDescent="0.25">
      <c r="C466" s="137"/>
      <c r="D466" s="154"/>
      <c r="E466" s="119"/>
      <c r="F466" s="93">
        <f t="shared" si="22"/>
        <v>0</v>
      </c>
      <c r="G466" s="157"/>
      <c r="H466" s="138"/>
      <c r="I466" s="126" t="e">
        <f>VLOOKUP(H466,Presupuesto!$B$11:$C$565,2,0)</f>
        <v>#N/A</v>
      </c>
      <c r="J466" s="94" t="str">
        <f t="shared" si="23"/>
        <v>Desarrollo del Sistema de Educación Superior</v>
      </c>
      <c r="K466" s="94" t="s">
        <v>411</v>
      </c>
    </row>
    <row r="467" spans="3:11" hidden="1" x14ac:dyDescent="0.25">
      <c r="C467" s="137"/>
      <c r="D467" s="154"/>
      <c r="E467" s="119"/>
      <c r="F467" s="93">
        <f t="shared" si="22"/>
        <v>0</v>
      </c>
      <c r="G467" s="157"/>
      <c r="H467" s="138"/>
      <c r="I467" s="126" t="e">
        <f>VLOOKUP(H467,Presupuesto!$B$11:$C$565,2,0)</f>
        <v>#N/A</v>
      </c>
      <c r="J467" s="94" t="str">
        <f t="shared" si="23"/>
        <v>Desarrollo del Sistema de Educación Superior</v>
      </c>
      <c r="K467" s="94" t="s">
        <v>411</v>
      </c>
    </row>
    <row r="468" spans="3:11" hidden="1" x14ac:dyDescent="0.25">
      <c r="C468" s="137"/>
      <c r="D468" s="154"/>
      <c r="E468" s="119"/>
      <c r="F468" s="93">
        <f t="shared" si="22"/>
        <v>0</v>
      </c>
      <c r="G468" s="157"/>
      <c r="H468" s="138"/>
      <c r="I468" s="126" t="e">
        <f>VLOOKUP(H468,Presupuesto!$B$11:$C$565,2,0)</f>
        <v>#N/A</v>
      </c>
      <c r="J468" s="94" t="str">
        <f t="shared" si="23"/>
        <v>Desarrollo del Sistema de Educación Superior</v>
      </c>
      <c r="K468" s="94" t="s">
        <v>411</v>
      </c>
    </row>
    <row r="469" spans="3:11" hidden="1" x14ac:dyDescent="0.25">
      <c r="C469" s="137"/>
      <c r="D469" s="154"/>
      <c r="E469" s="119"/>
      <c r="F469" s="93">
        <f t="shared" si="22"/>
        <v>0</v>
      </c>
      <c r="G469" s="157"/>
      <c r="H469" s="138"/>
      <c r="I469" s="126" t="e">
        <f>VLOOKUP(H469,Presupuesto!$B$11:$C$565,2,0)</f>
        <v>#N/A</v>
      </c>
      <c r="J469" s="94" t="str">
        <f t="shared" si="23"/>
        <v>Desarrollo del Sistema de Educación Superior</v>
      </c>
      <c r="K469" s="94" t="s">
        <v>411</v>
      </c>
    </row>
    <row r="470" spans="3:11" hidden="1" x14ac:dyDescent="0.25">
      <c r="C470" s="137"/>
      <c r="D470" s="154"/>
      <c r="E470" s="119"/>
      <c r="F470" s="93">
        <f t="shared" si="22"/>
        <v>0</v>
      </c>
      <c r="G470" s="157"/>
      <c r="H470" s="138"/>
      <c r="I470" s="126" t="e">
        <f>VLOOKUP(H470,Presupuesto!$B$11:$C$565,2,0)</f>
        <v>#N/A</v>
      </c>
      <c r="J470" s="94" t="str">
        <f t="shared" si="23"/>
        <v>Desarrollo del Sistema de Educación Superior</v>
      </c>
      <c r="K470" s="94" t="s">
        <v>411</v>
      </c>
    </row>
    <row r="471" spans="3:11" hidden="1" x14ac:dyDescent="0.25">
      <c r="C471" s="137"/>
      <c r="D471" s="154"/>
      <c r="E471" s="119"/>
      <c r="F471" s="93">
        <f t="shared" si="22"/>
        <v>0</v>
      </c>
      <c r="G471" s="157"/>
      <c r="H471" s="138"/>
      <c r="I471" s="126" t="e">
        <f>VLOOKUP(H471,Presupuesto!$B$11:$C$565,2,0)</f>
        <v>#N/A</v>
      </c>
      <c r="J471" s="94" t="str">
        <f t="shared" si="23"/>
        <v>Desarrollo del Sistema de Educación Superior</v>
      </c>
      <c r="K471" s="94" t="s">
        <v>411</v>
      </c>
    </row>
    <row r="472" spans="3:11" hidden="1" x14ac:dyDescent="0.25">
      <c r="C472" s="137"/>
      <c r="D472" s="154"/>
      <c r="E472" s="119"/>
      <c r="F472" s="93">
        <f t="shared" si="22"/>
        <v>0</v>
      </c>
      <c r="G472" s="157"/>
      <c r="H472" s="138"/>
      <c r="I472" s="126" t="e">
        <f>VLOOKUP(H472,Presupuesto!$B$11:$C$565,2,0)</f>
        <v>#N/A</v>
      </c>
      <c r="J472" s="94" t="str">
        <f t="shared" si="23"/>
        <v>Desarrollo del Sistema de Educación Superior</v>
      </c>
      <c r="K472" s="94" t="s">
        <v>411</v>
      </c>
    </row>
    <row r="473" spans="3:11" hidden="1" x14ac:dyDescent="0.25">
      <c r="C473" s="137"/>
      <c r="D473" s="154"/>
      <c r="E473" s="119"/>
      <c r="F473" s="93">
        <f t="shared" si="22"/>
        <v>0</v>
      </c>
      <c r="G473" s="157"/>
      <c r="H473" s="138"/>
      <c r="I473" s="126" t="e">
        <f>VLOOKUP(H473,Presupuesto!$B$11:$C$565,2,0)</f>
        <v>#N/A</v>
      </c>
      <c r="J473" s="94" t="str">
        <f t="shared" si="23"/>
        <v>Desarrollo del Sistema de Educación Superior</v>
      </c>
      <c r="K473" s="94" t="s">
        <v>411</v>
      </c>
    </row>
    <row r="474" spans="3:11" hidden="1" x14ac:dyDescent="0.25">
      <c r="C474" s="137"/>
      <c r="D474" s="154"/>
      <c r="E474" s="119"/>
      <c r="F474" s="93">
        <f t="shared" si="22"/>
        <v>0</v>
      </c>
      <c r="G474" s="157"/>
      <c r="H474" s="138"/>
      <c r="I474" s="126" t="e">
        <f>VLOOKUP(H474,Presupuesto!$B$11:$C$565,2,0)</f>
        <v>#N/A</v>
      </c>
      <c r="J474" s="94" t="str">
        <f t="shared" si="23"/>
        <v>Desarrollo del Sistema de Educación Superior</v>
      </c>
      <c r="K474" s="94" t="s">
        <v>411</v>
      </c>
    </row>
    <row r="475" spans="3:11" hidden="1" x14ac:dyDescent="0.25">
      <c r="C475" s="137"/>
      <c r="D475" s="154"/>
      <c r="E475" s="119"/>
      <c r="F475" s="93">
        <f t="shared" si="22"/>
        <v>0</v>
      </c>
      <c r="G475" s="157"/>
      <c r="H475" s="138"/>
      <c r="I475" s="126" t="e">
        <f>VLOOKUP(H475,Presupuesto!$B$11:$C$565,2,0)</f>
        <v>#N/A</v>
      </c>
      <c r="J475" s="94" t="str">
        <f t="shared" si="23"/>
        <v>Desarrollo del Sistema de Educación Superior</v>
      </c>
      <c r="K475" s="94" t="s">
        <v>411</v>
      </c>
    </row>
    <row r="476" spans="3:11" hidden="1" x14ac:dyDescent="0.25">
      <c r="C476" s="137"/>
      <c r="D476" s="154"/>
      <c r="E476" s="119"/>
      <c r="F476" s="93">
        <f t="shared" si="22"/>
        <v>0</v>
      </c>
      <c r="G476" s="157"/>
      <c r="H476" s="138"/>
      <c r="I476" s="126" t="e">
        <f>VLOOKUP(H476,Presupuesto!$B$11:$C$565,2,0)</f>
        <v>#N/A</v>
      </c>
      <c r="J476" s="94" t="str">
        <f t="shared" si="23"/>
        <v>Desarrollo del Sistema de Educación Superior</v>
      </c>
      <c r="K476" s="94" t="s">
        <v>411</v>
      </c>
    </row>
    <row r="477" spans="3:11" hidden="1" x14ac:dyDescent="0.25">
      <c r="C477" s="137"/>
      <c r="D477" s="154"/>
      <c r="E477" s="119"/>
      <c r="F477" s="93">
        <f t="shared" si="22"/>
        <v>0</v>
      </c>
      <c r="G477" s="157"/>
      <c r="H477" s="138"/>
      <c r="I477" s="126" t="e">
        <f>VLOOKUP(H477,Presupuesto!$B$11:$C$565,2,0)</f>
        <v>#N/A</v>
      </c>
      <c r="J477" s="94" t="str">
        <f t="shared" si="23"/>
        <v>Desarrollo del Sistema de Educación Superior</v>
      </c>
      <c r="K477" s="94" t="s">
        <v>411</v>
      </c>
    </row>
    <row r="478" spans="3:11" hidden="1" x14ac:dyDescent="0.25">
      <c r="C478" s="137"/>
      <c r="D478" s="154"/>
      <c r="E478" s="119"/>
      <c r="F478" s="93">
        <f t="shared" si="22"/>
        <v>0</v>
      </c>
      <c r="G478" s="157"/>
      <c r="H478" s="138"/>
      <c r="I478" s="126" t="e">
        <f>VLOOKUP(H478,Presupuesto!$B$11:$C$565,2,0)</f>
        <v>#N/A</v>
      </c>
      <c r="J478" s="94" t="str">
        <f t="shared" si="23"/>
        <v>Desarrollo del Sistema de Educación Superior</v>
      </c>
      <c r="K478" s="94" t="s">
        <v>411</v>
      </c>
    </row>
    <row r="479" spans="3:11" hidden="1" x14ac:dyDescent="0.25">
      <c r="C479" s="137"/>
      <c r="D479" s="154"/>
      <c r="E479" s="119"/>
      <c r="F479" s="93">
        <f t="shared" si="22"/>
        <v>0</v>
      </c>
      <c r="G479" s="157"/>
      <c r="H479" s="138"/>
      <c r="I479" s="126" t="e">
        <f>VLOOKUP(H479,Presupuesto!$B$11:$C$565,2,0)</f>
        <v>#N/A</v>
      </c>
      <c r="J479" s="94" t="str">
        <f t="shared" si="23"/>
        <v>Desarrollo del Sistema de Educación Superior</v>
      </c>
      <c r="K479" s="94" t="s">
        <v>411</v>
      </c>
    </row>
    <row r="480" spans="3:11" hidden="1" x14ac:dyDescent="0.25">
      <c r="C480" s="139"/>
      <c r="D480" s="147"/>
      <c r="E480" s="114"/>
      <c r="F480" s="93">
        <f t="shared" si="22"/>
        <v>0</v>
      </c>
      <c r="G480" s="157"/>
      <c r="H480" s="140"/>
      <c r="I480" s="126" t="e">
        <f>VLOOKUP(H480,Presupuesto!$B$11:$C$565,2,0)</f>
        <v>#N/A</v>
      </c>
      <c r="J480" s="94" t="str">
        <f t="shared" si="23"/>
        <v>Desarrollo del Sistema de Educación Superior</v>
      </c>
      <c r="K480" s="94" t="s">
        <v>411</v>
      </c>
    </row>
    <row r="481" spans="3:11" hidden="1" x14ac:dyDescent="0.25">
      <c r="C481" s="139"/>
      <c r="D481" s="147"/>
      <c r="E481" s="114"/>
      <c r="F481" s="93">
        <f t="shared" si="22"/>
        <v>0</v>
      </c>
      <c r="G481" s="157"/>
      <c r="H481" s="140"/>
      <c r="I481" s="126" t="e">
        <f>VLOOKUP(H481,Presupuesto!$B$11:$C$565,2,0)</f>
        <v>#N/A</v>
      </c>
      <c r="J481" s="94" t="str">
        <f t="shared" si="23"/>
        <v>Desarrollo del Sistema de Educación Superior</v>
      </c>
      <c r="K481" s="94" t="s">
        <v>411</v>
      </c>
    </row>
    <row r="482" spans="3:11" hidden="1" x14ac:dyDescent="0.25">
      <c r="C482" s="139"/>
      <c r="D482" s="147"/>
      <c r="E482" s="114"/>
      <c r="F482" s="93">
        <f t="shared" si="22"/>
        <v>0</v>
      </c>
      <c r="G482" s="157"/>
      <c r="H482" s="140"/>
      <c r="I482" s="126" t="e">
        <f>VLOOKUP(H482,Presupuesto!$B$11:$C$565,2,0)</f>
        <v>#N/A</v>
      </c>
      <c r="J482" s="94" t="str">
        <f t="shared" si="23"/>
        <v>Desarrollo del Sistema de Educación Superior</v>
      </c>
      <c r="K482" s="94" t="s">
        <v>411</v>
      </c>
    </row>
    <row r="483" spans="3:11" hidden="1" x14ac:dyDescent="0.25">
      <c r="C483" s="139"/>
      <c r="D483" s="147"/>
      <c r="E483" s="114"/>
      <c r="F483" s="93">
        <f t="shared" si="22"/>
        <v>0</v>
      </c>
      <c r="G483" s="157"/>
      <c r="H483" s="140"/>
      <c r="I483" s="126" t="e">
        <f>VLOOKUP(H483,Presupuesto!$B$11:$C$565,2,0)</f>
        <v>#N/A</v>
      </c>
      <c r="J483" s="94" t="str">
        <f t="shared" si="23"/>
        <v>Desarrollo del Sistema de Educación Superior</v>
      </c>
      <c r="K483" s="94" t="s">
        <v>411</v>
      </c>
    </row>
    <row r="484" spans="3:11" hidden="1" x14ac:dyDescent="0.25">
      <c r="C484" s="139"/>
      <c r="D484" s="147"/>
      <c r="E484" s="114"/>
      <c r="F484" s="93">
        <f t="shared" si="22"/>
        <v>0</v>
      </c>
      <c r="G484" s="157"/>
      <c r="H484" s="140"/>
      <c r="I484" s="126" t="e">
        <f>VLOOKUP(H484,Presupuesto!$B$11:$C$565,2,0)</f>
        <v>#N/A</v>
      </c>
      <c r="J484" s="94" t="str">
        <f t="shared" si="23"/>
        <v>Desarrollo del Sistema de Educación Superior</v>
      </c>
      <c r="K484" s="94" t="s">
        <v>411</v>
      </c>
    </row>
    <row r="485" spans="3:11" hidden="1" x14ac:dyDescent="0.25">
      <c r="C485" s="139"/>
      <c r="D485" s="147"/>
      <c r="E485" s="114"/>
      <c r="F485" s="93">
        <f t="shared" si="22"/>
        <v>0</v>
      </c>
      <c r="G485" s="157"/>
      <c r="H485" s="140"/>
      <c r="I485" s="126" t="e">
        <f>VLOOKUP(H485,Presupuesto!$B$11:$C$565,2,0)</f>
        <v>#N/A</v>
      </c>
      <c r="J485" s="94" t="str">
        <f t="shared" si="23"/>
        <v>Desarrollo del Sistema de Educación Superior</v>
      </c>
      <c r="K485" s="94" t="s">
        <v>411</v>
      </c>
    </row>
    <row r="486" spans="3:11" hidden="1" x14ac:dyDescent="0.25">
      <c r="C486" s="139"/>
      <c r="D486" s="147"/>
      <c r="E486" s="114"/>
      <c r="F486" s="93">
        <f t="shared" si="22"/>
        <v>0</v>
      </c>
      <c r="G486" s="157"/>
      <c r="H486" s="140"/>
      <c r="I486" s="126" t="e">
        <f>VLOOKUP(H486,Presupuesto!$B$11:$C$565,2,0)</f>
        <v>#N/A</v>
      </c>
      <c r="J486" s="94" t="str">
        <f t="shared" si="23"/>
        <v>Desarrollo del Sistema de Educación Superior</v>
      </c>
      <c r="K486" s="94" t="s">
        <v>411</v>
      </c>
    </row>
    <row r="487" spans="3:11" hidden="1" x14ac:dyDescent="0.25">
      <c r="C487" s="139"/>
      <c r="D487" s="147"/>
      <c r="E487" s="114"/>
      <c r="F487" s="93">
        <f t="shared" si="22"/>
        <v>0</v>
      </c>
      <c r="G487" s="157"/>
      <c r="H487" s="140"/>
      <c r="I487" s="126" t="e">
        <f>VLOOKUP(H487,Presupuesto!$B$11:$C$565,2,0)</f>
        <v>#N/A</v>
      </c>
      <c r="J487" s="94" t="str">
        <f t="shared" si="23"/>
        <v>Desarrollo del Sistema de Educación Superior</v>
      </c>
      <c r="K487" s="94" t="s">
        <v>411</v>
      </c>
    </row>
    <row r="488" spans="3:11" hidden="1" x14ac:dyDescent="0.25">
      <c r="C488" s="141"/>
      <c r="D488" s="147"/>
      <c r="E488" s="114"/>
      <c r="F488" s="93">
        <f t="shared" si="22"/>
        <v>0</v>
      </c>
      <c r="G488" s="157"/>
      <c r="H488" s="142"/>
      <c r="I488" s="126" t="e">
        <f>VLOOKUP(H488,Presupuesto!$B$11:$C$565,2,0)</f>
        <v>#N/A</v>
      </c>
      <c r="J488" s="94" t="str">
        <f t="shared" si="23"/>
        <v>Desarrollo del Sistema de Educación Superior</v>
      </c>
      <c r="K488" s="94" t="s">
        <v>402</v>
      </c>
    </row>
    <row r="489" spans="3:11" hidden="1" x14ac:dyDescent="0.25">
      <c r="C489" s="141"/>
      <c r="D489" s="147"/>
      <c r="E489" s="114"/>
      <c r="F489" s="93">
        <f t="shared" si="22"/>
        <v>0</v>
      </c>
      <c r="G489" s="157"/>
      <c r="H489" s="142"/>
      <c r="I489" s="126" t="e">
        <f>VLOOKUP(H489,Presupuesto!$B$11:$C$565,2,0)</f>
        <v>#N/A</v>
      </c>
      <c r="J489" s="94" t="str">
        <f t="shared" si="23"/>
        <v>Desarrollo del Sistema de Educación Superior</v>
      </c>
      <c r="K489" s="94" t="s">
        <v>411</v>
      </c>
    </row>
    <row r="490" spans="3:11" hidden="1" x14ac:dyDescent="0.25">
      <c r="C490" s="141"/>
      <c r="D490" s="147"/>
      <c r="E490" s="114"/>
      <c r="F490" s="93">
        <f t="shared" si="22"/>
        <v>0</v>
      </c>
      <c r="G490" s="157"/>
      <c r="H490" s="142"/>
      <c r="I490" s="126" t="e">
        <f>VLOOKUP(H490,Presupuesto!$B$11:$C$565,2,0)</f>
        <v>#N/A</v>
      </c>
      <c r="J490" s="94" t="str">
        <f t="shared" si="23"/>
        <v>Desarrollo del Sistema de Educación Superior</v>
      </c>
      <c r="K490" s="94" t="s">
        <v>411</v>
      </c>
    </row>
    <row r="491" spans="3:11" hidden="1" x14ac:dyDescent="0.25">
      <c r="C491" s="141"/>
      <c r="D491" s="147"/>
      <c r="E491" s="114"/>
      <c r="F491" s="93">
        <f t="shared" si="22"/>
        <v>0</v>
      </c>
      <c r="G491" s="157"/>
      <c r="H491" s="142"/>
      <c r="I491" s="126" t="e">
        <f>VLOOKUP(H491,Presupuesto!$B$11:$C$565,2,0)</f>
        <v>#N/A</v>
      </c>
      <c r="J491" s="94" t="str">
        <f t="shared" si="23"/>
        <v>Desarrollo del Sistema de Educación Superior</v>
      </c>
      <c r="K491" s="94" t="s">
        <v>411</v>
      </c>
    </row>
    <row r="492" spans="3:11" ht="15.75" hidden="1" thickBot="1" x14ac:dyDescent="0.3">
      <c r="C492" s="143"/>
      <c r="D492" s="155"/>
      <c r="E492" s="99"/>
      <c r="F492" s="101">
        <f t="shared" si="22"/>
        <v>0</v>
      </c>
      <c r="G492" s="158"/>
      <c r="H492" s="144"/>
      <c r="I492" s="128" t="e">
        <f>VLOOKUP(H492,Presupuesto!$B$11:$C$565,2,0)</f>
        <v>#N/A</v>
      </c>
      <c r="J492" s="102" t="str">
        <f t="shared" si="23"/>
        <v>Desarrollo del Sistema de Educación Superior</v>
      </c>
      <c r="K492" s="120" t="s">
        <v>393</v>
      </c>
    </row>
    <row r="494" spans="3:11" ht="15.75" thickBot="1" x14ac:dyDescent="0.3">
      <c r="F494" s="86"/>
      <c r="G494" s="85"/>
      <c r="H494" s="86"/>
      <c r="I494" s="86"/>
    </row>
    <row r="495" spans="3:11" ht="15.75" thickBot="1" x14ac:dyDescent="0.3">
      <c r="C495" s="153" t="s">
        <v>53</v>
      </c>
      <c r="D495" s="307">
        <f>SUM(F502:F536)</f>
        <v>25000</v>
      </c>
      <c r="F495" s="70"/>
      <c r="G495" s="76"/>
      <c r="H495" s="70"/>
      <c r="I495" s="70"/>
    </row>
    <row r="496" spans="3:11" x14ac:dyDescent="0.25">
      <c r="C496" s="70"/>
      <c r="D496" s="31"/>
      <c r="E496" s="89"/>
      <c r="F496" s="89"/>
      <c r="G496" s="89"/>
      <c r="H496" s="73"/>
      <c r="I496" s="73"/>
      <c r="J496" s="73"/>
      <c r="K496" s="108"/>
    </row>
    <row r="497" spans="3:11" x14ac:dyDescent="0.25">
      <c r="C497" s="70"/>
      <c r="D497" s="31"/>
      <c r="E497" s="89"/>
      <c r="F497" s="89"/>
      <c r="G497" s="89"/>
      <c r="H497" s="73"/>
      <c r="I497" s="73"/>
      <c r="J497" s="73"/>
      <c r="K497" s="108"/>
    </row>
    <row r="498" spans="3:11" ht="15.75" x14ac:dyDescent="0.25">
      <c r="C498" s="198" t="s">
        <v>391</v>
      </c>
      <c r="D498" s="306" t="s">
        <v>2195</v>
      </c>
      <c r="E498" s="89"/>
      <c r="F498" s="89"/>
      <c r="G498" s="89"/>
      <c r="H498" s="73"/>
      <c r="I498" s="73"/>
      <c r="J498" s="73"/>
      <c r="K498" s="108"/>
    </row>
    <row r="499" spans="3:11" ht="18.75" x14ac:dyDescent="0.25">
      <c r="C499" s="200" t="str">
        <f>IFERROR(VLOOKUP(D498,'1. Desarrollo e Innov. Curricu.'!$F:$G,2,FALSE),IFERROR(VLOOKUP(D498,'2. Investigación Científica'!$F:$G,2,FALSE),IFERROR(VLOOKUP(D498,'3. Vinculación Univ. Sociedad'!$E:$G,2,FALSE),IFERROR(VLOOKUP(D498,'4.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Realizar jornada de inducción para los docentes en investigación</v>
      </c>
      <c r="D499" s="31"/>
      <c r="E499" s="89"/>
      <c r="F499" s="89"/>
      <c r="G499" s="89"/>
      <c r="H499" s="73"/>
      <c r="I499" s="73"/>
      <c r="J499" s="73"/>
      <c r="K499" s="108"/>
    </row>
    <row r="500" spans="3:11" ht="15.75" thickBot="1" x14ac:dyDescent="0.3">
      <c r="F500" s="89"/>
      <c r="G500" s="73"/>
      <c r="H500" s="73"/>
      <c r="I500" s="73"/>
    </row>
    <row r="501" spans="3:11" ht="30.75" thickBot="1" x14ac:dyDescent="0.3">
      <c r="C501" s="125" t="s">
        <v>44</v>
      </c>
      <c r="D501" s="125" t="s">
        <v>55</v>
      </c>
      <c r="E501" s="132" t="s">
        <v>57</v>
      </c>
      <c r="F501" s="131" t="s">
        <v>27</v>
      </c>
      <c r="G501" s="129" t="s">
        <v>130</v>
      </c>
      <c r="H501" s="132" t="s">
        <v>46</v>
      </c>
      <c r="I501" s="129" t="s">
        <v>131</v>
      </c>
      <c r="J501" s="129" t="s">
        <v>409</v>
      </c>
      <c r="K501" s="129" t="s">
        <v>410</v>
      </c>
    </row>
    <row r="502" spans="3:11" hidden="1" x14ac:dyDescent="0.25">
      <c r="C502" s="210" t="s">
        <v>438</v>
      </c>
      <c r="D502" s="211"/>
      <c r="E502" s="209">
        <f>HLOOKUP(C502,$AH$2:$BU$3,2,0)</f>
        <v>620</v>
      </c>
      <c r="F502" s="93">
        <f t="shared" ref="F502:F536" si="24">D502*E502</f>
        <v>0</v>
      </c>
      <c r="G502" s="157"/>
      <c r="H502" s="138"/>
      <c r="I502" s="126" t="e">
        <f>VLOOKUP(H502,Presupuesto!$B$11:$C$565,2,0)</f>
        <v>#N/A</v>
      </c>
      <c r="J502" s="208" t="s">
        <v>1474</v>
      </c>
      <c r="K502" s="94" t="s">
        <v>393</v>
      </c>
    </row>
    <row r="503" spans="3:11" x14ac:dyDescent="0.25">
      <c r="C503" s="137" t="s">
        <v>3043</v>
      </c>
      <c r="D503" s="154">
        <v>2</v>
      </c>
      <c r="E503" s="119">
        <v>12500</v>
      </c>
      <c r="F503" s="93">
        <f t="shared" si="24"/>
        <v>25000</v>
      </c>
      <c r="G503" s="157" t="s">
        <v>128</v>
      </c>
      <c r="H503" s="994"/>
      <c r="I503" s="126" t="e">
        <f>VLOOKUP(H503,Presupuesto!$B$11:$C$565,2,0)</f>
        <v>#N/A</v>
      </c>
      <c r="J503" s="94" t="s">
        <v>1358</v>
      </c>
      <c r="K503" s="94" t="s">
        <v>400</v>
      </c>
    </row>
    <row r="504" spans="3:11" hidden="1" x14ac:dyDescent="0.25">
      <c r="C504" s="137"/>
      <c r="D504" s="154"/>
      <c r="E504" s="119"/>
      <c r="F504" s="93">
        <f t="shared" si="24"/>
        <v>0</v>
      </c>
      <c r="G504" s="157"/>
      <c r="H504" s="138"/>
      <c r="I504" s="126" t="e">
        <f>VLOOKUP(H504,Presupuesto!$B$11:$C$565,2,0)</f>
        <v>#N/A</v>
      </c>
      <c r="J504" s="94" t="str">
        <f t="shared" ref="J504:J536" si="25">$J$502</f>
        <v>Desarrollo del Sistema de Educación Superior</v>
      </c>
      <c r="K504" s="94" t="s">
        <v>411</v>
      </c>
    </row>
    <row r="505" spans="3:11" hidden="1" x14ac:dyDescent="0.25">
      <c r="C505" s="137"/>
      <c r="D505" s="154"/>
      <c r="E505" s="119"/>
      <c r="F505" s="93">
        <f t="shared" si="24"/>
        <v>0</v>
      </c>
      <c r="G505" s="157"/>
      <c r="H505" s="138"/>
      <c r="I505" s="126" t="e">
        <f>VLOOKUP(H505,Presupuesto!$B$11:$C$565,2,0)</f>
        <v>#N/A</v>
      </c>
      <c r="J505" s="94" t="str">
        <f t="shared" si="25"/>
        <v>Desarrollo del Sistema de Educación Superior</v>
      </c>
      <c r="K505" s="94" t="s">
        <v>411</v>
      </c>
    </row>
    <row r="506" spans="3:11" hidden="1" x14ac:dyDescent="0.25">
      <c r="C506" s="137"/>
      <c r="D506" s="154"/>
      <c r="E506" s="119"/>
      <c r="F506" s="93">
        <f t="shared" si="24"/>
        <v>0</v>
      </c>
      <c r="G506" s="157"/>
      <c r="H506" s="138"/>
      <c r="I506" s="126" t="e">
        <f>VLOOKUP(H506,Presupuesto!$B$11:$C$565,2,0)</f>
        <v>#N/A</v>
      </c>
      <c r="J506" s="94" t="str">
        <f t="shared" si="25"/>
        <v>Desarrollo del Sistema de Educación Superior</v>
      </c>
      <c r="K506" s="94" t="s">
        <v>411</v>
      </c>
    </row>
    <row r="507" spans="3:11" hidden="1" x14ac:dyDescent="0.25">
      <c r="C507" s="137"/>
      <c r="D507" s="154"/>
      <c r="E507" s="119"/>
      <c r="F507" s="93">
        <f t="shared" si="24"/>
        <v>0</v>
      </c>
      <c r="G507" s="157"/>
      <c r="H507" s="138"/>
      <c r="I507" s="126" t="e">
        <f>VLOOKUP(H507,Presupuesto!$B$11:$C$565,2,0)</f>
        <v>#N/A</v>
      </c>
      <c r="J507" s="94" t="str">
        <f t="shared" si="25"/>
        <v>Desarrollo del Sistema de Educación Superior</v>
      </c>
      <c r="K507" s="94" t="s">
        <v>400</v>
      </c>
    </row>
    <row r="508" spans="3:11" hidden="1" x14ac:dyDescent="0.25">
      <c r="C508" s="137"/>
      <c r="D508" s="154"/>
      <c r="E508" s="119"/>
      <c r="F508" s="93">
        <f t="shared" si="24"/>
        <v>0</v>
      </c>
      <c r="G508" s="157"/>
      <c r="H508" s="138"/>
      <c r="I508" s="126" t="e">
        <f>VLOOKUP(H508,Presupuesto!$B$11:$C$565,2,0)</f>
        <v>#N/A</v>
      </c>
      <c r="J508" s="94" t="str">
        <f t="shared" si="25"/>
        <v>Desarrollo del Sistema de Educación Superior</v>
      </c>
      <c r="K508" s="94" t="s">
        <v>411</v>
      </c>
    </row>
    <row r="509" spans="3:11" hidden="1" x14ac:dyDescent="0.25">
      <c r="C509" s="137"/>
      <c r="D509" s="154"/>
      <c r="E509" s="119"/>
      <c r="F509" s="93">
        <f t="shared" si="24"/>
        <v>0</v>
      </c>
      <c r="G509" s="157"/>
      <c r="H509" s="138"/>
      <c r="I509" s="126" t="e">
        <f>VLOOKUP(H509,Presupuesto!$B$11:$C$565,2,0)</f>
        <v>#N/A</v>
      </c>
      <c r="J509" s="94" t="str">
        <f t="shared" si="25"/>
        <v>Desarrollo del Sistema de Educación Superior</v>
      </c>
      <c r="K509" s="94" t="s">
        <v>411</v>
      </c>
    </row>
    <row r="510" spans="3:11" hidden="1" x14ac:dyDescent="0.25">
      <c r="C510" s="137"/>
      <c r="D510" s="154"/>
      <c r="E510" s="119"/>
      <c r="F510" s="93">
        <f t="shared" si="24"/>
        <v>0</v>
      </c>
      <c r="G510" s="157"/>
      <c r="H510" s="138"/>
      <c r="I510" s="126" t="e">
        <f>VLOOKUP(H510,Presupuesto!$B$11:$C$565,2,0)</f>
        <v>#N/A</v>
      </c>
      <c r="J510" s="94" t="str">
        <f t="shared" si="25"/>
        <v>Desarrollo del Sistema de Educación Superior</v>
      </c>
      <c r="K510" s="94" t="s">
        <v>411</v>
      </c>
    </row>
    <row r="511" spans="3:11" hidden="1" x14ac:dyDescent="0.25">
      <c r="C511" s="137"/>
      <c r="D511" s="154"/>
      <c r="E511" s="119"/>
      <c r="F511" s="93">
        <f t="shared" si="24"/>
        <v>0</v>
      </c>
      <c r="G511" s="157"/>
      <c r="H511" s="138"/>
      <c r="I511" s="126" t="e">
        <f>VLOOKUP(H511,Presupuesto!$B$11:$C$565,2,0)</f>
        <v>#N/A</v>
      </c>
      <c r="J511" s="94" t="str">
        <f t="shared" si="25"/>
        <v>Desarrollo del Sistema de Educación Superior</v>
      </c>
      <c r="K511" s="94" t="s">
        <v>411</v>
      </c>
    </row>
    <row r="512" spans="3:11" hidden="1" x14ac:dyDescent="0.25">
      <c r="C512" s="137"/>
      <c r="D512" s="154"/>
      <c r="E512" s="119"/>
      <c r="F512" s="93">
        <f t="shared" si="24"/>
        <v>0</v>
      </c>
      <c r="G512" s="157"/>
      <c r="H512" s="138"/>
      <c r="I512" s="126" t="e">
        <f>VLOOKUP(H512,Presupuesto!$B$11:$C$565,2,0)</f>
        <v>#N/A</v>
      </c>
      <c r="J512" s="94" t="str">
        <f t="shared" si="25"/>
        <v>Desarrollo del Sistema de Educación Superior</v>
      </c>
      <c r="K512" s="94" t="s">
        <v>411</v>
      </c>
    </row>
    <row r="513" spans="3:11" hidden="1" x14ac:dyDescent="0.25">
      <c r="C513" s="137"/>
      <c r="D513" s="154"/>
      <c r="E513" s="119"/>
      <c r="F513" s="93">
        <f t="shared" si="24"/>
        <v>0</v>
      </c>
      <c r="G513" s="157"/>
      <c r="H513" s="138"/>
      <c r="I513" s="126" t="e">
        <f>VLOOKUP(H513,Presupuesto!$B$11:$C$565,2,0)</f>
        <v>#N/A</v>
      </c>
      <c r="J513" s="94" t="str">
        <f t="shared" si="25"/>
        <v>Desarrollo del Sistema de Educación Superior</v>
      </c>
      <c r="K513" s="94" t="s">
        <v>411</v>
      </c>
    </row>
    <row r="514" spans="3:11" hidden="1" x14ac:dyDescent="0.25">
      <c r="C514" s="137"/>
      <c r="D514" s="154"/>
      <c r="E514" s="119"/>
      <c r="F514" s="93">
        <f t="shared" si="24"/>
        <v>0</v>
      </c>
      <c r="G514" s="157"/>
      <c r="H514" s="138"/>
      <c r="I514" s="126" t="e">
        <f>VLOOKUP(H514,Presupuesto!$B$11:$C$565,2,0)</f>
        <v>#N/A</v>
      </c>
      <c r="J514" s="94" t="str">
        <f t="shared" si="25"/>
        <v>Desarrollo del Sistema de Educación Superior</v>
      </c>
      <c r="K514" s="94" t="s">
        <v>411</v>
      </c>
    </row>
    <row r="515" spans="3:11" hidden="1" x14ac:dyDescent="0.25">
      <c r="C515" s="137"/>
      <c r="D515" s="154"/>
      <c r="E515" s="119"/>
      <c r="F515" s="93">
        <f t="shared" si="24"/>
        <v>0</v>
      </c>
      <c r="G515" s="157"/>
      <c r="H515" s="138"/>
      <c r="I515" s="126" t="e">
        <f>VLOOKUP(H515,Presupuesto!$B$11:$C$565,2,0)</f>
        <v>#N/A</v>
      </c>
      <c r="J515" s="94" t="str">
        <f t="shared" si="25"/>
        <v>Desarrollo del Sistema de Educación Superior</v>
      </c>
      <c r="K515" s="94" t="s">
        <v>411</v>
      </c>
    </row>
    <row r="516" spans="3:11" hidden="1" x14ac:dyDescent="0.25">
      <c r="C516" s="137"/>
      <c r="D516" s="154"/>
      <c r="E516" s="119"/>
      <c r="F516" s="93">
        <f t="shared" si="24"/>
        <v>0</v>
      </c>
      <c r="G516" s="157"/>
      <c r="H516" s="138"/>
      <c r="I516" s="126" t="e">
        <f>VLOOKUP(H516,Presupuesto!$B$11:$C$565,2,0)</f>
        <v>#N/A</v>
      </c>
      <c r="J516" s="94" t="str">
        <f t="shared" si="25"/>
        <v>Desarrollo del Sistema de Educación Superior</v>
      </c>
      <c r="K516" s="94" t="s">
        <v>411</v>
      </c>
    </row>
    <row r="517" spans="3:11" hidden="1" x14ac:dyDescent="0.25">
      <c r="C517" s="137"/>
      <c r="D517" s="154"/>
      <c r="E517" s="119"/>
      <c r="F517" s="93">
        <f t="shared" si="24"/>
        <v>0</v>
      </c>
      <c r="G517" s="157"/>
      <c r="H517" s="138"/>
      <c r="I517" s="126" t="e">
        <f>VLOOKUP(H517,Presupuesto!$B$11:$C$565,2,0)</f>
        <v>#N/A</v>
      </c>
      <c r="J517" s="94" t="str">
        <f t="shared" si="25"/>
        <v>Desarrollo del Sistema de Educación Superior</v>
      </c>
      <c r="K517" s="94" t="s">
        <v>411</v>
      </c>
    </row>
    <row r="518" spans="3:11" hidden="1" x14ac:dyDescent="0.25">
      <c r="C518" s="137"/>
      <c r="D518" s="154"/>
      <c r="E518" s="119"/>
      <c r="F518" s="93">
        <f t="shared" si="24"/>
        <v>0</v>
      </c>
      <c r="G518" s="157"/>
      <c r="H518" s="138"/>
      <c r="I518" s="126" t="e">
        <f>VLOOKUP(H518,Presupuesto!$B$11:$C$565,2,0)</f>
        <v>#N/A</v>
      </c>
      <c r="J518" s="94" t="str">
        <f t="shared" si="25"/>
        <v>Desarrollo del Sistema de Educación Superior</v>
      </c>
      <c r="K518" s="94" t="s">
        <v>411</v>
      </c>
    </row>
    <row r="519" spans="3:11" hidden="1" x14ac:dyDescent="0.25">
      <c r="C519" s="137"/>
      <c r="D519" s="154"/>
      <c r="E519" s="119"/>
      <c r="F519" s="93">
        <f t="shared" si="24"/>
        <v>0</v>
      </c>
      <c r="G519" s="157"/>
      <c r="H519" s="138"/>
      <c r="I519" s="126" t="e">
        <f>VLOOKUP(H519,Presupuesto!$B$11:$C$565,2,0)</f>
        <v>#N/A</v>
      </c>
      <c r="J519" s="94" t="str">
        <f t="shared" si="25"/>
        <v>Desarrollo del Sistema de Educación Superior</v>
      </c>
      <c r="K519" s="94" t="s">
        <v>411</v>
      </c>
    </row>
    <row r="520" spans="3:11" hidden="1" x14ac:dyDescent="0.25">
      <c r="C520" s="137"/>
      <c r="D520" s="154"/>
      <c r="E520" s="119"/>
      <c r="F520" s="93">
        <f t="shared" si="24"/>
        <v>0</v>
      </c>
      <c r="G520" s="157"/>
      <c r="H520" s="138"/>
      <c r="I520" s="126" t="e">
        <f>VLOOKUP(H520,Presupuesto!$B$11:$C$565,2,0)</f>
        <v>#N/A</v>
      </c>
      <c r="J520" s="94" t="str">
        <f t="shared" si="25"/>
        <v>Desarrollo del Sistema de Educación Superior</v>
      </c>
      <c r="K520" s="94" t="s">
        <v>411</v>
      </c>
    </row>
    <row r="521" spans="3:11" hidden="1" x14ac:dyDescent="0.25">
      <c r="C521" s="137"/>
      <c r="D521" s="154"/>
      <c r="E521" s="119"/>
      <c r="F521" s="93">
        <f t="shared" si="24"/>
        <v>0</v>
      </c>
      <c r="G521" s="157"/>
      <c r="H521" s="138"/>
      <c r="I521" s="126" t="e">
        <f>VLOOKUP(H521,Presupuesto!$B$11:$C$565,2,0)</f>
        <v>#N/A</v>
      </c>
      <c r="J521" s="94" t="str">
        <f t="shared" si="25"/>
        <v>Desarrollo del Sistema de Educación Superior</v>
      </c>
      <c r="K521" s="94" t="s">
        <v>411</v>
      </c>
    </row>
    <row r="522" spans="3:11" hidden="1" x14ac:dyDescent="0.25">
      <c r="C522" s="137"/>
      <c r="D522" s="154"/>
      <c r="E522" s="119"/>
      <c r="F522" s="93">
        <f t="shared" si="24"/>
        <v>0</v>
      </c>
      <c r="G522" s="157"/>
      <c r="H522" s="138"/>
      <c r="I522" s="126" t="e">
        <f>VLOOKUP(H522,Presupuesto!$B$11:$C$565,2,0)</f>
        <v>#N/A</v>
      </c>
      <c r="J522" s="94" t="str">
        <f t="shared" si="25"/>
        <v>Desarrollo del Sistema de Educación Superior</v>
      </c>
      <c r="K522" s="94" t="s">
        <v>411</v>
      </c>
    </row>
    <row r="523" spans="3:11" hidden="1" x14ac:dyDescent="0.25">
      <c r="C523" s="137"/>
      <c r="D523" s="154"/>
      <c r="E523" s="119"/>
      <c r="F523" s="93">
        <f t="shared" si="24"/>
        <v>0</v>
      </c>
      <c r="G523" s="157"/>
      <c r="H523" s="138"/>
      <c r="I523" s="126" t="e">
        <f>VLOOKUP(H523,Presupuesto!$B$11:$C$565,2,0)</f>
        <v>#N/A</v>
      </c>
      <c r="J523" s="94" t="str">
        <f t="shared" si="25"/>
        <v>Desarrollo del Sistema de Educación Superior</v>
      </c>
      <c r="K523" s="94" t="s">
        <v>411</v>
      </c>
    </row>
    <row r="524" spans="3:11" hidden="1" x14ac:dyDescent="0.25">
      <c r="C524" s="139"/>
      <c r="D524" s="147"/>
      <c r="E524" s="114"/>
      <c r="F524" s="93">
        <f t="shared" si="24"/>
        <v>0</v>
      </c>
      <c r="G524" s="157"/>
      <c r="H524" s="140"/>
      <c r="I524" s="126" t="e">
        <f>VLOOKUP(H524,Presupuesto!$B$11:$C$565,2,0)</f>
        <v>#N/A</v>
      </c>
      <c r="J524" s="94" t="str">
        <f t="shared" si="25"/>
        <v>Desarrollo del Sistema de Educación Superior</v>
      </c>
      <c r="K524" s="94" t="s">
        <v>411</v>
      </c>
    </row>
    <row r="525" spans="3:11" hidden="1" x14ac:dyDescent="0.25">
      <c r="C525" s="139"/>
      <c r="D525" s="147"/>
      <c r="E525" s="114"/>
      <c r="F525" s="93">
        <f t="shared" si="24"/>
        <v>0</v>
      </c>
      <c r="G525" s="157"/>
      <c r="H525" s="140"/>
      <c r="I525" s="126" t="e">
        <f>VLOOKUP(H525,Presupuesto!$B$11:$C$565,2,0)</f>
        <v>#N/A</v>
      </c>
      <c r="J525" s="94" t="str">
        <f t="shared" si="25"/>
        <v>Desarrollo del Sistema de Educación Superior</v>
      </c>
      <c r="K525" s="94" t="s">
        <v>411</v>
      </c>
    </row>
    <row r="526" spans="3:11" hidden="1" x14ac:dyDescent="0.25">
      <c r="C526" s="139"/>
      <c r="D526" s="147"/>
      <c r="E526" s="114"/>
      <c r="F526" s="93">
        <f t="shared" si="24"/>
        <v>0</v>
      </c>
      <c r="G526" s="157"/>
      <c r="H526" s="140"/>
      <c r="I526" s="126" t="e">
        <f>VLOOKUP(H526,Presupuesto!$B$11:$C$565,2,0)</f>
        <v>#N/A</v>
      </c>
      <c r="J526" s="94" t="str">
        <f t="shared" si="25"/>
        <v>Desarrollo del Sistema de Educación Superior</v>
      </c>
      <c r="K526" s="94" t="s">
        <v>411</v>
      </c>
    </row>
    <row r="527" spans="3:11" hidden="1" x14ac:dyDescent="0.25">
      <c r="C527" s="139"/>
      <c r="D527" s="147"/>
      <c r="E527" s="114"/>
      <c r="F527" s="93">
        <f t="shared" si="24"/>
        <v>0</v>
      </c>
      <c r="G527" s="157"/>
      <c r="H527" s="140"/>
      <c r="I527" s="126" t="e">
        <f>VLOOKUP(H527,Presupuesto!$B$11:$C$565,2,0)</f>
        <v>#N/A</v>
      </c>
      <c r="J527" s="94" t="str">
        <f t="shared" si="25"/>
        <v>Desarrollo del Sistema de Educación Superior</v>
      </c>
      <c r="K527" s="94" t="s">
        <v>411</v>
      </c>
    </row>
    <row r="528" spans="3:11" hidden="1" x14ac:dyDescent="0.25">
      <c r="C528" s="139"/>
      <c r="D528" s="147"/>
      <c r="E528" s="114"/>
      <c r="F528" s="93">
        <f t="shared" si="24"/>
        <v>0</v>
      </c>
      <c r="G528" s="157"/>
      <c r="H528" s="140"/>
      <c r="I528" s="126" t="e">
        <f>VLOOKUP(H528,Presupuesto!$B$11:$C$565,2,0)</f>
        <v>#N/A</v>
      </c>
      <c r="J528" s="94" t="str">
        <f t="shared" si="25"/>
        <v>Desarrollo del Sistema de Educación Superior</v>
      </c>
      <c r="K528" s="94" t="s">
        <v>411</v>
      </c>
    </row>
    <row r="529" spans="3:11" hidden="1" x14ac:dyDescent="0.25">
      <c r="C529" s="139"/>
      <c r="D529" s="147"/>
      <c r="E529" s="114"/>
      <c r="F529" s="93">
        <f t="shared" si="24"/>
        <v>0</v>
      </c>
      <c r="G529" s="157"/>
      <c r="H529" s="140"/>
      <c r="I529" s="126" t="e">
        <f>VLOOKUP(H529,Presupuesto!$B$11:$C$565,2,0)</f>
        <v>#N/A</v>
      </c>
      <c r="J529" s="94" t="str">
        <f t="shared" si="25"/>
        <v>Desarrollo del Sistema de Educación Superior</v>
      </c>
      <c r="K529" s="94" t="s">
        <v>411</v>
      </c>
    </row>
    <row r="530" spans="3:11" hidden="1" x14ac:dyDescent="0.25">
      <c r="C530" s="139"/>
      <c r="D530" s="147"/>
      <c r="E530" s="114"/>
      <c r="F530" s="93">
        <f t="shared" si="24"/>
        <v>0</v>
      </c>
      <c r="G530" s="157"/>
      <c r="H530" s="140"/>
      <c r="I530" s="126" t="e">
        <f>VLOOKUP(H530,Presupuesto!$B$11:$C$565,2,0)</f>
        <v>#N/A</v>
      </c>
      <c r="J530" s="94" t="str">
        <f t="shared" si="25"/>
        <v>Desarrollo del Sistema de Educación Superior</v>
      </c>
      <c r="K530" s="94" t="s">
        <v>411</v>
      </c>
    </row>
    <row r="531" spans="3:11" hidden="1" x14ac:dyDescent="0.25">
      <c r="C531" s="139"/>
      <c r="D531" s="147"/>
      <c r="E531" s="114"/>
      <c r="F531" s="93">
        <f t="shared" si="24"/>
        <v>0</v>
      </c>
      <c r="G531" s="157"/>
      <c r="H531" s="140"/>
      <c r="I531" s="126" t="e">
        <f>VLOOKUP(H531,Presupuesto!$B$11:$C$565,2,0)</f>
        <v>#N/A</v>
      </c>
      <c r="J531" s="94" t="str">
        <f t="shared" si="25"/>
        <v>Desarrollo del Sistema de Educación Superior</v>
      </c>
      <c r="K531" s="94" t="s">
        <v>411</v>
      </c>
    </row>
    <row r="532" spans="3:11" hidden="1" x14ac:dyDescent="0.25">
      <c r="C532" s="141"/>
      <c r="D532" s="147"/>
      <c r="E532" s="114"/>
      <c r="F532" s="93">
        <f t="shared" si="24"/>
        <v>0</v>
      </c>
      <c r="G532" s="157"/>
      <c r="H532" s="142"/>
      <c r="I532" s="126" t="e">
        <f>VLOOKUP(H532,Presupuesto!$B$11:$C$565,2,0)</f>
        <v>#N/A</v>
      </c>
      <c r="J532" s="94" t="str">
        <f t="shared" si="25"/>
        <v>Desarrollo del Sistema de Educación Superior</v>
      </c>
      <c r="K532" s="94" t="s">
        <v>402</v>
      </c>
    </row>
    <row r="533" spans="3:11" hidden="1" x14ac:dyDescent="0.25">
      <c r="C533" s="141"/>
      <c r="D533" s="147"/>
      <c r="E533" s="114"/>
      <c r="F533" s="93">
        <f t="shared" si="24"/>
        <v>0</v>
      </c>
      <c r="G533" s="157"/>
      <c r="H533" s="142"/>
      <c r="I533" s="126" t="e">
        <f>VLOOKUP(H533,Presupuesto!$B$11:$C$565,2,0)</f>
        <v>#N/A</v>
      </c>
      <c r="J533" s="94" t="str">
        <f t="shared" si="25"/>
        <v>Desarrollo del Sistema de Educación Superior</v>
      </c>
      <c r="K533" s="94" t="s">
        <v>411</v>
      </c>
    </row>
    <row r="534" spans="3:11" hidden="1" x14ac:dyDescent="0.25">
      <c r="C534" s="141"/>
      <c r="D534" s="147"/>
      <c r="E534" s="114"/>
      <c r="F534" s="93">
        <f t="shared" si="24"/>
        <v>0</v>
      </c>
      <c r="G534" s="157"/>
      <c r="H534" s="142"/>
      <c r="I534" s="126" t="e">
        <f>VLOOKUP(H534,Presupuesto!$B$11:$C$565,2,0)</f>
        <v>#N/A</v>
      </c>
      <c r="J534" s="94" t="str">
        <f t="shared" si="25"/>
        <v>Desarrollo del Sistema de Educación Superior</v>
      </c>
      <c r="K534" s="94" t="s">
        <v>411</v>
      </c>
    </row>
    <row r="535" spans="3:11" hidden="1" x14ac:dyDescent="0.25">
      <c r="C535" s="141"/>
      <c r="D535" s="147"/>
      <c r="E535" s="114"/>
      <c r="F535" s="93">
        <f t="shared" si="24"/>
        <v>0</v>
      </c>
      <c r="G535" s="157"/>
      <c r="H535" s="142"/>
      <c r="I535" s="126" t="e">
        <f>VLOOKUP(H535,Presupuesto!$B$11:$C$565,2,0)</f>
        <v>#N/A</v>
      </c>
      <c r="J535" s="94" t="str">
        <f t="shared" si="25"/>
        <v>Desarrollo del Sistema de Educación Superior</v>
      </c>
      <c r="K535" s="94" t="s">
        <v>411</v>
      </c>
    </row>
    <row r="536" spans="3:11" ht="15.75" hidden="1" thickBot="1" x14ac:dyDescent="0.3">
      <c r="C536" s="143"/>
      <c r="D536" s="155"/>
      <c r="E536" s="99"/>
      <c r="F536" s="101">
        <f t="shared" si="24"/>
        <v>0</v>
      </c>
      <c r="G536" s="158"/>
      <c r="H536" s="144"/>
      <c r="I536" s="128" t="e">
        <f>VLOOKUP(H536,Presupuesto!$B$11:$C$565,2,0)</f>
        <v>#N/A</v>
      </c>
      <c r="J536" s="102" t="str">
        <f t="shared" si="25"/>
        <v>Desarrollo del Sistema de Educación Superior</v>
      </c>
      <c r="K536" s="120" t="s">
        <v>393</v>
      </c>
    </row>
    <row r="538" spans="3:11" ht="15.75" thickBot="1" x14ac:dyDescent="0.3"/>
    <row r="539" spans="3:11" ht="15.75" thickBot="1" x14ac:dyDescent="0.3">
      <c r="C539" s="153" t="s">
        <v>53</v>
      </c>
      <c r="D539" s="307">
        <f>SUM(F546:F580)</f>
        <v>100000</v>
      </c>
      <c r="F539" s="70"/>
      <c r="G539" s="76"/>
      <c r="H539" s="70"/>
      <c r="I539" s="70"/>
    </row>
    <row r="540" spans="3:11" x14ac:dyDescent="0.25">
      <c r="C540" s="70"/>
      <c r="D540" s="31"/>
      <c r="E540" s="89"/>
      <c r="F540" s="89"/>
      <c r="G540" s="89"/>
      <c r="H540" s="73"/>
      <c r="I540" s="73"/>
      <c r="J540" s="73"/>
      <c r="K540" s="108"/>
    </row>
    <row r="541" spans="3:11" x14ac:dyDescent="0.25">
      <c r="C541" s="70"/>
      <c r="D541" s="31"/>
      <c r="E541" s="89"/>
      <c r="F541" s="89"/>
      <c r="G541" s="89"/>
      <c r="H541" s="73"/>
      <c r="I541" s="73"/>
      <c r="J541" s="73"/>
      <c r="K541" s="108"/>
    </row>
    <row r="542" spans="3:11" ht="15.75" x14ac:dyDescent="0.25">
      <c r="C542" s="198" t="s">
        <v>391</v>
      </c>
      <c r="D542" s="306" t="s">
        <v>2698</v>
      </c>
      <c r="E542" s="89"/>
      <c r="F542" s="89"/>
      <c r="G542" s="89"/>
      <c r="H542" s="73"/>
      <c r="I542" s="73"/>
      <c r="J542" s="73"/>
      <c r="K542" s="108"/>
    </row>
    <row r="543" spans="3:11" ht="18.75" x14ac:dyDescent="0.25">
      <c r="C543" s="200" t="str">
        <f>IFERROR(VLOOKUP(D542,'1. Desarrollo e Innov. Curricu.'!$F:$G,2,FALSE),IFERROR(VLOOKUP(D542,'2. Investigación Científica'!$F:$G,2,FALSE),IFERROR(VLOOKUP(D542,'3. Vinculación Univ. Sociedad'!$E:$G,2,FALSE),IFERROR(VLOOKUP(D542,'4.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Recolección y análisis de datos de la red de estaciones climáticas</v>
      </c>
      <c r="D543" s="31"/>
      <c r="E543" s="89"/>
      <c r="F543" s="89"/>
      <c r="G543" s="89"/>
      <c r="H543" s="73"/>
      <c r="I543" s="73"/>
      <c r="J543" s="73"/>
      <c r="K543" s="108"/>
    </row>
    <row r="544" spans="3:11" ht="15.75" thickBot="1" x14ac:dyDescent="0.3">
      <c r="F544" s="89"/>
      <c r="G544" s="73"/>
      <c r="H544" s="73"/>
      <c r="I544" s="73"/>
    </row>
    <row r="545" spans="3:11" ht="30.75" thickBot="1" x14ac:dyDescent="0.3">
      <c r="C545" s="125" t="s">
        <v>44</v>
      </c>
      <c r="D545" s="125" t="s">
        <v>55</v>
      </c>
      <c r="E545" s="132" t="s">
        <v>57</v>
      </c>
      <c r="F545" s="131" t="s">
        <v>27</v>
      </c>
      <c r="G545" s="129" t="s">
        <v>130</v>
      </c>
      <c r="H545" s="132" t="s">
        <v>46</v>
      </c>
      <c r="I545" s="129" t="s">
        <v>131</v>
      </c>
      <c r="J545" s="129" t="s">
        <v>409</v>
      </c>
      <c r="K545" s="129" t="s">
        <v>410</v>
      </c>
    </row>
    <row r="546" spans="3:11" hidden="1" x14ac:dyDescent="0.25">
      <c r="C546" s="210" t="s">
        <v>438</v>
      </c>
      <c r="D546" s="211"/>
      <c r="E546" s="209">
        <f>HLOOKUP(C546,$AH$2:$BU$3,2,0)</f>
        <v>620</v>
      </c>
      <c r="F546" s="93">
        <f t="shared" ref="F546:F580" si="26">D546*E546</f>
        <v>0</v>
      </c>
      <c r="G546" s="157"/>
      <c r="H546" s="138"/>
      <c r="I546" s="126" t="e">
        <f>VLOOKUP(H546,Presupuesto!$B$11:$C$565,2,0)</f>
        <v>#N/A</v>
      </c>
      <c r="J546" s="208" t="s">
        <v>1474</v>
      </c>
      <c r="K546" s="94" t="s">
        <v>393</v>
      </c>
    </row>
    <row r="547" spans="3:11" x14ac:dyDescent="0.25">
      <c r="C547" s="137" t="s">
        <v>3044</v>
      </c>
      <c r="D547" s="154">
        <v>4</v>
      </c>
      <c r="E547" s="119">
        <v>25000</v>
      </c>
      <c r="F547" s="93">
        <f t="shared" si="26"/>
        <v>100000</v>
      </c>
      <c r="G547" s="157" t="s">
        <v>128</v>
      </c>
      <c r="H547" s="994"/>
      <c r="I547" s="126" t="e">
        <f>VLOOKUP(H547,Presupuesto!$B$11:$C$565,2,0)</f>
        <v>#N/A</v>
      </c>
      <c r="J547" s="94" t="s">
        <v>1358</v>
      </c>
      <c r="K547" s="94" t="s">
        <v>401</v>
      </c>
    </row>
    <row r="548" spans="3:11" hidden="1" x14ac:dyDescent="0.25">
      <c r="C548" s="137"/>
      <c r="D548" s="154"/>
      <c r="E548" s="119"/>
      <c r="F548" s="93">
        <f t="shared" si="26"/>
        <v>0</v>
      </c>
      <c r="G548" s="157"/>
      <c r="H548" s="138"/>
      <c r="I548" s="126" t="e">
        <f>VLOOKUP(H548,Presupuesto!$B$11:$C$565,2,0)</f>
        <v>#N/A</v>
      </c>
      <c r="J548" s="94" t="str">
        <f t="shared" ref="J548:J580" si="27">$J$546</f>
        <v>Desarrollo del Sistema de Educación Superior</v>
      </c>
      <c r="K548" s="94" t="s">
        <v>411</v>
      </c>
    </row>
    <row r="549" spans="3:11" hidden="1" x14ac:dyDescent="0.25">
      <c r="C549" s="137"/>
      <c r="D549" s="154"/>
      <c r="E549" s="119"/>
      <c r="F549" s="93">
        <f t="shared" si="26"/>
        <v>0</v>
      </c>
      <c r="G549" s="157"/>
      <c r="H549" s="138"/>
      <c r="I549" s="126" t="e">
        <f>VLOOKUP(H549,Presupuesto!$B$11:$C$565,2,0)</f>
        <v>#N/A</v>
      </c>
      <c r="J549" s="94" t="str">
        <f t="shared" si="27"/>
        <v>Desarrollo del Sistema de Educación Superior</v>
      </c>
      <c r="K549" s="94" t="s">
        <v>411</v>
      </c>
    </row>
    <row r="550" spans="3:11" hidden="1" x14ac:dyDescent="0.25">
      <c r="C550" s="137"/>
      <c r="D550" s="154"/>
      <c r="E550" s="119"/>
      <c r="F550" s="93">
        <f t="shared" si="26"/>
        <v>0</v>
      </c>
      <c r="G550" s="157"/>
      <c r="H550" s="138"/>
      <c r="I550" s="126" t="e">
        <f>VLOOKUP(H550,Presupuesto!$B$11:$C$565,2,0)</f>
        <v>#N/A</v>
      </c>
      <c r="J550" s="94" t="str">
        <f t="shared" si="27"/>
        <v>Desarrollo del Sistema de Educación Superior</v>
      </c>
      <c r="K550" s="94" t="s">
        <v>411</v>
      </c>
    </row>
    <row r="551" spans="3:11" hidden="1" x14ac:dyDescent="0.25">
      <c r="C551" s="137"/>
      <c r="D551" s="154"/>
      <c r="E551" s="119"/>
      <c r="F551" s="93">
        <f t="shared" si="26"/>
        <v>0</v>
      </c>
      <c r="G551" s="157"/>
      <c r="H551" s="138"/>
      <c r="I551" s="126" t="e">
        <f>VLOOKUP(H551,Presupuesto!$B$11:$C$565,2,0)</f>
        <v>#N/A</v>
      </c>
      <c r="J551" s="94" t="str">
        <f t="shared" si="27"/>
        <v>Desarrollo del Sistema de Educación Superior</v>
      </c>
      <c r="K551" s="94" t="s">
        <v>400</v>
      </c>
    </row>
    <row r="552" spans="3:11" hidden="1" x14ac:dyDescent="0.25">
      <c r="C552" s="137"/>
      <c r="D552" s="154"/>
      <c r="E552" s="119"/>
      <c r="F552" s="93">
        <f t="shared" si="26"/>
        <v>0</v>
      </c>
      <c r="G552" s="157"/>
      <c r="H552" s="138"/>
      <c r="I552" s="126" t="e">
        <f>VLOOKUP(H552,Presupuesto!$B$11:$C$565,2,0)</f>
        <v>#N/A</v>
      </c>
      <c r="J552" s="94" t="str">
        <f t="shared" si="27"/>
        <v>Desarrollo del Sistema de Educación Superior</v>
      </c>
      <c r="K552" s="94" t="s">
        <v>411</v>
      </c>
    </row>
    <row r="553" spans="3:11" hidden="1" x14ac:dyDescent="0.25">
      <c r="C553" s="137"/>
      <c r="D553" s="154"/>
      <c r="E553" s="119"/>
      <c r="F553" s="93">
        <f t="shared" si="26"/>
        <v>0</v>
      </c>
      <c r="G553" s="157"/>
      <c r="H553" s="138"/>
      <c r="I553" s="126" t="e">
        <f>VLOOKUP(H553,Presupuesto!$B$11:$C$565,2,0)</f>
        <v>#N/A</v>
      </c>
      <c r="J553" s="94" t="str">
        <f t="shared" si="27"/>
        <v>Desarrollo del Sistema de Educación Superior</v>
      </c>
      <c r="K553" s="94" t="s">
        <v>411</v>
      </c>
    </row>
    <row r="554" spans="3:11" hidden="1" x14ac:dyDescent="0.25">
      <c r="C554" s="137"/>
      <c r="D554" s="154"/>
      <c r="E554" s="119"/>
      <c r="F554" s="93">
        <f t="shared" si="26"/>
        <v>0</v>
      </c>
      <c r="G554" s="157"/>
      <c r="H554" s="138"/>
      <c r="I554" s="126" t="e">
        <f>VLOOKUP(H554,Presupuesto!$B$11:$C$565,2,0)</f>
        <v>#N/A</v>
      </c>
      <c r="J554" s="94" t="str">
        <f t="shared" si="27"/>
        <v>Desarrollo del Sistema de Educación Superior</v>
      </c>
      <c r="K554" s="94" t="s">
        <v>411</v>
      </c>
    </row>
    <row r="555" spans="3:11" hidden="1" x14ac:dyDescent="0.25">
      <c r="C555" s="137"/>
      <c r="D555" s="154"/>
      <c r="E555" s="119"/>
      <c r="F555" s="93">
        <f t="shared" si="26"/>
        <v>0</v>
      </c>
      <c r="G555" s="157"/>
      <c r="H555" s="138"/>
      <c r="I555" s="126" t="e">
        <f>VLOOKUP(H555,Presupuesto!$B$11:$C$565,2,0)</f>
        <v>#N/A</v>
      </c>
      <c r="J555" s="94" t="str">
        <f t="shared" si="27"/>
        <v>Desarrollo del Sistema de Educación Superior</v>
      </c>
      <c r="K555" s="94" t="s">
        <v>411</v>
      </c>
    </row>
    <row r="556" spans="3:11" hidden="1" x14ac:dyDescent="0.25">
      <c r="C556" s="137"/>
      <c r="D556" s="154"/>
      <c r="E556" s="119"/>
      <c r="F556" s="93">
        <f t="shared" si="26"/>
        <v>0</v>
      </c>
      <c r="G556" s="157"/>
      <c r="H556" s="138"/>
      <c r="I556" s="126" t="e">
        <f>VLOOKUP(H556,Presupuesto!$B$11:$C$565,2,0)</f>
        <v>#N/A</v>
      </c>
      <c r="J556" s="94" t="str">
        <f t="shared" si="27"/>
        <v>Desarrollo del Sistema de Educación Superior</v>
      </c>
      <c r="K556" s="94" t="s">
        <v>411</v>
      </c>
    </row>
    <row r="557" spans="3:11" hidden="1" x14ac:dyDescent="0.25">
      <c r="C557" s="137"/>
      <c r="D557" s="154"/>
      <c r="E557" s="119"/>
      <c r="F557" s="93">
        <f t="shared" si="26"/>
        <v>0</v>
      </c>
      <c r="G557" s="157"/>
      <c r="H557" s="138"/>
      <c r="I557" s="126" t="e">
        <f>VLOOKUP(H557,Presupuesto!$B$11:$C$565,2,0)</f>
        <v>#N/A</v>
      </c>
      <c r="J557" s="94" t="str">
        <f t="shared" si="27"/>
        <v>Desarrollo del Sistema de Educación Superior</v>
      </c>
      <c r="K557" s="94" t="s">
        <v>411</v>
      </c>
    </row>
    <row r="558" spans="3:11" hidden="1" x14ac:dyDescent="0.25">
      <c r="C558" s="137"/>
      <c r="D558" s="154"/>
      <c r="E558" s="119"/>
      <c r="F558" s="93">
        <f t="shared" si="26"/>
        <v>0</v>
      </c>
      <c r="G558" s="157"/>
      <c r="H558" s="138"/>
      <c r="I558" s="126" t="e">
        <f>VLOOKUP(H558,Presupuesto!$B$11:$C$565,2,0)</f>
        <v>#N/A</v>
      </c>
      <c r="J558" s="94" t="str">
        <f t="shared" si="27"/>
        <v>Desarrollo del Sistema de Educación Superior</v>
      </c>
      <c r="K558" s="94" t="s">
        <v>411</v>
      </c>
    </row>
    <row r="559" spans="3:11" hidden="1" x14ac:dyDescent="0.25">
      <c r="C559" s="137"/>
      <c r="D559" s="154"/>
      <c r="E559" s="119"/>
      <c r="F559" s="93">
        <f t="shared" si="26"/>
        <v>0</v>
      </c>
      <c r="G559" s="157"/>
      <c r="H559" s="138"/>
      <c r="I559" s="126" t="e">
        <f>VLOOKUP(H559,Presupuesto!$B$11:$C$565,2,0)</f>
        <v>#N/A</v>
      </c>
      <c r="J559" s="94" t="str">
        <f t="shared" si="27"/>
        <v>Desarrollo del Sistema de Educación Superior</v>
      </c>
      <c r="K559" s="94" t="s">
        <v>411</v>
      </c>
    </row>
    <row r="560" spans="3:11" hidden="1" x14ac:dyDescent="0.25">
      <c r="C560" s="137"/>
      <c r="D560" s="154"/>
      <c r="E560" s="119"/>
      <c r="F560" s="93">
        <f t="shared" si="26"/>
        <v>0</v>
      </c>
      <c r="G560" s="157"/>
      <c r="H560" s="138"/>
      <c r="I560" s="126" t="e">
        <f>VLOOKUP(H560,Presupuesto!$B$11:$C$565,2,0)</f>
        <v>#N/A</v>
      </c>
      <c r="J560" s="94" t="str">
        <f t="shared" si="27"/>
        <v>Desarrollo del Sistema de Educación Superior</v>
      </c>
      <c r="K560" s="94" t="s">
        <v>411</v>
      </c>
    </row>
    <row r="561" spans="3:11" hidden="1" x14ac:dyDescent="0.25">
      <c r="C561" s="137"/>
      <c r="D561" s="154"/>
      <c r="E561" s="119"/>
      <c r="F561" s="93">
        <f t="shared" si="26"/>
        <v>0</v>
      </c>
      <c r="G561" s="157"/>
      <c r="H561" s="138"/>
      <c r="I561" s="126" t="e">
        <f>VLOOKUP(H561,Presupuesto!$B$11:$C$565,2,0)</f>
        <v>#N/A</v>
      </c>
      <c r="J561" s="94" t="str">
        <f t="shared" si="27"/>
        <v>Desarrollo del Sistema de Educación Superior</v>
      </c>
      <c r="K561" s="94" t="s">
        <v>411</v>
      </c>
    </row>
    <row r="562" spans="3:11" hidden="1" x14ac:dyDescent="0.25">
      <c r="C562" s="137"/>
      <c r="D562" s="154"/>
      <c r="E562" s="119"/>
      <c r="F562" s="93">
        <f t="shared" si="26"/>
        <v>0</v>
      </c>
      <c r="G562" s="157"/>
      <c r="H562" s="138"/>
      <c r="I562" s="126" t="e">
        <f>VLOOKUP(H562,Presupuesto!$B$11:$C$565,2,0)</f>
        <v>#N/A</v>
      </c>
      <c r="J562" s="94" t="str">
        <f t="shared" si="27"/>
        <v>Desarrollo del Sistema de Educación Superior</v>
      </c>
      <c r="K562" s="94" t="s">
        <v>411</v>
      </c>
    </row>
    <row r="563" spans="3:11" hidden="1" x14ac:dyDescent="0.25">
      <c r="C563" s="137"/>
      <c r="D563" s="154"/>
      <c r="E563" s="119"/>
      <c r="F563" s="93">
        <f t="shared" si="26"/>
        <v>0</v>
      </c>
      <c r="G563" s="157"/>
      <c r="H563" s="138"/>
      <c r="I563" s="126" t="e">
        <f>VLOOKUP(H563,Presupuesto!$B$11:$C$565,2,0)</f>
        <v>#N/A</v>
      </c>
      <c r="J563" s="94" t="str">
        <f t="shared" si="27"/>
        <v>Desarrollo del Sistema de Educación Superior</v>
      </c>
      <c r="K563" s="94" t="s">
        <v>411</v>
      </c>
    </row>
    <row r="564" spans="3:11" hidden="1" x14ac:dyDescent="0.25">
      <c r="C564" s="137"/>
      <c r="D564" s="154"/>
      <c r="E564" s="119"/>
      <c r="F564" s="93">
        <f t="shared" si="26"/>
        <v>0</v>
      </c>
      <c r="G564" s="157"/>
      <c r="H564" s="138"/>
      <c r="I564" s="126" t="e">
        <f>VLOOKUP(H564,Presupuesto!$B$11:$C$565,2,0)</f>
        <v>#N/A</v>
      </c>
      <c r="J564" s="94" t="str">
        <f t="shared" si="27"/>
        <v>Desarrollo del Sistema de Educación Superior</v>
      </c>
      <c r="K564" s="94" t="s">
        <v>411</v>
      </c>
    </row>
    <row r="565" spans="3:11" hidden="1" x14ac:dyDescent="0.25">
      <c r="C565" s="137"/>
      <c r="D565" s="154"/>
      <c r="E565" s="119"/>
      <c r="F565" s="93">
        <f t="shared" si="26"/>
        <v>0</v>
      </c>
      <c r="G565" s="157"/>
      <c r="H565" s="138"/>
      <c r="I565" s="126" t="e">
        <f>VLOOKUP(H565,Presupuesto!$B$11:$C$565,2,0)</f>
        <v>#N/A</v>
      </c>
      <c r="J565" s="94" t="str">
        <f t="shared" si="27"/>
        <v>Desarrollo del Sistema de Educación Superior</v>
      </c>
      <c r="K565" s="94" t="s">
        <v>411</v>
      </c>
    </row>
    <row r="566" spans="3:11" hidden="1" x14ac:dyDescent="0.25">
      <c r="C566" s="137"/>
      <c r="D566" s="154"/>
      <c r="E566" s="119"/>
      <c r="F566" s="93">
        <f t="shared" si="26"/>
        <v>0</v>
      </c>
      <c r="G566" s="157"/>
      <c r="H566" s="138"/>
      <c r="I566" s="126" t="e">
        <f>VLOOKUP(H566,Presupuesto!$B$11:$C$565,2,0)</f>
        <v>#N/A</v>
      </c>
      <c r="J566" s="94" t="str">
        <f t="shared" si="27"/>
        <v>Desarrollo del Sistema de Educación Superior</v>
      </c>
      <c r="K566" s="94" t="s">
        <v>411</v>
      </c>
    </row>
    <row r="567" spans="3:11" hidden="1" x14ac:dyDescent="0.25">
      <c r="C567" s="137"/>
      <c r="D567" s="154"/>
      <c r="E567" s="119"/>
      <c r="F567" s="93">
        <f t="shared" si="26"/>
        <v>0</v>
      </c>
      <c r="G567" s="157"/>
      <c r="H567" s="138"/>
      <c r="I567" s="126" t="e">
        <f>VLOOKUP(H567,Presupuesto!$B$11:$C$565,2,0)</f>
        <v>#N/A</v>
      </c>
      <c r="J567" s="94" t="str">
        <f t="shared" si="27"/>
        <v>Desarrollo del Sistema de Educación Superior</v>
      </c>
      <c r="K567" s="94" t="s">
        <v>411</v>
      </c>
    </row>
    <row r="568" spans="3:11" hidden="1" x14ac:dyDescent="0.25">
      <c r="C568" s="139"/>
      <c r="D568" s="147"/>
      <c r="E568" s="114"/>
      <c r="F568" s="93">
        <f t="shared" si="26"/>
        <v>0</v>
      </c>
      <c r="G568" s="157"/>
      <c r="H568" s="140"/>
      <c r="I568" s="126" t="e">
        <f>VLOOKUP(H568,Presupuesto!$B$11:$C$565,2,0)</f>
        <v>#N/A</v>
      </c>
      <c r="J568" s="94" t="str">
        <f t="shared" si="27"/>
        <v>Desarrollo del Sistema de Educación Superior</v>
      </c>
      <c r="K568" s="94" t="s">
        <v>411</v>
      </c>
    </row>
    <row r="569" spans="3:11" hidden="1" x14ac:dyDescent="0.25">
      <c r="C569" s="139"/>
      <c r="D569" s="147"/>
      <c r="E569" s="114"/>
      <c r="F569" s="93">
        <f t="shared" si="26"/>
        <v>0</v>
      </c>
      <c r="G569" s="157"/>
      <c r="H569" s="140"/>
      <c r="I569" s="126" t="e">
        <f>VLOOKUP(H569,Presupuesto!$B$11:$C$565,2,0)</f>
        <v>#N/A</v>
      </c>
      <c r="J569" s="94" t="str">
        <f t="shared" si="27"/>
        <v>Desarrollo del Sistema de Educación Superior</v>
      </c>
      <c r="K569" s="94" t="s">
        <v>411</v>
      </c>
    </row>
    <row r="570" spans="3:11" hidden="1" x14ac:dyDescent="0.25">
      <c r="C570" s="139"/>
      <c r="D570" s="147"/>
      <c r="E570" s="114"/>
      <c r="F570" s="93">
        <f t="shared" si="26"/>
        <v>0</v>
      </c>
      <c r="G570" s="157"/>
      <c r="H570" s="140"/>
      <c r="I570" s="126" t="e">
        <f>VLOOKUP(H570,Presupuesto!$B$11:$C$565,2,0)</f>
        <v>#N/A</v>
      </c>
      <c r="J570" s="94" t="str">
        <f t="shared" si="27"/>
        <v>Desarrollo del Sistema de Educación Superior</v>
      </c>
      <c r="K570" s="94" t="s">
        <v>411</v>
      </c>
    </row>
    <row r="571" spans="3:11" hidden="1" x14ac:dyDescent="0.25">
      <c r="C571" s="139"/>
      <c r="D571" s="147"/>
      <c r="E571" s="114"/>
      <c r="F571" s="93">
        <f t="shared" si="26"/>
        <v>0</v>
      </c>
      <c r="G571" s="157"/>
      <c r="H571" s="140"/>
      <c r="I571" s="126" t="e">
        <f>VLOOKUP(H571,Presupuesto!$B$11:$C$565,2,0)</f>
        <v>#N/A</v>
      </c>
      <c r="J571" s="94" t="str">
        <f t="shared" si="27"/>
        <v>Desarrollo del Sistema de Educación Superior</v>
      </c>
      <c r="K571" s="94" t="s">
        <v>411</v>
      </c>
    </row>
    <row r="572" spans="3:11" hidden="1" x14ac:dyDescent="0.25">
      <c r="C572" s="139"/>
      <c r="D572" s="147"/>
      <c r="E572" s="114"/>
      <c r="F572" s="93">
        <f t="shared" si="26"/>
        <v>0</v>
      </c>
      <c r="G572" s="157"/>
      <c r="H572" s="140"/>
      <c r="I572" s="126" t="e">
        <f>VLOOKUP(H572,Presupuesto!$B$11:$C$565,2,0)</f>
        <v>#N/A</v>
      </c>
      <c r="J572" s="94" t="str">
        <f t="shared" si="27"/>
        <v>Desarrollo del Sistema de Educación Superior</v>
      </c>
      <c r="K572" s="94" t="s">
        <v>411</v>
      </c>
    </row>
    <row r="573" spans="3:11" hidden="1" x14ac:dyDescent="0.25">
      <c r="C573" s="139"/>
      <c r="D573" s="147"/>
      <c r="E573" s="114"/>
      <c r="F573" s="93">
        <f t="shared" si="26"/>
        <v>0</v>
      </c>
      <c r="G573" s="157"/>
      <c r="H573" s="140"/>
      <c r="I573" s="126" t="e">
        <f>VLOOKUP(H573,Presupuesto!$B$11:$C$565,2,0)</f>
        <v>#N/A</v>
      </c>
      <c r="J573" s="94" t="str">
        <f t="shared" si="27"/>
        <v>Desarrollo del Sistema de Educación Superior</v>
      </c>
      <c r="K573" s="94" t="s">
        <v>411</v>
      </c>
    </row>
    <row r="574" spans="3:11" hidden="1" x14ac:dyDescent="0.25">
      <c r="C574" s="139"/>
      <c r="D574" s="147"/>
      <c r="E574" s="114"/>
      <c r="F574" s="93">
        <f t="shared" si="26"/>
        <v>0</v>
      </c>
      <c r="G574" s="157"/>
      <c r="H574" s="140"/>
      <c r="I574" s="126" t="e">
        <f>VLOOKUP(H574,Presupuesto!$B$11:$C$565,2,0)</f>
        <v>#N/A</v>
      </c>
      <c r="J574" s="94" t="str">
        <f t="shared" si="27"/>
        <v>Desarrollo del Sistema de Educación Superior</v>
      </c>
      <c r="K574" s="94" t="s">
        <v>411</v>
      </c>
    </row>
    <row r="575" spans="3:11" hidden="1" x14ac:dyDescent="0.25">
      <c r="C575" s="139"/>
      <c r="D575" s="147"/>
      <c r="E575" s="114"/>
      <c r="F575" s="93">
        <f t="shared" si="26"/>
        <v>0</v>
      </c>
      <c r="G575" s="157"/>
      <c r="H575" s="140"/>
      <c r="I575" s="126" t="e">
        <f>VLOOKUP(H575,Presupuesto!$B$11:$C$565,2,0)</f>
        <v>#N/A</v>
      </c>
      <c r="J575" s="94" t="str">
        <f t="shared" si="27"/>
        <v>Desarrollo del Sistema de Educación Superior</v>
      </c>
      <c r="K575" s="94" t="s">
        <v>411</v>
      </c>
    </row>
    <row r="576" spans="3:11" hidden="1" x14ac:dyDescent="0.25">
      <c r="C576" s="141"/>
      <c r="D576" s="147"/>
      <c r="E576" s="114"/>
      <c r="F576" s="93">
        <f t="shared" si="26"/>
        <v>0</v>
      </c>
      <c r="G576" s="157"/>
      <c r="H576" s="142"/>
      <c r="I576" s="126" t="e">
        <f>VLOOKUP(H576,Presupuesto!$B$11:$C$565,2,0)</f>
        <v>#N/A</v>
      </c>
      <c r="J576" s="94" t="str">
        <f t="shared" si="27"/>
        <v>Desarrollo del Sistema de Educación Superior</v>
      </c>
      <c r="K576" s="94" t="s">
        <v>402</v>
      </c>
    </row>
    <row r="577" spans="3:11" hidden="1" x14ac:dyDescent="0.25">
      <c r="C577" s="141"/>
      <c r="D577" s="147"/>
      <c r="E577" s="114"/>
      <c r="F577" s="93">
        <f t="shared" si="26"/>
        <v>0</v>
      </c>
      <c r="G577" s="157"/>
      <c r="H577" s="142"/>
      <c r="I577" s="126" t="e">
        <f>VLOOKUP(H577,Presupuesto!$B$11:$C$565,2,0)</f>
        <v>#N/A</v>
      </c>
      <c r="J577" s="94" t="str">
        <f t="shared" si="27"/>
        <v>Desarrollo del Sistema de Educación Superior</v>
      </c>
      <c r="K577" s="94" t="s">
        <v>411</v>
      </c>
    </row>
    <row r="578" spans="3:11" hidden="1" x14ac:dyDescent="0.25">
      <c r="C578" s="141"/>
      <c r="D578" s="147"/>
      <c r="E578" s="114"/>
      <c r="F578" s="93">
        <f t="shared" si="26"/>
        <v>0</v>
      </c>
      <c r="G578" s="157"/>
      <c r="H578" s="142"/>
      <c r="I578" s="126" t="e">
        <f>VLOOKUP(H578,Presupuesto!$B$11:$C$565,2,0)</f>
        <v>#N/A</v>
      </c>
      <c r="J578" s="94" t="str">
        <f t="shared" si="27"/>
        <v>Desarrollo del Sistema de Educación Superior</v>
      </c>
      <c r="K578" s="94" t="s">
        <v>411</v>
      </c>
    </row>
    <row r="579" spans="3:11" hidden="1" x14ac:dyDescent="0.25">
      <c r="C579" s="141"/>
      <c r="D579" s="147"/>
      <c r="E579" s="114"/>
      <c r="F579" s="93">
        <f t="shared" si="26"/>
        <v>0</v>
      </c>
      <c r="G579" s="157"/>
      <c r="H579" s="142"/>
      <c r="I579" s="126" t="e">
        <f>VLOOKUP(H579,Presupuesto!$B$11:$C$565,2,0)</f>
        <v>#N/A</v>
      </c>
      <c r="J579" s="94" t="str">
        <f t="shared" si="27"/>
        <v>Desarrollo del Sistema de Educación Superior</v>
      </c>
      <c r="K579" s="94" t="s">
        <v>411</v>
      </c>
    </row>
    <row r="580" spans="3:11" ht="15.75" hidden="1" thickBot="1" x14ac:dyDescent="0.3">
      <c r="C580" s="143"/>
      <c r="D580" s="155"/>
      <c r="E580" s="99"/>
      <c r="F580" s="101">
        <f t="shared" si="26"/>
        <v>0</v>
      </c>
      <c r="G580" s="158"/>
      <c r="H580" s="144"/>
      <c r="I580" s="128" t="e">
        <f>VLOOKUP(H580,Presupuesto!$B$11:$C$565,2,0)</f>
        <v>#N/A</v>
      </c>
      <c r="J580" s="102" t="str">
        <f t="shared" si="27"/>
        <v>Desarrollo del Sistema de Educación Superior</v>
      </c>
      <c r="K580" s="120" t="s">
        <v>393</v>
      </c>
    </row>
    <row r="582" spans="3:11" ht="15.75" thickBot="1" x14ac:dyDescent="0.3">
      <c r="F582" s="86"/>
      <c r="G582" s="85"/>
      <c r="H582" s="86"/>
      <c r="I582" s="86"/>
    </row>
    <row r="583" spans="3:11" ht="15.75" thickBot="1" x14ac:dyDescent="0.3">
      <c r="C583" s="153" t="s">
        <v>53</v>
      </c>
      <c r="D583" s="307">
        <f>SUM(F590:F624)</f>
        <v>100000</v>
      </c>
      <c r="F583" s="70"/>
      <c r="G583" s="76"/>
      <c r="H583" s="70"/>
      <c r="I583" s="70"/>
    </row>
    <row r="584" spans="3:11" x14ac:dyDescent="0.25">
      <c r="C584" s="70"/>
      <c r="D584" s="31"/>
      <c r="E584" s="89"/>
      <c r="F584" s="89"/>
      <c r="G584" s="89"/>
      <c r="H584" s="73"/>
      <c r="I584" s="73"/>
      <c r="J584" s="73"/>
      <c r="K584" s="108"/>
    </row>
    <row r="585" spans="3:11" x14ac:dyDescent="0.25">
      <c r="C585" s="70"/>
      <c r="D585" s="31"/>
      <c r="E585" s="89"/>
      <c r="F585" s="89"/>
      <c r="G585" s="89"/>
      <c r="H585" s="73"/>
      <c r="I585" s="73"/>
      <c r="J585" s="73"/>
      <c r="K585" s="108"/>
    </row>
    <row r="586" spans="3:11" ht="15.75" x14ac:dyDescent="0.25">
      <c r="C586" s="198" t="s">
        <v>391</v>
      </c>
      <c r="D586" s="306" t="s">
        <v>2702</v>
      </c>
      <c r="E586" s="89"/>
      <c r="F586" s="89"/>
      <c r="G586" s="89"/>
      <c r="H586" s="73"/>
      <c r="I586" s="73"/>
      <c r="J586" s="73"/>
      <c r="K586" s="108"/>
    </row>
    <row r="587" spans="3:11" ht="18.75" x14ac:dyDescent="0.25">
      <c r="C587" s="200" t="str">
        <f>IFERROR(VLOOKUP(D586,'1. Desarrollo e Innov. Curricu.'!$F:$G,2,FALSE),IFERROR(VLOOKUP(D586,'2. Investigación Científica'!$F:$G,2,FALSE),IFERROR(VLOOKUP(D586,'3. Vinculación Univ. Sociedad'!$E:$G,2,FALSE),IFERROR(VLOOKUP(D586,'4.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Recolección y análisis de datos de la red de estaciones sísmicas</v>
      </c>
      <c r="D587" s="31"/>
      <c r="E587" s="89"/>
      <c r="F587" s="89"/>
      <c r="G587" s="89"/>
      <c r="H587" s="73"/>
      <c r="I587" s="73"/>
      <c r="J587" s="73"/>
      <c r="K587" s="108"/>
    </row>
    <row r="588" spans="3:11" ht="15.75" thickBot="1" x14ac:dyDescent="0.3">
      <c r="F588" s="89"/>
      <c r="G588" s="73"/>
      <c r="H588" s="73"/>
      <c r="I588" s="73"/>
    </row>
    <row r="589" spans="3:11" ht="30.75" thickBot="1" x14ac:dyDescent="0.3">
      <c r="C589" s="125" t="s">
        <v>44</v>
      </c>
      <c r="D589" s="125" t="s">
        <v>55</v>
      </c>
      <c r="E589" s="132" t="s">
        <v>57</v>
      </c>
      <c r="F589" s="131" t="s">
        <v>27</v>
      </c>
      <c r="G589" s="129" t="s">
        <v>130</v>
      </c>
      <c r="H589" s="132" t="s">
        <v>46</v>
      </c>
      <c r="I589" s="129" t="s">
        <v>131</v>
      </c>
      <c r="J589" s="129" t="s">
        <v>409</v>
      </c>
      <c r="K589" s="129" t="s">
        <v>410</v>
      </c>
    </row>
    <row r="590" spans="3:11" hidden="1" x14ac:dyDescent="0.25">
      <c r="C590" s="210" t="s">
        <v>438</v>
      </c>
      <c r="D590" s="211"/>
      <c r="E590" s="209">
        <f>HLOOKUP(C590,$AH$2:$BU$3,2,0)</f>
        <v>620</v>
      </c>
      <c r="F590" s="93">
        <f t="shared" ref="F590:F624" si="28">D590*E590</f>
        <v>0</v>
      </c>
      <c r="G590" s="157"/>
      <c r="H590" s="138"/>
      <c r="I590" s="126" t="e">
        <f>VLOOKUP(H590,Presupuesto!$B$11:$C$565,2,0)</f>
        <v>#N/A</v>
      </c>
      <c r="J590" s="208" t="s">
        <v>1474</v>
      </c>
      <c r="K590" s="94" t="s">
        <v>393</v>
      </c>
    </row>
    <row r="591" spans="3:11" x14ac:dyDescent="0.25">
      <c r="C591" s="137" t="s">
        <v>3045</v>
      </c>
      <c r="D591" s="154">
        <v>4</v>
      </c>
      <c r="E591" s="119">
        <v>25000</v>
      </c>
      <c r="F591" s="93">
        <f t="shared" si="28"/>
        <v>100000</v>
      </c>
      <c r="G591" s="157" t="s">
        <v>128</v>
      </c>
      <c r="H591" s="994"/>
      <c r="I591" s="126" t="e">
        <f>VLOOKUP(H591,Presupuesto!$B$11:$C$565,2,0)</f>
        <v>#N/A</v>
      </c>
      <c r="J591" s="94" t="s">
        <v>1358</v>
      </c>
      <c r="K591" s="94" t="s">
        <v>401</v>
      </c>
    </row>
    <row r="592" spans="3:11" hidden="1" x14ac:dyDescent="0.25">
      <c r="C592" s="137"/>
      <c r="D592" s="154"/>
      <c r="E592" s="119"/>
      <c r="F592" s="93">
        <f t="shared" si="28"/>
        <v>0</v>
      </c>
      <c r="G592" s="157"/>
      <c r="H592" s="138"/>
      <c r="I592" s="126" t="e">
        <f>VLOOKUP(H592,Presupuesto!$B$11:$C$565,2,0)</f>
        <v>#N/A</v>
      </c>
      <c r="J592" s="94" t="str">
        <f t="shared" ref="J592:J624" si="29">$J$590</f>
        <v>Desarrollo del Sistema de Educación Superior</v>
      </c>
      <c r="K592" s="94" t="s">
        <v>411</v>
      </c>
    </row>
    <row r="593" spans="3:11" hidden="1" x14ac:dyDescent="0.25">
      <c r="C593" s="137"/>
      <c r="D593" s="154"/>
      <c r="E593" s="119"/>
      <c r="F593" s="93">
        <f t="shared" si="28"/>
        <v>0</v>
      </c>
      <c r="G593" s="157"/>
      <c r="H593" s="138"/>
      <c r="I593" s="126" t="e">
        <f>VLOOKUP(H593,Presupuesto!$B$11:$C$565,2,0)</f>
        <v>#N/A</v>
      </c>
      <c r="J593" s="94" t="str">
        <f t="shared" si="29"/>
        <v>Desarrollo del Sistema de Educación Superior</v>
      </c>
      <c r="K593" s="94" t="s">
        <v>411</v>
      </c>
    </row>
    <row r="594" spans="3:11" hidden="1" x14ac:dyDescent="0.25">
      <c r="C594" s="137"/>
      <c r="D594" s="154"/>
      <c r="E594" s="119"/>
      <c r="F594" s="93">
        <f t="shared" si="28"/>
        <v>0</v>
      </c>
      <c r="G594" s="157"/>
      <c r="H594" s="138"/>
      <c r="I594" s="126" t="e">
        <f>VLOOKUP(H594,Presupuesto!$B$11:$C$565,2,0)</f>
        <v>#N/A</v>
      </c>
      <c r="J594" s="94" t="str">
        <f t="shared" si="29"/>
        <v>Desarrollo del Sistema de Educación Superior</v>
      </c>
      <c r="K594" s="94" t="s">
        <v>411</v>
      </c>
    </row>
    <row r="595" spans="3:11" hidden="1" x14ac:dyDescent="0.25">
      <c r="C595" s="137"/>
      <c r="D595" s="154"/>
      <c r="E595" s="119"/>
      <c r="F595" s="93">
        <f t="shared" si="28"/>
        <v>0</v>
      </c>
      <c r="G595" s="157"/>
      <c r="H595" s="138"/>
      <c r="I595" s="126" t="e">
        <f>VLOOKUP(H595,Presupuesto!$B$11:$C$565,2,0)</f>
        <v>#N/A</v>
      </c>
      <c r="J595" s="94" t="str">
        <f t="shared" si="29"/>
        <v>Desarrollo del Sistema de Educación Superior</v>
      </c>
      <c r="K595" s="94" t="s">
        <v>400</v>
      </c>
    </row>
    <row r="596" spans="3:11" hidden="1" x14ac:dyDescent="0.25">
      <c r="C596" s="137"/>
      <c r="D596" s="154"/>
      <c r="E596" s="119"/>
      <c r="F596" s="93">
        <f t="shared" si="28"/>
        <v>0</v>
      </c>
      <c r="G596" s="157"/>
      <c r="H596" s="138"/>
      <c r="I596" s="126" t="e">
        <f>VLOOKUP(H596,Presupuesto!$B$11:$C$565,2,0)</f>
        <v>#N/A</v>
      </c>
      <c r="J596" s="94" t="str">
        <f t="shared" si="29"/>
        <v>Desarrollo del Sistema de Educación Superior</v>
      </c>
      <c r="K596" s="94" t="s">
        <v>411</v>
      </c>
    </row>
    <row r="597" spans="3:11" hidden="1" x14ac:dyDescent="0.25">
      <c r="C597" s="137"/>
      <c r="D597" s="154"/>
      <c r="E597" s="119"/>
      <c r="F597" s="93">
        <f t="shared" si="28"/>
        <v>0</v>
      </c>
      <c r="G597" s="157"/>
      <c r="H597" s="138"/>
      <c r="I597" s="126" t="e">
        <f>VLOOKUP(H597,Presupuesto!$B$11:$C$565,2,0)</f>
        <v>#N/A</v>
      </c>
      <c r="J597" s="94" t="str">
        <f t="shared" si="29"/>
        <v>Desarrollo del Sistema de Educación Superior</v>
      </c>
      <c r="K597" s="94" t="s">
        <v>411</v>
      </c>
    </row>
    <row r="598" spans="3:11" hidden="1" x14ac:dyDescent="0.25">
      <c r="C598" s="137"/>
      <c r="D598" s="154"/>
      <c r="E598" s="119"/>
      <c r="F598" s="93">
        <f t="shared" si="28"/>
        <v>0</v>
      </c>
      <c r="G598" s="157"/>
      <c r="H598" s="138"/>
      <c r="I598" s="126" t="e">
        <f>VLOOKUP(H598,Presupuesto!$B$11:$C$565,2,0)</f>
        <v>#N/A</v>
      </c>
      <c r="J598" s="94" t="str">
        <f t="shared" si="29"/>
        <v>Desarrollo del Sistema de Educación Superior</v>
      </c>
      <c r="K598" s="94" t="s">
        <v>411</v>
      </c>
    </row>
    <row r="599" spans="3:11" hidden="1" x14ac:dyDescent="0.25">
      <c r="C599" s="137"/>
      <c r="D599" s="154"/>
      <c r="E599" s="119"/>
      <c r="F599" s="93">
        <f t="shared" si="28"/>
        <v>0</v>
      </c>
      <c r="G599" s="157"/>
      <c r="H599" s="138"/>
      <c r="I599" s="126" t="e">
        <f>VLOOKUP(H599,Presupuesto!$B$11:$C$565,2,0)</f>
        <v>#N/A</v>
      </c>
      <c r="J599" s="94" t="str">
        <f t="shared" si="29"/>
        <v>Desarrollo del Sistema de Educación Superior</v>
      </c>
      <c r="K599" s="94" t="s">
        <v>411</v>
      </c>
    </row>
    <row r="600" spans="3:11" hidden="1" x14ac:dyDescent="0.25">
      <c r="C600" s="137"/>
      <c r="D600" s="154"/>
      <c r="E600" s="119"/>
      <c r="F600" s="93">
        <f t="shared" si="28"/>
        <v>0</v>
      </c>
      <c r="G600" s="157"/>
      <c r="H600" s="138"/>
      <c r="I600" s="126" t="e">
        <f>VLOOKUP(H600,Presupuesto!$B$11:$C$565,2,0)</f>
        <v>#N/A</v>
      </c>
      <c r="J600" s="94" t="str">
        <f t="shared" si="29"/>
        <v>Desarrollo del Sistema de Educación Superior</v>
      </c>
      <c r="K600" s="94" t="s">
        <v>411</v>
      </c>
    </row>
    <row r="601" spans="3:11" hidden="1" x14ac:dyDescent="0.25">
      <c r="C601" s="137"/>
      <c r="D601" s="154"/>
      <c r="E601" s="119"/>
      <c r="F601" s="93">
        <f t="shared" si="28"/>
        <v>0</v>
      </c>
      <c r="G601" s="157"/>
      <c r="H601" s="138"/>
      <c r="I601" s="126" t="e">
        <f>VLOOKUP(H601,Presupuesto!$B$11:$C$565,2,0)</f>
        <v>#N/A</v>
      </c>
      <c r="J601" s="94" t="str">
        <f t="shared" si="29"/>
        <v>Desarrollo del Sistema de Educación Superior</v>
      </c>
      <c r="K601" s="94" t="s">
        <v>411</v>
      </c>
    </row>
    <row r="602" spans="3:11" hidden="1" x14ac:dyDescent="0.25">
      <c r="C602" s="137"/>
      <c r="D602" s="154"/>
      <c r="E602" s="119"/>
      <c r="F602" s="93">
        <f t="shared" si="28"/>
        <v>0</v>
      </c>
      <c r="G602" s="157"/>
      <c r="H602" s="138"/>
      <c r="I602" s="126" t="e">
        <f>VLOOKUP(H602,Presupuesto!$B$11:$C$565,2,0)</f>
        <v>#N/A</v>
      </c>
      <c r="J602" s="94" t="str">
        <f t="shared" si="29"/>
        <v>Desarrollo del Sistema de Educación Superior</v>
      </c>
      <c r="K602" s="94" t="s">
        <v>411</v>
      </c>
    </row>
    <row r="603" spans="3:11" hidden="1" x14ac:dyDescent="0.25">
      <c r="C603" s="137"/>
      <c r="D603" s="154"/>
      <c r="E603" s="119"/>
      <c r="F603" s="93">
        <f t="shared" si="28"/>
        <v>0</v>
      </c>
      <c r="G603" s="157"/>
      <c r="H603" s="138"/>
      <c r="I603" s="126" t="e">
        <f>VLOOKUP(H603,Presupuesto!$B$11:$C$565,2,0)</f>
        <v>#N/A</v>
      </c>
      <c r="J603" s="94" t="str">
        <f t="shared" si="29"/>
        <v>Desarrollo del Sistema de Educación Superior</v>
      </c>
      <c r="K603" s="94" t="s">
        <v>411</v>
      </c>
    </row>
    <row r="604" spans="3:11" hidden="1" x14ac:dyDescent="0.25">
      <c r="C604" s="137"/>
      <c r="D604" s="154"/>
      <c r="E604" s="119"/>
      <c r="F604" s="93">
        <f t="shared" si="28"/>
        <v>0</v>
      </c>
      <c r="G604" s="157"/>
      <c r="H604" s="138"/>
      <c r="I604" s="126" t="e">
        <f>VLOOKUP(H604,Presupuesto!$B$11:$C$565,2,0)</f>
        <v>#N/A</v>
      </c>
      <c r="J604" s="94" t="str">
        <f t="shared" si="29"/>
        <v>Desarrollo del Sistema de Educación Superior</v>
      </c>
      <c r="K604" s="94" t="s">
        <v>411</v>
      </c>
    </row>
    <row r="605" spans="3:11" hidden="1" x14ac:dyDescent="0.25">
      <c r="C605" s="137"/>
      <c r="D605" s="154"/>
      <c r="E605" s="119"/>
      <c r="F605" s="93">
        <f t="shared" si="28"/>
        <v>0</v>
      </c>
      <c r="G605" s="157"/>
      <c r="H605" s="138"/>
      <c r="I605" s="126" t="e">
        <f>VLOOKUP(H605,Presupuesto!$B$11:$C$565,2,0)</f>
        <v>#N/A</v>
      </c>
      <c r="J605" s="94" t="str">
        <f t="shared" si="29"/>
        <v>Desarrollo del Sistema de Educación Superior</v>
      </c>
      <c r="K605" s="94" t="s">
        <v>411</v>
      </c>
    </row>
    <row r="606" spans="3:11" hidden="1" x14ac:dyDescent="0.25">
      <c r="C606" s="137"/>
      <c r="D606" s="154"/>
      <c r="E606" s="119"/>
      <c r="F606" s="93">
        <f t="shared" si="28"/>
        <v>0</v>
      </c>
      <c r="G606" s="157"/>
      <c r="H606" s="138"/>
      <c r="I606" s="126" t="e">
        <f>VLOOKUP(H606,Presupuesto!$B$11:$C$565,2,0)</f>
        <v>#N/A</v>
      </c>
      <c r="J606" s="94" t="str">
        <f t="shared" si="29"/>
        <v>Desarrollo del Sistema de Educación Superior</v>
      </c>
      <c r="K606" s="94" t="s">
        <v>411</v>
      </c>
    </row>
    <row r="607" spans="3:11" hidden="1" x14ac:dyDescent="0.25">
      <c r="C607" s="137"/>
      <c r="D607" s="154"/>
      <c r="E607" s="119"/>
      <c r="F607" s="93">
        <f t="shared" si="28"/>
        <v>0</v>
      </c>
      <c r="G607" s="157"/>
      <c r="H607" s="138"/>
      <c r="I607" s="126" t="e">
        <f>VLOOKUP(H607,Presupuesto!$B$11:$C$565,2,0)</f>
        <v>#N/A</v>
      </c>
      <c r="J607" s="94" t="str">
        <f t="shared" si="29"/>
        <v>Desarrollo del Sistema de Educación Superior</v>
      </c>
      <c r="K607" s="94" t="s">
        <v>411</v>
      </c>
    </row>
    <row r="608" spans="3:11" hidden="1" x14ac:dyDescent="0.25">
      <c r="C608" s="137"/>
      <c r="D608" s="154"/>
      <c r="E608" s="119"/>
      <c r="F608" s="93">
        <f t="shared" si="28"/>
        <v>0</v>
      </c>
      <c r="G608" s="157"/>
      <c r="H608" s="138"/>
      <c r="I608" s="126" t="e">
        <f>VLOOKUP(H608,Presupuesto!$B$11:$C$565,2,0)</f>
        <v>#N/A</v>
      </c>
      <c r="J608" s="94" t="str">
        <f t="shared" si="29"/>
        <v>Desarrollo del Sistema de Educación Superior</v>
      </c>
      <c r="K608" s="94" t="s">
        <v>411</v>
      </c>
    </row>
    <row r="609" spans="3:11" hidden="1" x14ac:dyDescent="0.25">
      <c r="C609" s="137"/>
      <c r="D609" s="154"/>
      <c r="E609" s="119"/>
      <c r="F609" s="93">
        <f t="shared" si="28"/>
        <v>0</v>
      </c>
      <c r="G609" s="157"/>
      <c r="H609" s="138"/>
      <c r="I609" s="126" t="e">
        <f>VLOOKUP(H609,Presupuesto!$B$11:$C$565,2,0)</f>
        <v>#N/A</v>
      </c>
      <c r="J609" s="94" t="str">
        <f t="shared" si="29"/>
        <v>Desarrollo del Sistema de Educación Superior</v>
      </c>
      <c r="K609" s="94" t="s">
        <v>411</v>
      </c>
    </row>
    <row r="610" spans="3:11" hidden="1" x14ac:dyDescent="0.25">
      <c r="C610" s="137"/>
      <c r="D610" s="154"/>
      <c r="E610" s="119"/>
      <c r="F610" s="93">
        <f t="shared" si="28"/>
        <v>0</v>
      </c>
      <c r="G610" s="157"/>
      <c r="H610" s="138"/>
      <c r="I610" s="126" t="e">
        <f>VLOOKUP(H610,Presupuesto!$B$11:$C$565,2,0)</f>
        <v>#N/A</v>
      </c>
      <c r="J610" s="94" t="str">
        <f t="shared" si="29"/>
        <v>Desarrollo del Sistema de Educación Superior</v>
      </c>
      <c r="K610" s="94" t="s">
        <v>411</v>
      </c>
    </row>
    <row r="611" spans="3:11" hidden="1" x14ac:dyDescent="0.25">
      <c r="C611" s="137"/>
      <c r="D611" s="154"/>
      <c r="E611" s="119"/>
      <c r="F611" s="93">
        <f t="shared" si="28"/>
        <v>0</v>
      </c>
      <c r="G611" s="157"/>
      <c r="H611" s="138"/>
      <c r="I611" s="126" t="e">
        <f>VLOOKUP(H611,Presupuesto!$B$11:$C$565,2,0)</f>
        <v>#N/A</v>
      </c>
      <c r="J611" s="94" t="str">
        <f t="shared" si="29"/>
        <v>Desarrollo del Sistema de Educación Superior</v>
      </c>
      <c r="K611" s="94" t="s">
        <v>411</v>
      </c>
    </row>
    <row r="612" spans="3:11" hidden="1" x14ac:dyDescent="0.25">
      <c r="C612" s="139"/>
      <c r="D612" s="147"/>
      <c r="E612" s="114"/>
      <c r="F612" s="93">
        <f t="shared" si="28"/>
        <v>0</v>
      </c>
      <c r="G612" s="157"/>
      <c r="H612" s="140"/>
      <c r="I612" s="126" t="e">
        <f>VLOOKUP(H612,Presupuesto!$B$11:$C$565,2,0)</f>
        <v>#N/A</v>
      </c>
      <c r="J612" s="94" t="str">
        <f t="shared" si="29"/>
        <v>Desarrollo del Sistema de Educación Superior</v>
      </c>
      <c r="K612" s="94" t="s">
        <v>411</v>
      </c>
    </row>
    <row r="613" spans="3:11" hidden="1" x14ac:dyDescent="0.25">
      <c r="C613" s="139"/>
      <c r="D613" s="147"/>
      <c r="E613" s="114"/>
      <c r="F613" s="93">
        <f t="shared" si="28"/>
        <v>0</v>
      </c>
      <c r="G613" s="157"/>
      <c r="H613" s="140"/>
      <c r="I613" s="126" t="e">
        <f>VLOOKUP(H613,Presupuesto!$B$11:$C$565,2,0)</f>
        <v>#N/A</v>
      </c>
      <c r="J613" s="94" t="str">
        <f t="shared" si="29"/>
        <v>Desarrollo del Sistema de Educación Superior</v>
      </c>
      <c r="K613" s="94" t="s">
        <v>411</v>
      </c>
    </row>
    <row r="614" spans="3:11" hidden="1" x14ac:dyDescent="0.25">
      <c r="C614" s="139"/>
      <c r="D614" s="147"/>
      <c r="E614" s="114"/>
      <c r="F614" s="93">
        <f t="shared" si="28"/>
        <v>0</v>
      </c>
      <c r="G614" s="157"/>
      <c r="H614" s="140"/>
      <c r="I614" s="126" t="e">
        <f>VLOOKUP(H614,Presupuesto!$B$11:$C$565,2,0)</f>
        <v>#N/A</v>
      </c>
      <c r="J614" s="94" t="str">
        <f t="shared" si="29"/>
        <v>Desarrollo del Sistema de Educación Superior</v>
      </c>
      <c r="K614" s="94" t="s">
        <v>411</v>
      </c>
    </row>
    <row r="615" spans="3:11" hidden="1" x14ac:dyDescent="0.25">
      <c r="C615" s="139"/>
      <c r="D615" s="147"/>
      <c r="E615" s="114"/>
      <c r="F615" s="93">
        <f t="shared" si="28"/>
        <v>0</v>
      </c>
      <c r="G615" s="157"/>
      <c r="H615" s="140"/>
      <c r="I615" s="126" t="e">
        <f>VLOOKUP(H615,Presupuesto!$B$11:$C$565,2,0)</f>
        <v>#N/A</v>
      </c>
      <c r="J615" s="94" t="str">
        <f t="shared" si="29"/>
        <v>Desarrollo del Sistema de Educación Superior</v>
      </c>
      <c r="K615" s="94" t="s">
        <v>411</v>
      </c>
    </row>
    <row r="616" spans="3:11" hidden="1" x14ac:dyDescent="0.25">
      <c r="C616" s="139"/>
      <c r="D616" s="147"/>
      <c r="E616" s="114"/>
      <c r="F616" s="93">
        <f t="shared" si="28"/>
        <v>0</v>
      </c>
      <c r="G616" s="157"/>
      <c r="H616" s="140"/>
      <c r="I616" s="126" t="e">
        <f>VLOOKUP(H616,Presupuesto!$B$11:$C$565,2,0)</f>
        <v>#N/A</v>
      </c>
      <c r="J616" s="94" t="str">
        <f t="shared" si="29"/>
        <v>Desarrollo del Sistema de Educación Superior</v>
      </c>
      <c r="K616" s="94" t="s">
        <v>411</v>
      </c>
    </row>
    <row r="617" spans="3:11" hidden="1" x14ac:dyDescent="0.25">
      <c r="C617" s="139"/>
      <c r="D617" s="147"/>
      <c r="E617" s="114"/>
      <c r="F617" s="93">
        <f t="shared" si="28"/>
        <v>0</v>
      </c>
      <c r="G617" s="157"/>
      <c r="H617" s="140"/>
      <c r="I617" s="126" t="e">
        <f>VLOOKUP(H617,Presupuesto!$B$11:$C$565,2,0)</f>
        <v>#N/A</v>
      </c>
      <c r="J617" s="94" t="str">
        <f t="shared" si="29"/>
        <v>Desarrollo del Sistema de Educación Superior</v>
      </c>
      <c r="K617" s="94" t="s">
        <v>411</v>
      </c>
    </row>
    <row r="618" spans="3:11" hidden="1" x14ac:dyDescent="0.25">
      <c r="C618" s="139"/>
      <c r="D618" s="147"/>
      <c r="E618" s="114"/>
      <c r="F618" s="93">
        <f t="shared" si="28"/>
        <v>0</v>
      </c>
      <c r="G618" s="157"/>
      <c r="H618" s="140"/>
      <c r="I618" s="126" t="e">
        <f>VLOOKUP(H618,Presupuesto!$B$11:$C$565,2,0)</f>
        <v>#N/A</v>
      </c>
      <c r="J618" s="94" t="str">
        <f t="shared" si="29"/>
        <v>Desarrollo del Sistema de Educación Superior</v>
      </c>
      <c r="K618" s="94" t="s">
        <v>411</v>
      </c>
    </row>
    <row r="619" spans="3:11" hidden="1" x14ac:dyDescent="0.25">
      <c r="C619" s="139"/>
      <c r="D619" s="147"/>
      <c r="E619" s="114"/>
      <c r="F619" s="93">
        <f t="shared" si="28"/>
        <v>0</v>
      </c>
      <c r="G619" s="157"/>
      <c r="H619" s="140"/>
      <c r="I619" s="126" t="e">
        <f>VLOOKUP(H619,Presupuesto!$B$11:$C$565,2,0)</f>
        <v>#N/A</v>
      </c>
      <c r="J619" s="94" t="str">
        <f t="shared" si="29"/>
        <v>Desarrollo del Sistema de Educación Superior</v>
      </c>
      <c r="K619" s="94" t="s">
        <v>411</v>
      </c>
    </row>
    <row r="620" spans="3:11" hidden="1" x14ac:dyDescent="0.25">
      <c r="C620" s="141"/>
      <c r="D620" s="147"/>
      <c r="E620" s="114"/>
      <c r="F620" s="93">
        <f t="shared" si="28"/>
        <v>0</v>
      </c>
      <c r="G620" s="157"/>
      <c r="H620" s="142"/>
      <c r="I620" s="126" t="e">
        <f>VLOOKUP(H620,Presupuesto!$B$11:$C$565,2,0)</f>
        <v>#N/A</v>
      </c>
      <c r="J620" s="94" t="str">
        <f t="shared" si="29"/>
        <v>Desarrollo del Sistema de Educación Superior</v>
      </c>
      <c r="K620" s="94" t="s">
        <v>402</v>
      </c>
    </row>
    <row r="621" spans="3:11" hidden="1" x14ac:dyDescent="0.25">
      <c r="C621" s="141"/>
      <c r="D621" s="147"/>
      <c r="E621" s="114"/>
      <c r="F621" s="93">
        <f t="shared" si="28"/>
        <v>0</v>
      </c>
      <c r="G621" s="157"/>
      <c r="H621" s="142"/>
      <c r="I621" s="126" t="e">
        <f>VLOOKUP(H621,Presupuesto!$B$11:$C$565,2,0)</f>
        <v>#N/A</v>
      </c>
      <c r="J621" s="94" t="str">
        <f t="shared" si="29"/>
        <v>Desarrollo del Sistema de Educación Superior</v>
      </c>
      <c r="K621" s="94" t="s">
        <v>411</v>
      </c>
    </row>
    <row r="622" spans="3:11" hidden="1" x14ac:dyDescent="0.25">
      <c r="C622" s="141"/>
      <c r="D622" s="147"/>
      <c r="E622" s="114"/>
      <c r="F622" s="93">
        <f t="shared" si="28"/>
        <v>0</v>
      </c>
      <c r="G622" s="157"/>
      <c r="H622" s="142"/>
      <c r="I622" s="126" t="e">
        <f>VLOOKUP(H622,Presupuesto!$B$11:$C$565,2,0)</f>
        <v>#N/A</v>
      </c>
      <c r="J622" s="94" t="str">
        <f t="shared" si="29"/>
        <v>Desarrollo del Sistema de Educación Superior</v>
      </c>
      <c r="K622" s="94" t="s">
        <v>411</v>
      </c>
    </row>
    <row r="623" spans="3:11" hidden="1" x14ac:dyDescent="0.25">
      <c r="C623" s="141"/>
      <c r="D623" s="147"/>
      <c r="E623" s="114"/>
      <c r="F623" s="93">
        <f t="shared" si="28"/>
        <v>0</v>
      </c>
      <c r="G623" s="157"/>
      <c r="H623" s="142"/>
      <c r="I623" s="126" t="e">
        <f>VLOOKUP(H623,Presupuesto!$B$11:$C$565,2,0)</f>
        <v>#N/A</v>
      </c>
      <c r="J623" s="94" t="str">
        <f t="shared" si="29"/>
        <v>Desarrollo del Sistema de Educación Superior</v>
      </c>
      <c r="K623" s="94" t="s">
        <v>411</v>
      </c>
    </row>
    <row r="624" spans="3:11" ht="15.75" hidden="1" thickBot="1" x14ac:dyDescent="0.3">
      <c r="C624" s="143"/>
      <c r="D624" s="155"/>
      <c r="E624" s="99"/>
      <c r="F624" s="101">
        <f t="shared" si="28"/>
        <v>0</v>
      </c>
      <c r="G624" s="158"/>
      <c r="H624" s="144"/>
      <c r="I624" s="128" t="e">
        <f>VLOOKUP(H624,Presupuesto!$B$11:$C$565,2,0)</f>
        <v>#N/A</v>
      </c>
      <c r="J624" s="102" t="str">
        <f t="shared" si="29"/>
        <v>Desarrollo del Sistema de Educación Superior</v>
      </c>
      <c r="K624" s="120" t="s">
        <v>393</v>
      </c>
    </row>
    <row r="626" spans="3:11" ht="15.75" thickBot="1" x14ac:dyDescent="0.3"/>
    <row r="627" spans="3:11" ht="15.75" thickBot="1" x14ac:dyDescent="0.3">
      <c r="C627" s="153" t="s">
        <v>53</v>
      </c>
      <c r="D627" s="307">
        <f>SUM(F634:F668)</f>
        <v>187500</v>
      </c>
      <c r="F627" s="70"/>
      <c r="G627" s="76"/>
      <c r="H627" s="70"/>
      <c r="I627" s="70"/>
    </row>
    <row r="628" spans="3:11" x14ac:dyDescent="0.25">
      <c r="C628" s="70"/>
      <c r="D628" s="31"/>
      <c r="E628" s="89"/>
      <c r="F628" s="89"/>
      <c r="G628" s="89"/>
      <c r="H628" s="73"/>
      <c r="I628" s="73"/>
      <c r="J628" s="73"/>
      <c r="K628" s="108"/>
    </row>
    <row r="629" spans="3:11" x14ac:dyDescent="0.25">
      <c r="C629" s="70"/>
      <c r="D629" s="31"/>
      <c r="E629" s="89"/>
      <c r="F629" s="89"/>
      <c r="G629" s="89"/>
      <c r="H629" s="73"/>
      <c r="I629" s="73"/>
      <c r="J629" s="73"/>
      <c r="K629" s="108"/>
    </row>
    <row r="630" spans="3:11" ht="15.75" x14ac:dyDescent="0.25">
      <c r="C630" s="198" t="s">
        <v>391</v>
      </c>
      <c r="D630" s="306" t="s">
        <v>2706</v>
      </c>
      <c r="E630" s="89"/>
      <c r="F630" s="89"/>
      <c r="G630" s="89"/>
      <c r="H630" s="73"/>
      <c r="I630" s="73"/>
      <c r="J630" s="73"/>
      <c r="K630" s="108"/>
    </row>
    <row r="631" spans="3:11" ht="18.75" x14ac:dyDescent="0.25">
      <c r="C631" s="200" t="str">
        <f>IFERROR(VLOOKUP(D630,'1. Desarrollo e Innov. Curricu.'!$F:$G,2,FALSE),IFERROR(VLOOKUP(D630,'2. Investigación Científica'!$F:$G,2,FALSE),IFERROR(VLOOKUP(D630,'3. Vinculación Univ. Sociedad'!$E:$G,2,FALSE),IFERROR(VLOOKUP(D630,'4.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Desarrollo de la investigación para actualización del Atlas del clima y gestión de riesgo de Honduras</v>
      </c>
      <c r="D631" s="31"/>
      <c r="E631" s="89"/>
      <c r="F631" s="89"/>
      <c r="G631" s="89"/>
      <c r="H631" s="73"/>
      <c r="I631" s="73"/>
      <c r="J631" s="73"/>
      <c r="K631" s="108"/>
    </row>
    <row r="632" spans="3:11" ht="15.75" thickBot="1" x14ac:dyDescent="0.3">
      <c r="F632" s="89"/>
      <c r="G632" s="73"/>
      <c r="H632" s="73"/>
      <c r="I632" s="73"/>
    </row>
    <row r="633" spans="3:11" ht="30.75" thickBot="1" x14ac:dyDescent="0.3">
      <c r="C633" s="125" t="s">
        <v>44</v>
      </c>
      <c r="D633" s="125" t="s">
        <v>55</v>
      </c>
      <c r="E633" s="132" t="s">
        <v>57</v>
      </c>
      <c r="F633" s="131" t="s">
        <v>27</v>
      </c>
      <c r="G633" s="129" t="s">
        <v>130</v>
      </c>
      <c r="H633" s="132" t="s">
        <v>46</v>
      </c>
      <c r="I633" s="129" t="s">
        <v>131</v>
      </c>
      <c r="J633" s="129" t="s">
        <v>409</v>
      </c>
      <c r="K633" s="129" t="s">
        <v>410</v>
      </c>
    </row>
    <row r="634" spans="3:11" hidden="1" x14ac:dyDescent="0.25">
      <c r="C634" s="210" t="s">
        <v>438</v>
      </c>
      <c r="D634" s="211"/>
      <c r="E634" s="209">
        <f>HLOOKUP(C634,$AH$2:$BU$3,2,0)</f>
        <v>620</v>
      </c>
      <c r="F634" s="93">
        <f t="shared" ref="F634:F668" si="30">D634*E634</f>
        <v>0</v>
      </c>
      <c r="G634" s="157"/>
      <c r="H634" s="138"/>
      <c r="I634" s="126" t="e">
        <f>VLOOKUP(H634,Presupuesto!$B$11:$C$565,2,0)</f>
        <v>#N/A</v>
      </c>
      <c r="J634" s="208" t="s">
        <v>1474</v>
      </c>
      <c r="K634" s="94" t="s">
        <v>393</v>
      </c>
    </row>
    <row r="635" spans="3:11" x14ac:dyDescent="0.25">
      <c r="C635" s="137" t="s">
        <v>3046</v>
      </c>
      <c r="D635" s="154">
        <v>4</v>
      </c>
      <c r="E635" s="119">
        <v>46875</v>
      </c>
      <c r="F635" s="93">
        <f t="shared" si="30"/>
        <v>187500</v>
      </c>
      <c r="G635" s="157" t="s">
        <v>128</v>
      </c>
      <c r="H635" s="994"/>
      <c r="I635" s="126" t="e">
        <f>VLOOKUP(H635,Presupuesto!$B$11:$C$565,2,0)</f>
        <v>#N/A</v>
      </c>
      <c r="J635" s="94" t="s">
        <v>1358</v>
      </c>
      <c r="K635" s="94" t="s">
        <v>401</v>
      </c>
    </row>
    <row r="636" spans="3:11" hidden="1" x14ac:dyDescent="0.25">
      <c r="C636" s="137"/>
      <c r="D636" s="154"/>
      <c r="E636" s="119"/>
      <c r="F636" s="93">
        <f t="shared" si="30"/>
        <v>0</v>
      </c>
      <c r="G636" s="157"/>
      <c r="H636" s="138"/>
      <c r="I636" s="126" t="e">
        <f>VLOOKUP(H636,Presupuesto!$B$11:$C$565,2,0)</f>
        <v>#N/A</v>
      </c>
      <c r="J636" s="94" t="str">
        <f t="shared" ref="J636:J668" si="31">$J$634</f>
        <v>Desarrollo del Sistema de Educación Superior</v>
      </c>
      <c r="K636" s="94" t="s">
        <v>411</v>
      </c>
    </row>
    <row r="637" spans="3:11" hidden="1" x14ac:dyDescent="0.25">
      <c r="C637" s="137"/>
      <c r="D637" s="154"/>
      <c r="E637" s="119"/>
      <c r="F637" s="93">
        <f t="shared" si="30"/>
        <v>0</v>
      </c>
      <c r="G637" s="157"/>
      <c r="H637" s="138"/>
      <c r="I637" s="126" t="e">
        <f>VLOOKUP(H637,Presupuesto!$B$11:$C$565,2,0)</f>
        <v>#N/A</v>
      </c>
      <c r="J637" s="94" t="str">
        <f t="shared" si="31"/>
        <v>Desarrollo del Sistema de Educación Superior</v>
      </c>
      <c r="K637" s="94" t="s">
        <v>411</v>
      </c>
    </row>
    <row r="638" spans="3:11" hidden="1" x14ac:dyDescent="0.25">
      <c r="C638" s="137"/>
      <c r="D638" s="154"/>
      <c r="E638" s="119"/>
      <c r="F638" s="93">
        <f t="shared" si="30"/>
        <v>0</v>
      </c>
      <c r="G638" s="157"/>
      <c r="H638" s="138"/>
      <c r="I638" s="126" t="e">
        <f>VLOOKUP(H638,Presupuesto!$B$11:$C$565,2,0)</f>
        <v>#N/A</v>
      </c>
      <c r="J638" s="94" t="str">
        <f t="shared" si="31"/>
        <v>Desarrollo del Sistema de Educación Superior</v>
      </c>
      <c r="K638" s="94" t="s">
        <v>411</v>
      </c>
    </row>
    <row r="639" spans="3:11" hidden="1" x14ac:dyDescent="0.25">
      <c r="C639" s="137"/>
      <c r="D639" s="154"/>
      <c r="E639" s="119"/>
      <c r="F639" s="93">
        <f t="shared" si="30"/>
        <v>0</v>
      </c>
      <c r="G639" s="157"/>
      <c r="H639" s="138"/>
      <c r="I639" s="126" t="e">
        <f>VLOOKUP(H639,Presupuesto!$B$11:$C$565,2,0)</f>
        <v>#N/A</v>
      </c>
      <c r="J639" s="94" t="str">
        <f t="shared" si="31"/>
        <v>Desarrollo del Sistema de Educación Superior</v>
      </c>
      <c r="K639" s="94" t="s">
        <v>400</v>
      </c>
    </row>
    <row r="640" spans="3:11" hidden="1" x14ac:dyDescent="0.25">
      <c r="C640" s="137"/>
      <c r="D640" s="154"/>
      <c r="E640" s="119"/>
      <c r="F640" s="93">
        <f t="shared" si="30"/>
        <v>0</v>
      </c>
      <c r="G640" s="157"/>
      <c r="H640" s="138"/>
      <c r="I640" s="126" t="e">
        <f>VLOOKUP(H640,Presupuesto!$B$11:$C$565,2,0)</f>
        <v>#N/A</v>
      </c>
      <c r="J640" s="94" t="str">
        <f t="shared" si="31"/>
        <v>Desarrollo del Sistema de Educación Superior</v>
      </c>
      <c r="K640" s="94" t="s">
        <v>411</v>
      </c>
    </row>
    <row r="641" spans="3:11" hidden="1" x14ac:dyDescent="0.25">
      <c r="C641" s="137"/>
      <c r="D641" s="154"/>
      <c r="E641" s="119"/>
      <c r="F641" s="93">
        <f t="shared" si="30"/>
        <v>0</v>
      </c>
      <c r="G641" s="157"/>
      <c r="H641" s="138"/>
      <c r="I641" s="126" t="e">
        <f>VLOOKUP(H641,Presupuesto!$B$11:$C$565,2,0)</f>
        <v>#N/A</v>
      </c>
      <c r="J641" s="94" t="str">
        <f t="shared" si="31"/>
        <v>Desarrollo del Sistema de Educación Superior</v>
      </c>
      <c r="K641" s="94" t="s">
        <v>411</v>
      </c>
    </row>
    <row r="642" spans="3:11" hidden="1" x14ac:dyDescent="0.25">
      <c r="C642" s="137"/>
      <c r="D642" s="154"/>
      <c r="E642" s="119"/>
      <c r="F642" s="93">
        <f t="shared" si="30"/>
        <v>0</v>
      </c>
      <c r="G642" s="157"/>
      <c r="H642" s="138"/>
      <c r="I642" s="126" t="e">
        <f>VLOOKUP(H642,Presupuesto!$B$11:$C$565,2,0)</f>
        <v>#N/A</v>
      </c>
      <c r="J642" s="94" t="str">
        <f t="shared" si="31"/>
        <v>Desarrollo del Sistema de Educación Superior</v>
      </c>
      <c r="K642" s="94" t="s">
        <v>411</v>
      </c>
    </row>
    <row r="643" spans="3:11" hidden="1" x14ac:dyDescent="0.25">
      <c r="C643" s="137"/>
      <c r="D643" s="154"/>
      <c r="E643" s="119"/>
      <c r="F643" s="93">
        <f t="shared" si="30"/>
        <v>0</v>
      </c>
      <c r="G643" s="157"/>
      <c r="H643" s="138"/>
      <c r="I643" s="126" t="e">
        <f>VLOOKUP(H643,Presupuesto!$B$11:$C$565,2,0)</f>
        <v>#N/A</v>
      </c>
      <c r="J643" s="94" t="str">
        <f t="shared" si="31"/>
        <v>Desarrollo del Sistema de Educación Superior</v>
      </c>
      <c r="K643" s="94" t="s">
        <v>411</v>
      </c>
    </row>
    <row r="644" spans="3:11" hidden="1" x14ac:dyDescent="0.25">
      <c r="C644" s="137"/>
      <c r="D644" s="154"/>
      <c r="E644" s="119"/>
      <c r="F644" s="93">
        <f t="shared" si="30"/>
        <v>0</v>
      </c>
      <c r="G644" s="157"/>
      <c r="H644" s="138"/>
      <c r="I644" s="126" t="e">
        <f>VLOOKUP(H644,Presupuesto!$B$11:$C$565,2,0)</f>
        <v>#N/A</v>
      </c>
      <c r="J644" s="94" t="str">
        <f t="shared" si="31"/>
        <v>Desarrollo del Sistema de Educación Superior</v>
      </c>
      <c r="K644" s="94" t="s">
        <v>411</v>
      </c>
    </row>
    <row r="645" spans="3:11" hidden="1" x14ac:dyDescent="0.25">
      <c r="C645" s="137"/>
      <c r="D645" s="154"/>
      <c r="E645" s="119"/>
      <c r="F645" s="93">
        <f t="shared" si="30"/>
        <v>0</v>
      </c>
      <c r="G645" s="157"/>
      <c r="H645" s="138"/>
      <c r="I645" s="126" t="e">
        <f>VLOOKUP(H645,Presupuesto!$B$11:$C$565,2,0)</f>
        <v>#N/A</v>
      </c>
      <c r="J645" s="94" t="str">
        <f t="shared" si="31"/>
        <v>Desarrollo del Sistema de Educación Superior</v>
      </c>
      <c r="K645" s="94" t="s">
        <v>411</v>
      </c>
    </row>
    <row r="646" spans="3:11" hidden="1" x14ac:dyDescent="0.25">
      <c r="C646" s="137"/>
      <c r="D646" s="154"/>
      <c r="E646" s="119"/>
      <c r="F646" s="93">
        <f t="shared" si="30"/>
        <v>0</v>
      </c>
      <c r="G646" s="157"/>
      <c r="H646" s="138"/>
      <c r="I646" s="126" t="e">
        <f>VLOOKUP(H646,Presupuesto!$B$11:$C$565,2,0)</f>
        <v>#N/A</v>
      </c>
      <c r="J646" s="94" t="str">
        <f t="shared" si="31"/>
        <v>Desarrollo del Sistema de Educación Superior</v>
      </c>
      <c r="K646" s="94" t="s">
        <v>411</v>
      </c>
    </row>
    <row r="647" spans="3:11" hidden="1" x14ac:dyDescent="0.25">
      <c r="C647" s="137"/>
      <c r="D647" s="154"/>
      <c r="E647" s="119"/>
      <c r="F647" s="93">
        <f t="shared" si="30"/>
        <v>0</v>
      </c>
      <c r="G647" s="157"/>
      <c r="H647" s="138"/>
      <c r="I647" s="126" t="e">
        <f>VLOOKUP(H647,Presupuesto!$B$11:$C$565,2,0)</f>
        <v>#N/A</v>
      </c>
      <c r="J647" s="94" t="str">
        <f t="shared" si="31"/>
        <v>Desarrollo del Sistema de Educación Superior</v>
      </c>
      <c r="K647" s="94" t="s">
        <v>411</v>
      </c>
    </row>
    <row r="648" spans="3:11" hidden="1" x14ac:dyDescent="0.25">
      <c r="C648" s="137"/>
      <c r="D648" s="154"/>
      <c r="E648" s="119"/>
      <c r="F648" s="93">
        <f t="shared" si="30"/>
        <v>0</v>
      </c>
      <c r="G648" s="157"/>
      <c r="H648" s="138"/>
      <c r="I648" s="126" t="e">
        <f>VLOOKUP(H648,Presupuesto!$B$11:$C$565,2,0)</f>
        <v>#N/A</v>
      </c>
      <c r="J648" s="94" t="str">
        <f t="shared" si="31"/>
        <v>Desarrollo del Sistema de Educación Superior</v>
      </c>
      <c r="K648" s="94" t="s">
        <v>411</v>
      </c>
    </row>
    <row r="649" spans="3:11" hidden="1" x14ac:dyDescent="0.25">
      <c r="C649" s="137"/>
      <c r="D649" s="154"/>
      <c r="E649" s="119"/>
      <c r="F649" s="93">
        <f t="shared" si="30"/>
        <v>0</v>
      </c>
      <c r="G649" s="157"/>
      <c r="H649" s="138"/>
      <c r="I649" s="126" t="e">
        <f>VLOOKUP(H649,Presupuesto!$B$11:$C$565,2,0)</f>
        <v>#N/A</v>
      </c>
      <c r="J649" s="94" t="str">
        <f t="shared" si="31"/>
        <v>Desarrollo del Sistema de Educación Superior</v>
      </c>
      <c r="K649" s="94" t="s">
        <v>411</v>
      </c>
    </row>
    <row r="650" spans="3:11" hidden="1" x14ac:dyDescent="0.25">
      <c r="C650" s="137"/>
      <c r="D650" s="154"/>
      <c r="E650" s="119"/>
      <c r="F650" s="93">
        <f t="shared" si="30"/>
        <v>0</v>
      </c>
      <c r="G650" s="157"/>
      <c r="H650" s="138"/>
      <c r="I650" s="126" t="e">
        <f>VLOOKUP(H650,Presupuesto!$B$11:$C$565,2,0)</f>
        <v>#N/A</v>
      </c>
      <c r="J650" s="94" t="str">
        <f t="shared" si="31"/>
        <v>Desarrollo del Sistema de Educación Superior</v>
      </c>
      <c r="K650" s="94" t="s">
        <v>411</v>
      </c>
    </row>
    <row r="651" spans="3:11" hidden="1" x14ac:dyDescent="0.25">
      <c r="C651" s="137"/>
      <c r="D651" s="154"/>
      <c r="E651" s="119"/>
      <c r="F651" s="93">
        <f t="shared" si="30"/>
        <v>0</v>
      </c>
      <c r="G651" s="157"/>
      <c r="H651" s="138"/>
      <c r="I651" s="126" t="e">
        <f>VLOOKUP(H651,Presupuesto!$B$11:$C$565,2,0)</f>
        <v>#N/A</v>
      </c>
      <c r="J651" s="94" t="str">
        <f t="shared" si="31"/>
        <v>Desarrollo del Sistema de Educación Superior</v>
      </c>
      <c r="K651" s="94" t="s">
        <v>411</v>
      </c>
    </row>
    <row r="652" spans="3:11" hidden="1" x14ac:dyDescent="0.25">
      <c r="C652" s="137"/>
      <c r="D652" s="154"/>
      <c r="E652" s="119"/>
      <c r="F652" s="93">
        <f t="shared" si="30"/>
        <v>0</v>
      </c>
      <c r="G652" s="157"/>
      <c r="H652" s="138"/>
      <c r="I652" s="126" t="e">
        <f>VLOOKUP(H652,Presupuesto!$B$11:$C$565,2,0)</f>
        <v>#N/A</v>
      </c>
      <c r="J652" s="94" t="str">
        <f t="shared" si="31"/>
        <v>Desarrollo del Sistema de Educación Superior</v>
      </c>
      <c r="K652" s="94" t="s">
        <v>411</v>
      </c>
    </row>
    <row r="653" spans="3:11" hidden="1" x14ac:dyDescent="0.25">
      <c r="C653" s="137"/>
      <c r="D653" s="154"/>
      <c r="E653" s="119"/>
      <c r="F653" s="93">
        <f t="shared" si="30"/>
        <v>0</v>
      </c>
      <c r="G653" s="157"/>
      <c r="H653" s="138"/>
      <c r="I653" s="126" t="e">
        <f>VLOOKUP(H653,Presupuesto!$B$11:$C$565,2,0)</f>
        <v>#N/A</v>
      </c>
      <c r="J653" s="94" t="str">
        <f t="shared" si="31"/>
        <v>Desarrollo del Sistema de Educación Superior</v>
      </c>
      <c r="K653" s="94" t="s">
        <v>411</v>
      </c>
    </row>
    <row r="654" spans="3:11" hidden="1" x14ac:dyDescent="0.25">
      <c r="C654" s="137"/>
      <c r="D654" s="154"/>
      <c r="E654" s="119"/>
      <c r="F654" s="93">
        <f t="shared" si="30"/>
        <v>0</v>
      </c>
      <c r="G654" s="157"/>
      <c r="H654" s="138"/>
      <c r="I654" s="126" t="e">
        <f>VLOOKUP(H654,Presupuesto!$B$11:$C$565,2,0)</f>
        <v>#N/A</v>
      </c>
      <c r="J654" s="94" t="str">
        <f t="shared" si="31"/>
        <v>Desarrollo del Sistema de Educación Superior</v>
      </c>
      <c r="K654" s="94" t="s">
        <v>411</v>
      </c>
    </row>
    <row r="655" spans="3:11" hidden="1" x14ac:dyDescent="0.25">
      <c r="C655" s="137"/>
      <c r="D655" s="154"/>
      <c r="E655" s="119"/>
      <c r="F655" s="93">
        <f t="shared" si="30"/>
        <v>0</v>
      </c>
      <c r="G655" s="157"/>
      <c r="H655" s="138"/>
      <c r="I655" s="126" t="e">
        <f>VLOOKUP(H655,Presupuesto!$B$11:$C$565,2,0)</f>
        <v>#N/A</v>
      </c>
      <c r="J655" s="94" t="str">
        <f t="shared" si="31"/>
        <v>Desarrollo del Sistema de Educación Superior</v>
      </c>
      <c r="K655" s="94" t="s">
        <v>411</v>
      </c>
    </row>
    <row r="656" spans="3:11" hidden="1" x14ac:dyDescent="0.25">
      <c r="C656" s="139"/>
      <c r="D656" s="147"/>
      <c r="E656" s="114"/>
      <c r="F656" s="93">
        <f t="shared" si="30"/>
        <v>0</v>
      </c>
      <c r="G656" s="157"/>
      <c r="H656" s="140"/>
      <c r="I656" s="126" t="e">
        <f>VLOOKUP(H656,Presupuesto!$B$11:$C$565,2,0)</f>
        <v>#N/A</v>
      </c>
      <c r="J656" s="94" t="str">
        <f t="shared" si="31"/>
        <v>Desarrollo del Sistema de Educación Superior</v>
      </c>
      <c r="K656" s="94" t="s">
        <v>411</v>
      </c>
    </row>
    <row r="657" spans="3:11" hidden="1" x14ac:dyDescent="0.25">
      <c r="C657" s="139"/>
      <c r="D657" s="147"/>
      <c r="E657" s="114"/>
      <c r="F657" s="93">
        <f t="shared" si="30"/>
        <v>0</v>
      </c>
      <c r="G657" s="157"/>
      <c r="H657" s="140"/>
      <c r="I657" s="126" t="e">
        <f>VLOOKUP(H657,Presupuesto!$B$11:$C$565,2,0)</f>
        <v>#N/A</v>
      </c>
      <c r="J657" s="94" t="str">
        <f t="shared" si="31"/>
        <v>Desarrollo del Sistema de Educación Superior</v>
      </c>
      <c r="K657" s="94" t="s">
        <v>411</v>
      </c>
    </row>
    <row r="658" spans="3:11" hidden="1" x14ac:dyDescent="0.25">
      <c r="C658" s="139"/>
      <c r="D658" s="147"/>
      <c r="E658" s="114"/>
      <c r="F658" s="93">
        <f t="shared" si="30"/>
        <v>0</v>
      </c>
      <c r="G658" s="157"/>
      <c r="H658" s="140"/>
      <c r="I658" s="126" t="e">
        <f>VLOOKUP(H658,Presupuesto!$B$11:$C$565,2,0)</f>
        <v>#N/A</v>
      </c>
      <c r="J658" s="94" t="str">
        <f t="shared" si="31"/>
        <v>Desarrollo del Sistema de Educación Superior</v>
      </c>
      <c r="K658" s="94" t="s">
        <v>411</v>
      </c>
    </row>
    <row r="659" spans="3:11" hidden="1" x14ac:dyDescent="0.25">
      <c r="C659" s="139"/>
      <c r="D659" s="147"/>
      <c r="E659" s="114"/>
      <c r="F659" s="93">
        <f t="shared" si="30"/>
        <v>0</v>
      </c>
      <c r="G659" s="157"/>
      <c r="H659" s="140"/>
      <c r="I659" s="126" t="e">
        <f>VLOOKUP(H659,Presupuesto!$B$11:$C$565,2,0)</f>
        <v>#N/A</v>
      </c>
      <c r="J659" s="94" t="str">
        <f t="shared" si="31"/>
        <v>Desarrollo del Sistema de Educación Superior</v>
      </c>
      <c r="K659" s="94" t="s">
        <v>411</v>
      </c>
    </row>
    <row r="660" spans="3:11" hidden="1" x14ac:dyDescent="0.25">
      <c r="C660" s="139"/>
      <c r="D660" s="147"/>
      <c r="E660" s="114"/>
      <c r="F660" s="93">
        <f t="shared" si="30"/>
        <v>0</v>
      </c>
      <c r="G660" s="157"/>
      <c r="H660" s="140"/>
      <c r="I660" s="126" t="e">
        <f>VLOOKUP(H660,Presupuesto!$B$11:$C$565,2,0)</f>
        <v>#N/A</v>
      </c>
      <c r="J660" s="94" t="str">
        <f t="shared" si="31"/>
        <v>Desarrollo del Sistema de Educación Superior</v>
      </c>
      <c r="K660" s="94" t="s">
        <v>411</v>
      </c>
    </row>
    <row r="661" spans="3:11" hidden="1" x14ac:dyDescent="0.25">
      <c r="C661" s="139"/>
      <c r="D661" s="147"/>
      <c r="E661" s="114"/>
      <c r="F661" s="93">
        <f t="shared" si="30"/>
        <v>0</v>
      </c>
      <c r="G661" s="157"/>
      <c r="H661" s="140"/>
      <c r="I661" s="126" t="e">
        <f>VLOOKUP(H661,Presupuesto!$B$11:$C$565,2,0)</f>
        <v>#N/A</v>
      </c>
      <c r="J661" s="94" t="str">
        <f t="shared" si="31"/>
        <v>Desarrollo del Sistema de Educación Superior</v>
      </c>
      <c r="K661" s="94" t="s">
        <v>411</v>
      </c>
    </row>
    <row r="662" spans="3:11" hidden="1" x14ac:dyDescent="0.25">
      <c r="C662" s="139"/>
      <c r="D662" s="147"/>
      <c r="E662" s="114"/>
      <c r="F662" s="93">
        <f t="shared" si="30"/>
        <v>0</v>
      </c>
      <c r="G662" s="157"/>
      <c r="H662" s="140"/>
      <c r="I662" s="126" t="e">
        <f>VLOOKUP(H662,Presupuesto!$B$11:$C$565,2,0)</f>
        <v>#N/A</v>
      </c>
      <c r="J662" s="94" t="str">
        <f t="shared" si="31"/>
        <v>Desarrollo del Sistema de Educación Superior</v>
      </c>
      <c r="K662" s="94" t="s">
        <v>411</v>
      </c>
    </row>
    <row r="663" spans="3:11" hidden="1" x14ac:dyDescent="0.25">
      <c r="C663" s="139"/>
      <c r="D663" s="147"/>
      <c r="E663" s="114"/>
      <c r="F663" s="93">
        <f t="shared" si="30"/>
        <v>0</v>
      </c>
      <c r="G663" s="157"/>
      <c r="H663" s="140"/>
      <c r="I663" s="126" t="e">
        <f>VLOOKUP(H663,Presupuesto!$B$11:$C$565,2,0)</f>
        <v>#N/A</v>
      </c>
      <c r="J663" s="94" t="str">
        <f t="shared" si="31"/>
        <v>Desarrollo del Sistema de Educación Superior</v>
      </c>
      <c r="K663" s="94" t="s">
        <v>411</v>
      </c>
    </row>
    <row r="664" spans="3:11" hidden="1" x14ac:dyDescent="0.25">
      <c r="C664" s="141"/>
      <c r="D664" s="147"/>
      <c r="E664" s="114"/>
      <c r="F664" s="93">
        <f t="shared" si="30"/>
        <v>0</v>
      </c>
      <c r="G664" s="157"/>
      <c r="H664" s="142"/>
      <c r="I664" s="126" t="e">
        <f>VLOOKUP(H664,Presupuesto!$B$11:$C$565,2,0)</f>
        <v>#N/A</v>
      </c>
      <c r="J664" s="94" t="str">
        <f t="shared" si="31"/>
        <v>Desarrollo del Sistema de Educación Superior</v>
      </c>
      <c r="K664" s="94" t="s">
        <v>402</v>
      </c>
    </row>
    <row r="665" spans="3:11" hidden="1" x14ac:dyDescent="0.25">
      <c r="C665" s="141"/>
      <c r="D665" s="147"/>
      <c r="E665" s="114"/>
      <c r="F665" s="93">
        <f t="shared" si="30"/>
        <v>0</v>
      </c>
      <c r="G665" s="157"/>
      <c r="H665" s="142"/>
      <c r="I665" s="126" t="e">
        <f>VLOOKUP(H665,Presupuesto!$B$11:$C$565,2,0)</f>
        <v>#N/A</v>
      </c>
      <c r="J665" s="94" t="str">
        <f t="shared" si="31"/>
        <v>Desarrollo del Sistema de Educación Superior</v>
      </c>
      <c r="K665" s="94" t="s">
        <v>411</v>
      </c>
    </row>
    <row r="666" spans="3:11" hidden="1" x14ac:dyDescent="0.25">
      <c r="C666" s="141"/>
      <c r="D666" s="147"/>
      <c r="E666" s="114"/>
      <c r="F666" s="93">
        <f t="shared" si="30"/>
        <v>0</v>
      </c>
      <c r="G666" s="157"/>
      <c r="H666" s="142"/>
      <c r="I666" s="126" t="e">
        <f>VLOOKUP(H666,Presupuesto!$B$11:$C$565,2,0)</f>
        <v>#N/A</v>
      </c>
      <c r="J666" s="94" t="str">
        <f t="shared" si="31"/>
        <v>Desarrollo del Sistema de Educación Superior</v>
      </c>
      <c r="K666" s="94" t="s">
        <v>411</v>
      </c>
    </row>
    <row r="667" spans="3:11" hidden="1" x14ac:dyDescent="0.25">
      <c r="C667" s="141"/>
      <c r="D667" s="147"/>
      <c r="E667" s="114"/>
      <c r="F667" s="93">
        <f t="shared" si="30"/>
        <v>0</v>
      </c>
      <c r="G667" s="157"/>
      <c r="H667" s="142"/>
      <c r="I667" s="126" t="e">
        <f>VLOOKUP(H667,Presupuesto!$B$11:$C$565,2,0)</f>
        <v>#N/A</v>
      </c>
      <c r="J667" s="94" t="str">
        <f t="shared" si="31"/>
        <v>Desarrollo del Sistema de Educación Superior</v>
      </c>
      <c r="K667" s="94" t="s">
        <v>411</v>
      </c>
    </row>
    <row r="668" spans="3:11" ht="15.75" hidden="1" thickBot="1" x14ac:dyDescent="0.3">
      <c r="C668" s="143"/>
      <c r="D668" s="155"/>
      <c r="E668" s="99"/>
      <c r="F668" s="101">
        <f t="shared" si="30"/>
        <v>0</v>
      </c>
      <c r="G668" s="158"/>
      <c r="H668" s="144"/>
      <c r="I668" s="128" t="e">
        <f>VLOOKUP(H668,Presupuesto!$B$11:$C$565,2,0)</f>
        <v>#N/A</v>
      </c>
      <c r="J668" s="102" t="str">
        <f t="shared" si="31"/>
        <v>Desarrollo del Sistema de Educación Superior</v>
      </c>
      <c r="K668" s="120" t="s">
        <v>393</v>
      </c>
    </row>
    <row r="670" spans="3:11" ht="15.75" thickBot="1" x14ac:dyDescent="0.3">
      <c r="F670" s="86"/>
      <c r="G670" s="85"/>
      <c r="H670" s="86"/>
      <c r="I670" s="86"/>
    </row>
    <row r="671" spans="3:11" ht="15.75" thickBot="1" x14ac:dyDescent="0.3">
      <c r="C671" s="153" t="s">
        <v>53</v>
      </c>
      <c r="D671" s="307">
        <f>SUM(F678:F712)</f>
        <v>7500</v>
      </c>
      <c r="F671" s="70"/>
      <c r="G671" s="76"/>
      <c r="H671" s="70"/>
      <c r="I671" s="70"/>
    </row>
    <row r="672" spans="3:11" x14ac:dyDescent="0.25">
      <c r="C672" s="70"/>
      <c r="D672" s="31"/>
      <c r="E672" s="89"/>
      <c r="F672" s="89"/>
      <c r="G672" s="89"/>
      <c r="H672" s="73"/>
      <c r="I672" s="73"/>
      <c r="J672" s="73"/>
      <c r="K672" s="108"/>
    </row>
    <row r="673" spans="3:11" x14ac:dyDescent="0.25">
      <c r="C673" s="70"/>
      <c r="D673" s="31"/>
      <c r="E673" s="89"/>
      <c r="F673" s="89"/>
      <c r="G673" s="89"/>
      <c r="H673" s="73"/>
      <c r="I673" s="73"/>
      <c r="J673" s="73"/>
      <c r="K673" s="108"/>
    </row>
    <row r="674" spans="3:11" ht="15.75" x14ac:dyDescent="0.25">
      <c r="C674" s="198" t="s">
        <v>391</v>
      </c>
      <c r="D674" s="306" t="s">
        <v>2197</v>
      </c>
      <c r="E674" s="89"/>
      <c r="F674" s="89"/>
      <c r="G674" s="89"/>
      <c r="H674" s="73"/>
      <c r="I674" s="73"/>
      <c r="J674" s="73"/>
      <c r="K674" s="108"/>
    </row>
    <row r="675" spans="3:11" ht="18.75" x14ac:dyDescent="0.25">
      <c r="C675" s="200" t="str">
        <f>IFERROR(VLOOKUP(D674,'1. Desarrollo e Innov. Curricu.'!$F:$G,2,FALSE),IFERROR(VLOOKUP(D674,'2. Investigación Científica'!$F:$G,2,FALSE),IFERROR(VLOOKUP(D674,'3. Vinculación Univ. Sociedad'!$E:$G,2,FALSE),IFERROR(VLOOKUP(D674,'4.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Divulgación en los dos números de la revista científica de la Escuela</v>
      </c>
      <c r="D675" s="31"/>
      <c r="E675" s="89"/>
      <c r="F675" s="89"/>
      <c r="G675" s="89"/>
      <c r="H675" s="73"/>
      <c r="I675" s="73"/>
      <c r="J675" s="73"/>
      <c r="K675" s="108"/>
    </row>
    <row r="676" spans="3:11" ht="15.75" thickBot="1" x14ac:dyDescent="0.3">
      <c r="F676" s="89"/>
      <c r="G676" s="73"/>
      <c r="H676" s="73"/>
      <c r="I676" s="73"/>
    </row>
    <row r="677" spans="3:11" ht="30.75" thickBot="1" x14ac:dyDescent="0.3">
      <c r="C677" s="125" t="s">
        <v>44</v>
      </c>
      <c r="D677" s="125" t="s">
        <v>55</v>
      </c>
      <c r="E677" s="132" t="s">
        <v>57</v>
      </c>
      <c r="F677" s="131" t="s">
        <v>27</v>
      </c>
      <c r="G677" s="129" t="s">
        <v>130</v>
      </c>
      <c r="H677" s="132" t="s">
        <v>46</v>
      </c>
      <c r="I677" s="129" t="s">
        <v>131</v>
      </c>
      <c r="J677" s="129" t="s">
        <v>409</v>
      </c>
      <c r="K677" s="129" t="s">
        <v>410</v>
      </c>
    </row>
    <row r="678" spans="3:11" hidden="1" x14ac:dyDescent="0.25">
      <c r="C678" s="210" t="s">
        <v>438</v>
      </c>
      <c r="D678" s="211"/>
      <c r="E678" s="209">
        <f>HLOOKUP(C678,$AH$2:$BU$3,2,0)</f>
        <v>620</v>
      </c>
      <c r="F678" s="93">
        <f t="shared" ref="F678:F712" si="32">D678*E678</f>
        <v>0</v>
      </c>
      <c r="G678" s="157"/>
      <c r="H678" s="138"/>
      <c r="I678" s="126" t="e">
        <f>VLOOKUP(H678,Presupuesto!$B$11:$C$565,2,0)</f>
        <v>#N/A</v>
      </c>
      <c r="J678" s="208" t="s">
        <v>1474</v>
      </c>
      <c r="K678" s="94" t="s">
        <v>393</v>
      </c>
    </row>
    <row r="679" spans="3:11" ht="30" x14ac:dyDescent="0.25">
      <c r="C679" s="964" t="s">
        <v>1756</v>
      </c>
      <c r="D679" s="154">
        <v>2</v>
      </c>
      <c r="E679" s="119">
        <v>3750</v>
      </c>
      <c r="F679" s="93">
        <f t="shared" si="32"/>
        <v>7500</v>
      </c>
      <c r="G679" s="157" t="s">
        <v>128</v>
      </c>
      <c r="H679" s="138" t="s">
        <v>722</v>
      </c>
      <c r="I679" s="126" t="str">
        <f>VLOOKUP(H679,Presupuesto!$B$11:$C$565,2,0)</f>
        <v>IMPRENTA PUBLIC.Y REPRODUCCION PROYECTO FORTALECIMIENTO DE ORG. ESTUDIANTIL</v>
      </c>
      <c r="J679" s="94" t="s">
        <v>1358</v>
      </c>
      <c r="K679" s="94" t="s">
        <v>401</v>
      </c>
    </row>
    <row r="680" spans="3:11" hidden="1" x14ac:dyDescent="0.25">
      <c r="C680" s="137"/>
      <c r="D680" s="154"/>
      <c r="E680" s="119"/>
      <c r="F680" s="93">
        <f t="shared" si="32"/>
        <v>0</v>
      </c>
      <c r="G680" s="157"/>
      <c r="H680" s="138"/>
      <c r="I680" s="126" t="e">
        <f>VLOOKUP(H680,Presupuesto!$B$11:$C$565,2,0)</f>
        <v>#N/A</v>
      </c>
      <c r="J680" s="94" t="str">
        <f t="shared" ref="J680:J712" si="33">$J$678</f>
        <v>Desarrollo del Sistema de Educación Superior</v>
      </c>
      <c r="K680" s="94" t="s">
        <v>411</v>
      </c>
    </row>
    <row r="681" spans="3:11" hidden="1" x14ac:dyDescent="0.25">
      <c r="C681" s="137"/>
      <c r="D681" s="154"/>
      <c r="E681" s="119"/>
      <c r="F681" s="93">
        <f t="shared" si="32"/>
        <v>0</v>
      </c>
      <c r="G681" s="157"/>
      <c r="H681" s="138"/>
      <c r="I681" s="126" t="e">
        <f>VLOOKUP(H681,Presupuesto!$B$11:$C$565,2,0)</f>
        <v>#N/A</v>
      </c>
      <c r="J681" s="94" t="str">
        <f t="shared" si="33"/>
        <v>Desarrollo del Sistema de Educación Superior</v>
      </c>
      <c r="K681" s="94" t="s">
        <v>411</v>
      </c>
    </row>
    <row r="682" spans="3:11" hidden="1" x14ac:dyDescent="0.25">
      <c r="C682" s="137"/>
      <c r="D682" s="154"/>
      <c r="E682" s="119"/>
      <c r="F682" s="93">
        <f t="shared" si="32"/>
        <v>0</v>
      </c>
      <c r="G682" s="157"/>
      <c r="H682" s="138"/>
      <c r="I682" s="126" t="e">
        <f>VLOOKUP(H682,Presupuesto!$B$11:$C$565,2,0)</f>
        <v>#N/A</v>
      </c>
      <c r="J682" s="94" t="str">
        <f t="shared" si="33"/>
        <v>Desarrollo del Sistema de Educación Superior</v>
      </c>
      <c r="K682" s="94" t="s">
        <v>411</v>
      </c>
    </row>
    <row r="683" spans="3:11" hidden="1" x14ac:dyDescent="0.25">
      <c r="C683" s="137"/>
      <c r="D683" s="154"/>
      <c r="E683" s="119"/>
      <c r="F683" s="93">
        <f t="shared" si="32"/>
        <v>0</v>
      </c>
      <c r="G683" s="157"/>
      <c r="H683" s="138"/>
      <c r="I683" s="126" t="e">
        <f>VLOOKUP(H683,Presupuesto!$B$11:$C$565,2,0)</f>
        <v>#N/A</v>
      </c>
      <c r="J683" s="94" t="str">
        <f t="shared" si="33"/>
        <v>Desarrollo del Sistema de Educación Superior</v>
      </c>
      <c r="K683" s="94" t="s">
        <v>400</v>
      </c>
    </row>
    <row r="684" spans="3:11" hidden="1" x14ac:dyDescent="0.25">
      <c r="C684" s="137"/>
      <c r="D684" s="154"/>
      <c r="E684" s="119"/>
      <c r="F684" s="93">
        <f t="shared" si="32"/>
        <v>0</v>
      </c>
      <c r="G684" s="157"/>
      <c r="H684" s="138"/>
      <c r="I684" s="126" t="e">
        <f>VLOOKUP(H684,Presupuesto!$B$11:$C$565,2,0)</f>
        <v>#N/A</v>
      </c>
      <c r="J684" s="94" t="str">
        <f t="shared" si="33"/>
        <v>Desarrollo del Sistema de Educación Superior</v>
      </c>
      <c r="K684" s="94" t="s">
        <v>411</v>
      </c>
    </row>
    <row r="685" spans="3:11" hidden="1" x14ac:dyDescent="0.25">
      <c r="C685" s="137"/>
      <c r="D685" s="154"/>
      <c r="E685" s="119"/>
      <c r="F685" s="93">
        <f t="shared" si="32"/>
        <v>0</v>
      </c>
      <c r="G685" s="157"/>
      <c r="H685" s="138"/>
      <c r="I685" s="126" t="e">
        <f>VLOOKUP(H685,Presupuesto!$B$11:$C$565,2,0)</f>
        <v>#N/A</v>
      </c>
      <c r="J685" s="94" t="str">
        <f t="shared" si="33"/>
        <v>Desarrollo del Sistema de Educación Superior</v>
      </c>
      <c r="K685" s="94" t="s">
        <v>411</v>
      </c>
    </row>
    <row r="686" spans="3:11" hidden="1" x14ac:dyDescent="0.25">
      <c r="C686" s="137"/>
      <c r="D686" s="154"/>
      <c r="E686" s="119"/>
      <c r="F686" s="93">
        <f t="shared" si="32"/>
        <v>0</v>
      </c>
      <c r="G686" s="157"/>
      <c r="H686" s="138"/>
      <c r="I686" s="126" t="e">
        <f>VLOOKUP(H686,Presupuesto!$B$11:$C$565,2,0)</f>
        <v>#N/A</v>
      </c>
      <c r="J686" s="94" t="str">
        <f t="shared" si="33"/>
        <v>Desarrollo del Sistema de Educación Superior</v>
      </c>
      <c r="K686" s="94" t="s">
        <v>411</v>
      </c>
    </row>
    <row r="687" spans="3:11" hidden="1" x14ac:dyDescent="0.25">
      <c r="C687" s="137"/>
      <c r="D687" s="154"/>
      <c r="E687" s="119"/>
      <c r="F687" s="93">
        <f t="shared" si="32"/>
        <v>0</v>
      </c>
      <c r="G687" s="157"/>
      <c r="H687" s="138"/>
      <c r="I687" s="126" t="e">
        <f>VLOOKUP(H687,Presupuesto!$B$11:$C$565,2,0)</f>
        <v>#N/A</v>
      </c>
      <c r="J687" s="94" t="str">
        <f t="shared" si="33"/>
        <v>Desarrollo del Sistema de Educación Superior</v>
      </c>
      <c r="K687" s="94" t="s">
        <v>411</v>
      </c>
    </row>
    <row r="688" spans="3:11" hidden="1" x14ac:dyDescent="0.25">
      <c r="C688" s="137"/>
      <c r="D688" s="154"/>
      <c r="E688" s="119"/>
      <c r="F688" s="93">
        <f t="shared" si="32"/>
        <v>0</v>
      </c>
      <c r="G688" s="157"/>
      <c r="H688" s="138"/>
      <c r="I688" s="126" t="e">
        <f>VLOOKUP(H688,Presupuesto!$B$11:$C$565,2,0)</f>
        <v>#N/A</v>
      </c>
      <c r="J688" s="94" t="str">
        <f t="shared" si="33"/>
        <v>Desarrollo del Sistema de Educación Superior</v>
      </c>
      <c r="K688" s="94" t="s">
        <v>411</v>
      </c>
    </row>
    <row r="689" spans="3:11" hidden="1" x14ac:dyDescent="0.25">
      <c r="C689" s="137"/>
      <c r="D689" s="154"/>
      <c r="E689" s="119"/>
      <c r="F689" s="93">
        <f t="shared" si="32"/>
        <v>0</v>
      </c>
      <c r="G689" s="157"/>
      <c r="H689" s="138"/>
      <c r="I689" s="126" t="e">
        <f>VLOOKUP(H689,Presupuesto!$B$11:$C$565,2,0)</f>
        <v>#N/A</v>
      </c>
      <c r="J689" s="94" t="str">
        <f t="shared" si="33"/>
        <v>Desarrollo del Sistema de Educación Superior</v>
      </c>
      <c r="K689" s="94" t="s">
        <v>411</v>
      </c>
    </row>
    <row r="690" spans="3:11" hidden="1" x14ac:dyDescent="0.25">
      <c r="C690" s="137"/>
      <c r="D690" s="154"/>
      <c r="E690" s="119"/>
      <c r="F690" s="93">
        <f t="shared" si="32"/>
        <v>0</v>
      </c>
      <c r="G690" s="157"/>
      <c r="H690" s="138"/>
      <c r="I690" s="126" t="e">
        <f>VLOOKUP(H690,Presupuesto!$B$11:$C$565,2,0)</f>
        <v>#N/A</v>
      </c>
      <c r="J690" s="94" t="str">
        <f t="shared" si="33"/>
        <v>Desarrollo del Sistema de Educación Superior</v>
      </c>
      <c r="K690" s="94" t="s">
        <v>411</v>
      </c>
    </row>
    <row r="691" spans="3:11" hidden="1" x14ac:dyDescent="0.25">
      <c r="C691" s="137"/>
      <c r="D691" s="154"/>
      <c r="E691" s="119"/>
      <c r="F691" s="93">
        <f t="shared" si="32"/>
        <v>0</v>
      </c>
      <c r="G691" s="157"/>
      <c r="H691" s="138"/>
      <c r="I691" s="126" t="e">
        <f>VLOOKUP(H691,Presupuesto!$B$11:$C$565,2,0)</f>
        <v>#N/A</v>
      </c>
      <c r="J691" s="94" t="str">
        <f t="shared" si="33"/>
        <v>Desarrollo del Sistema de Educación Superior</v>
      </c>
      <c r="K691" s="94" t="s">
        <v>411</v>
      </c>
    </row>
    <row r="692" spans="3:11" hidden="1" x14ac:dyDescent="0.25">
      <c r="C692" s="137"/>
      <c r="D692" s="154"/>
      <c r="E692" s="119"/>
      <c r="F692" s="93">
        <f t="shared" si="32"/>
        <v>0</v>
      </c>
      <c r="G692" s="157"/>
      <c r="H692" s="138"/>
      <c r="I692" s="126" t="e">
        <f>VLOOKUP(H692,Presupuesto!$B$11:$C$565,2,0)</f>
        <v>#N/A</v>
      </c>
      <c r="J692" s="94" t="str">
        <f t="shared" si="33"/>
        <v>Desarrollo del Sistema de Educación Superior</v>
      </c>
      <c r="K692" s="94" t="s">
        <v>411</v>
      </c>
    </row>
    <row r="693" spans="3:11" hidden="1" x14ac:dyDescent="0.25">
      <c r="C693" s="137"/>
      <c r="D693" s="154"/>
      <c r="E693" s="119"/>
      <c r="F693" s="93">
        <f t="shared" si="32"/>
        <v>0</v>
      </c>
      <c r="G693" s="157"/>
      <c r="H693" s="138"/>
      <c r="I693" s="126" t="e">
        <f>VLOOKUP(H693,Presupuesto!$B$11:$C$565,2,0)</f>
        <v>#N/A</v>
      </c>
      <c r="J693" s="94" t="str">
        <f t="shared" si="33"/>
        <v>Desarrollo del Sistema de Educación Superior</v>
      </c>
      <c r="K693" s="94" t="s">
        <v>411</v>
      </c>
    </row>
    <row r="694" spans="3:11" hidden="1" x14ac:dyDescent="0.25">
      <c r="C694" s="137"/>
      <c r="D694" s="154"/>
      <c r="E694" s="119"/>
      <c r="F694" s="93">
        <f t="shared" si="32"/>
        <v>0</v>
      </c>
      <c r="G694" s="157"/>
      <c r="H694" s="138"/>
      <c r="I694" s="126" t="e">
        <f>VLOOKUP(H694,Presupuesto!$B$11:$C$565,2,0)</f>
        <v>#N/A</v>
      </c>
      <c r="J694" s="94" t="str">
        <f t="shared" si="33"/>
        <v>Desarrollo del Sistema de Educación Superior</v>
      </c>
      <c r="K694" s="94" t="s">
        <v>411</v>
      </c>
    </row>
    <row r="695" spans="3:11" hidden="1" x14ac:dyDescent="0.25">
      <c r="C695" s="137"/>
      <c r="D695" s="154"/>
      <c r="E695" s="119"/>
      <c r="F695" s="93">
        <f t="shared" si="32"/>
        <v>0</v>
      </c>
      <c r="G695" s="157"/>
      <c r="H695" s="138"/>
      <c r="I695" s="126" t="e">
        <f>VLOOKUP(H695,Presupuesto!$B$11:$C$565,2,0)</f>
        <v>#N/A</v>
      </c>
      <c r="J695" s="94" t="str">
        <f t="shared" si="33"/>
        <v>Desarrollo del Sistema de Educación Superior</v>
      </c>
      <c r="K695" s="94" t="s">
        <v>411</v>
      </c>
    </row>
    <row r="696" spans="3:11" hidden="1" x14ac:dyDescent="0.25">
      <c r="C696" s="137"/>
      <c r="D696" s="154"/>
      <c r="E696" s="119"/>
      <c r="F696" s="93">
        <f t="shared" si="32"/>
        <v>0</v>
      </c>
      <c r="G696" s="157"/>
      <c r="H696" s="138"/>
      <c r="I696" s="126" t="e">
        <f>VLOOKUP(H696,Presupuesto!$B$11:$C$565,2,0)</f>
        <v>#N/A</v>
      </c>
      <c r="J696" s="94" t="str">
        <f t="shared" si="33"/>
        <v>Desarrollo del Sistema de Educación Superior</v>
      </c>
      <c r="K696" s="94" t="s">
        <v>411</v>
      </c>
    </row>
    <row r="697" spans="3:11" hidden="1" x14ac:dyDescent="0.25">
      <c r="C697" s="137"/>
      <c r="D697" s="154"/>
      <c r="E697" s="119"/>
      <c r="F697" s="93">
        <f t="shared" si="32"/>
        <v>0</v>
      </c>
      <c r="G697" s="157"/>
      <c r="H697" s="138"/>
      <c r="I697" s="126" t="e">
        <f>VLOOKUP(H697,Presupuesto!$B$11:$C$565,2,0)</f>
        <v>#N/A</v>
      </c>
      <c r="J697" s="94" t="str">
        <f t="shared" si="33"/>
        <v>Desarrollo del Sistema de Educación Superior</v>
      </c>
      <c r="K697" s="94" t="s">
        <v>411</v>
      </c>
    </row>
    <row r="698" spans="3:11" hidden="1" x14ac:dyDescent="0.25">
      <c r="C698" s="137"/>
      <c r="D698" s="154"/>
      <c r="E698" s="119"/>
      <c r="F698" s="93">
        <f t="shared" si="32"/>
        <v>0</v>
      </c>
      <c r="G698" s="157"/>
      <c r="H698" s="138"/>
      <c r="I698" s="126" t="e">
        <f>VLOOKUP(H698,Presupuesto!$B$11:$C$565,2,0)</f>
        <v>#N/A</v>
      </c>
      <c r="J698" s="94" t="str">
        <f t="shared" si="33"/>
        <v>Desarrollo del Sistema de Educación Superior</v>
      </c>
      <c r="K698" s="94" t="s">
        <v>411</v>
      </c>
    </row>
    <row r="699" spans="3:11" hidden="1" x14ac:dyDescent="0.25">
      <c r="C699" s="137"/>
      <c r="D699" s="154"/>
      <c r="E699" s="119"/>
      <c r="F699" s="93">
        <f t="shared" si="32"/>
        <v>0</v>
      </c>
      <c r="G699" s="157"/>
      <c r="H699" s="138"/>
      <c r="I699" s="126" t="e">
        <f>VLOOKUP(H699,Presupuesto!$B$11:$C$565,2,0)</f>
        <v>#N/A</v>
      </c>
      <c r="J699" s="94" t="str">
        <f t="shared" si="33"/>
        <v>Desarrollo del Sistema de Educación Superior</v>
      </c>
      <c r="K699" s="94" t="s">
        <v>411</v>
      </c>
    </row>
    <row r="700" spans="3:11" hidden="1" x14ac:dyDescent="0.25">
      <c r="C700" s="139"/>
      <c r="D700" s="147"/>
      <c r="E700" s="114"/>
      <c r="F700" s="93">
        <f t="shared" si="32"/>
        <v>0</v>
      </c>
      <c r="G700" s="157"/>
      <c r="H700" s="140"/>
      <c r="I700" s="126" t="e">
        <f>VLOOKUP(H700,Presupuesto!$B$11:$C$565,2,0)</f>
        <v>#N/A</v>
      </c>
      <c r="J700" s="94" t="str">
        <f t="shared" si="33"/>
        <v>Desarrollo del Sistema de Educación Superior</v>
      </c>
      <c r="K700" s="94" t="s">
        <v>411</v>
      </c>
    </row>
    <row r="701" spans="3:11" hidden="1" x14ac:dyDescent="0.25">
      <c r="C701" s="139"/>
      <c r="D701" s="147"/>
      <c r="E701" s="114"/>
      <c r="F701" s="93">
        <f t="shared" si="32"/>
        <v>0</v>
      </c>
      <c r="G701" s="157"/>
      <c r="H701" s="140"/>
      <c r="I701" s="126" t="e">
        <f>VLOOKUP(H701,Presupuesto!$B$11:$C$565,2,0)</f>
        <v>#N/A</v>
      </c>
      <c r="J701" s="94" t="str">
        <f t="shared" si="33"/>
        <v>Desarrollo del Sistema de Educación Superior</v>
      </c>
      <c r="K701" s="94" t="s">
        <v>411</v>
      </c>
    </row>
    <row r="702" spans="3:11" hidden="1" x14ac:dyDescent="0.25">
      <c r="C702" s="139"/>
      <c r="D702" s="147"/>
      <c r="E702" s="114"/>
      <c r="F702" s="93">
        <f t="shared" si="32"/>
        <v>0</v>
      </c>
      <c r="G702" s="157"/>
      <c r="H702" s="140"/>
      <c r="I702" s="126" t="e">
        <f>VLOOKUP(H702,Presupuesto!$B$11:$C$565,2,0)</f>
        <v>#N/A</v>
      </c>
      <c r="J702" s="94" t="str">
        <f t="shared" si="33"/>
        <v>Desarrollo del Sistema de Educación Superior</v>
      </c>
      <c r="K702" s="94" t="s">
        <v>411</v>
      </c>
    </row>
    <row r="703" spans="3:11" hidden="1" x14ac:dyDescent="0.25">
      <c r="C703" s="139"/>
      <c r="D703" s="147"/>
      <c r="E703" s="114"/>
      <c r="F703" s="93">
        <f t="shared" si="32"/>
        <v>0</v>
      </c>
      <c r="G703" s="157"/>
      <c r="H703" s="140"/>
      <c r="I703" s="126" t="e">
        <f>VLOOKUP(H703,Presupuesto!$B$11:$C$565,2,0)</f>
        <v>#N/A</v>
      </c>
      <c r="J703" s="94" t="str">
        <f t="shared" si="33"/>
        <v>Desarrollo del Sistema de Educación Superior</v>
      </c>
      <c r="K703" s="94" t="s">
        <v>411</v>
      </c>
    </row>
    <row r="704" spans="3:11" hidden="1" x14ac:dyDescent="0.25">
      <c r="C704" s="139"/>
      <c r="D704" s="147"/>
      <c r="E704" s="114"/>
      <c r="F704" s="93">
        <f t="shared" si="32"/>
        <v>0</v>
      </c>
      <c r="G704" s="157"/>
      <c r="H704" s="140"/>
      <c r="I704" s="126" t="e">
        <f>VLOOKUP(H704,Presupuesto!$B$11:$C$565,2,0)</f>
        <v>#N/A</v>
      </c>
      <c r="J704" s="94" t="str">
        <f t="shared" si="33"/>
        <v>Desarrollo del Sistema de Educación Superior</v>
      </c>
      <c r="K704" s="94" t="s">
        <v>411</v>
      </c>
    </row>
    <row r="705" spans="3:11" hidden="1" x14ac:dyDescent="0.25">
      <c r="C705" s="139"/>
      <c r="D705" s="147"/>
      <c r="E705" s="114"/>
      <c r="F705" s="93">
        <f t="shared" si="32"/>
        <v>0</v>
      </c>
      <c r="G705" s="157"/>
      <c r="H705" s="140"/>
      <c r="I705" s="126" t="e">
        <f>VLOOKUP(H705,Presupuesto!$B$11:$C$565,2,0)</f>
        <v>#N/A</v>
      </c>
      <c r="J705" s="94" t="str">
        <f t="shared" si="33"/>
        <v>Desarrollo del Sistema de Educación Superior</v>
      </c>
      <c r="K705" s="94" t="s">
        <v>411</v>
      </c>
    </row>
    <row r="706" spans="3:11" hidden="1" x14ac:dyDescent="0.25">
      <c r="C706" s="139"/>
      <c r="D706" s="147"/>
      <c r="E706" s="114"/>
      <c r="F706" s="93">
        <f t="shared" si="32"/>
        <v>0</v>
      </c>
      <c r="G706" s="157"/>
      <c r="H706" s="140"/>
      <c r="I706" s="126" t="e">
        <f>VLOOKUP(H706,Presupuesto!$B$11:$C$565,2,0)</f>
        <v>#N/A</v>
      </c>
      <c r="J706" s="94" t="str">
        <f t="shared" si="33"/>
        <v>Desarrollo del Sistema de Educación Superior</v>
      </c>
      <c r="K706" s="94" t="s">
        <v>411</v>
      </c>
    </row>
    <row r="707" spans="3:11" hidden="1" x14ac:dyDescent="0.25">
      <c r="C707" s="139"/>
      <c r="D707" s="147"/>
      <c r="E707" s="114"/>
      <c r="F707" s="93">
        <f t="shared" si="32"/>
        <v>0</v>
      </c>
      <c r="G707" s="157"/>
      <c r="H707" s="140"/>
      <c r="I707" s="126" t="e">
        <f>VLOOKUP(H707,Presupuesto!$B$11:$C$565,2,0)</f>
        <v>#N/A</v>
      </c>
      <c r="J707" s="94" t="str">
        <f t="shared" si="33"/>
        <v>Desarrollo del Sistema de Educación Superior</v>
      </c>
      <c r="K707" s="94" t="s">
        <v>411</v>
      </c>
    </row>
    <row r="708" spans="3:11" hidden="1" x14ac:dyDescent="0.25">
      <c r="C708" s="141"/>
      <c r="D708" s="147"/>
      <c r="E708" s="114"/>
      <c r="F708" s="93">
        <f t="shared" si="32"/>
        <v>0</v>
      </c>
      <c r="G708" s="157"/>
      <c r="H708" s="142"/>
      <c r="I708" s="126" t="e">
        <f>VLOOKUP(H708,Presupuesto!$B$11:$C$565,2,0)</f>
        <v>#N/A</v>
      </c>
      <c r="J708" s="94" t="str">
        <f t="shared" si="33"/>
        <v>Desarrollo del Sistema de Educación Superior</v>
      </c>
      <c r="K708" s="94" t="s">
        <v>402</v>
      </c>
    </row>
    <row r="709" spans="3:11" hidden="1" x14ac:dyDescent="0.25">
      <c r="C709" s="141"/>
      <c r="D709" s="147"/>
      <c r="E709" s="114"/>
      <c r="F709" s="93">
        <f t="shared" si="32"/>
        <v>0</v>
      </c>
      <c r="G709" s="157"/>
      <c r="H709" s="142"/>
      <c r="I709" s="126" t="e">
        <f>VLOOKUP(H709,Presupuesto!$B$11:$C$565,2,0)</f>
        <v>#N/A</v>
      </c>
      <c r="J709" s="94" t="str">
        <f t="shared" si="33"/>
        <v>Desarrollo del Sistema de Educación Superior</v>
      </c>
      <c r="K709" s="94" t="s">
        <v>411</v>
      </c>
    </row>
    <row r="710" spans="3:11" hidden="1" x14ac:dyDescent="0.25">
      <c r="C710" s="141"/>
      <c r="D710" s="147"/>
      <c r="E710" s="114"/>
      <c r="F710" s="93">
        <f t="shared" si="32"/>
        <v>0</v>
      </c>
      <c r="G710" s="157"/>
      <c r="H710" s="142"/>
      <c r="I710" s="126" t="e">
        <f>VLOOKUP(H710,Presupuesto!$B$11:$C$565,2,0)</f>
        <v>#N/A</v>
      </c>
      <c r="J710" s="94" t="str">
        <f t="shared" si="33"/>
        <v>Desarrollo del Sistema de Educación Superior</v>
      </c>
      <c r="K710" s="94" t="s">
        <v>411</v>
      </c>
    </row>
    <row r="711" spans="3:11" hidden="1" x14ac:dyDescent="0.25">
      <c r="C711" s="141"/>
      <c r="D711" s="147"/>
      <c r="E711" s="114"/>
      <c r="F711" s="93">
        <f t="shared" si="32"/>
        <v>0</v>
      </c>
      <c r="G711" s="157"/>
      <c r="H711" s="142"/>
      <c r="I711" s="126" t="e">
        <f>VLOOKUP(H711,Presupuesto!$B$11:$C$565,2,0)</f>
        <v>#N/A</v>
      </c>
      <c r="J711" s="94" t="str">
        <f t="shared" si="33"/>
        <v>Desarrollo del Sistema de Educación Superior</v>
      </c>
      <c r="K711" s="94" t="s">
        <v>411</v>
      </c>
    </row>
    <row r="712" spans="3:11" ht="15.75" hidden="1" thickBot="1" x14ac:dyDescent="0.3">
      <c r="C712" s="143"/>
      <c r="D712" s="155"/>
      <c r="E712" s="99"/>
      <c r="F712" s="101">
        <f t="shared" si="32"/>
        <v>0</v>
      </c>
      <c r="G712" s="158"/>
      <c r="H712" s="144"/>
      <c r="I712" s="128" t="e">
        <f>VLOOKUP(H712,Presupuesto!$B$11:$C$565,2,0)</f>
        <v>#N/A</v>
      </c>
      <c r="J712" s="102" t="str">
        <f t="shared" si="33"/>
        <v>Desarrollo del Sistema de Educación Superior</v>
      </c>
      <c r="K712" s="120" t="s">
        <v>393</v>
      </c>
    </row>
    <row r="714" spans="3:11" ht="15.75" thickBot="1" x14ac:dyDescent="0.3"/>
    <row r="715" spans="3:11" ht="15.75" thickBot="1" x14ac:dyDescent="0.3">
      <c r="C715" s="153" t="s">
        <v>53</v>
      </c>
      <c r="D715" s="307">
        <f>SUM(F722:F756)</f>
        <v>5000</v>
      </c>
      <c r="F715" s="70"/>
      <c r="G715" s="76"/>
      <c r="H715" s="70"/>
      <c r="I715" s="70"/>
    </row>
    <row r="716" spans="3:11" x14ac:dyDescent="0.25">
      <c r="C716" s="70"/>
      <c r="D716" s="31"/>
      <c r="E716" s="89"/>
      <c r="F716" s="89"/>
      <c r="G716" s="89"/>
      <c r="H716" s="73"/>
      <c r="I716" s="73"/>
      <c r="J716" s="73"/>
      <c r="K716" s="108"/>
    </row>
    <row r="717" spans="3:11" x14ac:dyDescent="0.25">
      <c r="C717" s="70"/>
      <c r="D717" s="31"/>
      <c r="E717" s="89"/>
      <c r="F717" s="89"/>
      <c r="G717" s="89"/>
      <c r="H717" s="73"/>
      <c r="I717" s="73"/>
      <c r="J717" s="73"/>
      <c r="K717" s="108"/>
    </row>
    <row r="718" spans="3:11" ht="15.75" x14ac:dyDescent="0.25">
      <c r="C718" s="198" t="s">
        <v>391</v>
      </c>
      <c r="D718" s="306" t="s">
        <v>2199</v>
      </c>
      <c r="E718" s="89"/>
      <c r="F718" s="89"/>
      <c r="G718" s="89"/>
      <c r="H718" s="73"/>
      <c r="I718" s="73"/>
      <c r="J718" s="73"/>
      <c r="K718" s="108"/>
    </row>
    <row r="719" spans="3:11" ht="18.75" x14ac:dyDescent="0.25">
      <c r="C719" s="200" t="str">
        <f>IFERROR(VLOOKUP(D718,'1. Desarrollo e Innov. Curricu.'!$F:$G,2,FALSE),IFERROR(VLOOKUP(D718,'2. Investigación Científica'!$F:$G,2,FALSE),IFERROR(VLOOKUP(D718,'3. Vinculación Univ. Sociedad'!$E:$G,2,FALSE),IFERROR(VLOOKUP(D718,'4.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Dos ferias científicas acompañadas de presentación de experimento y poster</v>
      </c>
      <c r="D719" s="31"/>
      <c r="E719" s="89"/>
      <c r="F719" s="89"/>
      <c r="G719" s="89"/>
      <c r="H719" s="73"/>
      <c r="I719" s="73"/>
      <c r="J719" s="73"/>
      <c r="K719" s="108"/>
    </row>
    <row r="720" spans="3:11" ht="15.75" thickBot="1" x14ac:dyDescent="0.3">
      <c r="F720" s="89"/>
      <c r="G720" s="73"/>
      <c r="H720" s="73"/>
      <c r="I720" s="73"/>
    </row>
    <row r="721" spans="3:11" ht="30.75" thickBot="1" x14ac:dyDescent="0.3">
      <c r="C721" s="125" t="s">
        <v>44</v>
      </c>
      <c r="D721" s="125" t="s">
        <v>55</v>
      </c>
      <c r="E721" s="132" t="s">
        <v>57</v>
      </c>
      <c r="F721" s="131" t="s">
        <v>27</v>
      </c>
      <c r="G721" s="129" t="s">
        <v>130</v>
      </c>
      <c r="H721" s="132" t="s">
        <v>46</v>
      </c>
      <c r="I721" s="129" t="s">
        <v>131</v>
      </c>
      <c r="J721" s="129" t="s">
        <v>409</v>
      </c>
      <c r="K721" s="129" t="s">
        <v>410</v>
      </c>
    </row>
    <row r="722" spans="3:11" hidden="1" x14ac:dyDescent="0.25">
      <c r="C722" s="210" t="s">
        <v>438</v>
      </c>
      <c r="D722" s="211"/>
      <c r="E722" s="209">
        <f>HLOOKUP(C722,$AH$2:$BU$3,2,0)</f>
        <v>620</v>
      </c>
      <c r="F722" s="93">
        <f t="shared" ref="F722:F756" si="34">D722*E722</f>
        <v>0</v>
      </c>
      <c r="G722" s="157"/>
      <c r="H722" s="138"/>
      <c r="I722" s="126" t="e">
        <f>VLOOKUP(H722,Presupuesto!$B$11:$C$565,2,0)</f>
        <v>#N/A</v>
      </c>
      <c r="J722" s="208" t="s">
        <v>1474</v>
      </c>
      <c r="K722" s="94" t="s">
        <v>393</v>
      </c>
    </row>
    <row r="723" spans="3:11" x14ac:dyDescent="0.25">
      <c r="C723" s="137" t="s">
        <v>3047</v>
      </c>
      <c r="D723" s="154">
        <v>2</v>
      </c>
      <c r="E723" s="119">
        <v>2500</v>
      </c>
      <c r="F723" s="93">
        <f t="shared" si="34"/>
        <v>5000</v>
      </c>
      <c r="G723" s="157" t="s">
        <v>128</v>
      </c>
      <c r="H723" s="138" t="s">
        <v>746</v>
      </c>
      <c r="I723" s="126" t="str">
        <f>VLOOKUP(H723,Presupuesto!$B$11:$C$565,2,0)</f>
        <v>OTROS SERVICIOS COMERCIALES Y FINANCIEROS N.C PROYECTO FORTALECIMIENTO ORG. ESTU</v>
      </c>
      <c r="J723" s="94" t="s">
        <v>1358</v>
      </c>
      <c r="K723" s="94" t="s">
        <v>400</v>
      </c>
    </row>
    <row r="724" spans="3:11" hidden="1" x14ac:dyDescent="0.25">
      <c r="C724" s="137"/>
      <c r="D724" s="154"/>
      <c r="E724" s="119"/>
      <c r="F724" s="93">
        <f t="shared" si="34"/>
        <v>0</v>
      </c>
      <c r="G724" s="157"/>
      <c r="H724" s="138"/>
      <c r="I724" s="126" t="e">
        <f>VLOOKUP(H724,Presupuesto!$B$11:$C$565,2,0)</f>
        <v>#N/A</v>
      </c>
      <c r="J724" s="94" t="str">
        <f t="shared" ref="J724:J756" si="35">$J$722</f>
        <v>Desarrollo del Sistema de Educación Superior</v>
      </c>
      <c r="K724" s="94" t="s">
        <v>411</v>
      </c>
    </row>
    <row r="725" spans="3:11" hidden="1" x14ac:dyDescent="0.25">
      <c r="C725" s="137"/>
      <c r="D725" s="154"/>
      <c r="E725" s="119"/>
      <c r="F725" s="93">
        <f t="shared" si="34"/>
        <v>0</v>
      </c>
      <c r="G725" s="157"/>
      <c r="H725" s="138"/>
      <c r="I725" s="126" t="e">
        <f>VLOOKUP(H725,Presupuesto!$B$11:$C$565,2,0)</f>
        <v>#N/A</v>
      </c>
      <c r="J725" s="94" t="str">
        <f t="shared" si="35"/>
        <v>Desarrollo del Sistema de Educación Superior</v>
      </c>
      <c r="K725" s="94" t="s">
        <v>411</v>
      </c>
    </row>
    <row r="726" spans="3:11" hidden="1" x14ac:dyDescent="0.25">
      <c r="C726" s="137"/>
      <c r="D726" s="154"/>
      <c r="E726" s="119"/>
      <c r="F726" s="93">
        <f t="shared" si="34"/>
        <v>0</v>
      </c>
      <c r="G726" s="157"/>
      <c r="H726" s="138"/>
      <c r="I726" s="126" t="e">
        <f>VLOOKUP(H726,Presupuesto!$B$11:$C$565,2,0)</f>
        <v>#N/A</v>
      </c>
      <c r="J726" s="94" t="str">
        <f t="shared" si="35"/>
        <v>Desarrollo del Sistema de Educación Superior</v>
      </c>
      <c r="K726" s="94" t="s">
        <v>411</v>
      </c>
    </row>
    <row r="727" spans="3:11" hidden="1" x14ac:dyDescent="0.25">
      <c r="C727" s="137"/>
      <c r="D727" s="154"/>
      <c r="E727" s="119"/>
      <c r="F727" s="93">
        <f t="shared" si="34"/>
        <v>0</v>
      </c>
      <c r="G727" s="157"/>
      <c r="H727" s="138"/>
      <c r="I727" s="126" t="e">
        <f>VLOOKUP(H727,Presupuesto!$B$11:$C$565,2,0)</f>
        <v>#N/A</v>
      </c>
      <c r="J727" s="94" t="str">
        <f t="shared" si="35"/>
        <v>Desarrollo del Sistema de Educación Superior</v>
      </c>
      <c r="K727" s="94" t="s">
        <v>400</v>
      </c>
    </row>
    <row r="728" spans="3:11" hidden="1" x14ac:dyDescent="0.25">
      <c r="C728" s="137"/>
      <c r="D728" s="154"/>
      <c r="E728" s="119"/>
      <c r="F728" s="93">
        <f t="shared" si="34"/>
        <v>0</v>
      </c>
      <c r="G728" s="157"/>
      <c r="H728" s="138"/>
      <c r="I728" s="126" t="e">
        <f>VLOOKUP(H728,Presupuesto!$B$11:$C$565,2,0)</f>
        <v>#N/A</v>
      </c>
      <c r="J728" s="94" t="str">
        <f t="shared" si="35"/>
        <v>Desarrollo del Sistema de Educación Superior</v>
      </c>
      <c r="K728" s="94" t="s">
        <v>411</v>
      </c>
    </row>
    <row r="729" spans="3:11" hidden="1" x14ac:dyDescent="0.25">
      <c r="C729" s="137"/>
      <c r="D729" s="154"/>
      <c r="E729" s="119"/>
      <c r="F729" s="93">
        <f t="shared" si="34"/>
        <v>0</v>
      </c>
      <c r="G729" s="157"/>
      <c r="H729" s="138"/>
      <c r="I729" s="126" t="e">
        <f>VLOOKUP(H729,Presupuesto!$B$11:$C$565,2,0)</f>
        <v>#N/A</v>
      </c>
      <c r="J729" s="94" t="str">
        <f t="shared" si="35"/>
        <v>Desarrollo del Sistema de Educación Superior</v>
      </c>
      <c r="K729" s="94" t="s">
        <v>411</v>
      </c>
    </row>
    <row r="730" spans="3:11" hidden="1" x14ac:dyDescent="0.25">
      <c r="C730" s="137"/>
      <c r="D730" s="154"/>
      <c r="E730" s="119"/>
      <c r="F730" s="93">
        <f t="shared" si="34"/>
        <v>0</v>
      </c>
      <c r="G730" s="157"/>
      <c r="H730" s="138"/>
      <c r="I730" s="126" t="e">
        <f>VLOOKUP(H730,Presupuesto!$B$11:$C$565,2,0)</f>
        <v>#N/A</v>
      </c>
      <c r="J730" s="94" t="str">
        <f t="shared" si="35"/>
        <v>Desarrollo del Sistema de Educación Superior</v>
      </c>
      <c r="K730" s="94" t="s">
        <v>411</v>
      </c>
    </row>
    <row r="731" spans="3:11" hidden="1" x14ac:dyDescent="0.25">
      <c r="C731" s="137"/>
      <c r="D731" s="154"/>
      <c r="E731" s="119"/>
      <c r="F731" s="93">
        <f t="shared" si="34"/>
        <v>0</v>
      </c>
      <c r="G731" s="157"/>
      <c r="H731" s="138"/>
      <c r="I731" s="126" t="e">
        <f>VLOOKUP(H731,Presupuesto!$B$11:$C$565,2,0)</f>
        <v>#N/A</v>
      </c>
      <c r="J731" s="94" t="str">
        <f t="shared" si="35"/>
        <v>Desarrollo del Sistema de Educación Superior</v>
      </c>
      <c r="K731" s="94" t="s">
        <v>411</v>
      </c>
    </row>
    <row r="732" spans="3:11" hidden="1" x14ac:dyDescent="0.25">
      <c r="C732" s="137"/>
      <c r="D732" s="154"/>
      <c r="E732" s="119"/>
      <c r="F732" s="93">
        <f t="shared" si="34"/>
        <v>0</v>
      </c>
      <c r="G732" s="157"/>
      <c r="H732" s="138"/>
      <c r="I732" s="126" t="e">
        <f>VLOOKUP(H732,Presupuesto!$B$11:$C$565,2,0)</f>
        <v>#N/A</v>
      </c>
      <c r="J732" s="94" t="str">
        <f t="shared" si="35"/>
        <v>Desarrollo del Sistema de Educación Superior</v>
      </c>
      <c r="K732" s="94" t="s">
        <v>411</v>
      </c>
    </row>
    <row r="733" spans="3:11" hidden="1" x14ac:dyDescent="0.25">
      <c r="C733" s="137"/>
      <c r="D733" s="154"/>
      <c r="E733" s="119"/>
      <c r="F733" s="93">
        <f t="shared" si="34"/>
        <v>0</v>
      </c>
      <c r="G733" s="157"/>
      <c r="H733" s="138"/>
      <c r="I733" s="126" t="e">
        <f>VLOOKUP(H733,Presupuesto!$B$11:$C$565,2,0)</f>
        <v>#N/A</v>
      </c>
      <c r="J733" s="94" t="str">
        <f t="shared" si="35"/>
        <v>Desarrollo del Sistema de Educación Superior</v>
      </c>
      <c r="K733" s="94" t="s">
        <v>411</v>
      </c>
    </row>
    <row r="734" spans="3:11" hidden="1" x14ac:dyDescent="0.25">
      <c r="C734" s="137"/>
      <c r="D734" s="154"/>
      <c r="E734" s="119"/>
      <c r="F734" s="93">
        <f t="shared" si="34"/>
        <v>0</v>
      </c>
      <c r="G734" s="157"/>
      <c r="H734" s="138"/>
      <c r="I734" s="126" t="e">
        <f>VLOOKUP(H734,Presupuesto!$B$11:$C$565,2,0)</f>
        <v>#N/A</v>
      </c>
      <c r="J734" s="94" t="str">
        <f t="shared" si="35"/>
        <v>Desarrollo del Sistema de Educación Superior</v>
      </c>
      <c r="K734" s="94" t="s">
        <v>411</v>
      </c>
    </row>
    <row r="735" spans="3:11" hidden="1" x14ac:dyDescent="0.25">
      <c r="C735" s="137"/>
      <c r="D735" s="154"/>
      <c r="E735" s="119"/>
      <c r="F735" s="93">
        <f t="shared" si="34"/>
        <v>0</v>
      </c>
      <c r="G735" s="157"/>
      <c r="H735" s="138"/>
      <c r="I735" s="126" t="e">
        <f>VLOOKUP(H735,Presupuesto!$B$11:$C$565,2,0)</f>
        <v>#N/A</v>
      </c>
      <c r="J735" s="94" t="str">
        <f t="shared" si="35"/>
        <v>Desarrollo del Sistema de Educación Superior</v>
      </c>
      <c r="K735" s="94" t="s">
        <v>411</v>
      </c>
    </row>
    <row r="736" spans="3:11" hidden="1" x14ac:dyDescent="0.25">
      <c r="C736" s="137"/>
      <c r="D736" s="154"/>
      <c r="E736" s="119"/>
      <c r="F736" s="93">
        <f t="shared" si="34"/>
        <v>0</v>
      </c>
      <c r="G736" s="157"/>
      <c r="H736" s="138"/>
      <c r="I736" s="126" t="e">
        <f>VLOOKUP(H736,Presupuesto!$B$11:$C$565,2,0)</f>
        <v>#N/A</v>
      </c>
      <c r="J736" s="94" t="str">
        <f t="shared" si="35"/>
        <v>Desarrollo del Sistema de Educación Superior</v>
      </c>
      <c r="K736" s="94" t="s">
        <v>411</v>
      </c>
    </row>
    <row r="737" spans="3:11" hidden="1" x14ac:dyDescent="0.25">
      <c r="C737" s="137"/>
      <c r="D737" s="154"/>
      <c r="E737" s="119"/>
      <c r="F737" s="93">
        <f t="shared" si="34"/>
        <v>0</v>
      </c>
      <c r="G737" s="157"/>
      <c r="H737" s="138"/>
      <c r="I737" s="126" t="e">
        <f>VLOOKUP(H737,Presupuesto!$B$11:$C$565,2,0)</f>
        <v>#N/A</v>
      </c>
      <c r="J737" s="94" t="str">
        <f t="shared" si="35"/>
        <v>Desarrollo del Sistema de Educación Superior</v>
      </c>
      <c r="K737" s="94" t="s">
        <v>411</v>
      </c>
    </row>
    <row r="738" spans="3:11" hidden="1" x14ac:dyDescent="0.25">
      <c r="C738" s="137"/>
      <c r="D738" s="154"/>
      <c r="E738" s="119"/>
      <c r="F738" s="93">
        <f t="shared" si="34"/>
        <v>0</v>
      </c>
      <c r="G738" s="157"/>
      <c r="H738" s="138"/>
      <c r="I738" s="126" t="e">
        <f>VLOOKUP(H738,Presupuesto!$B$11:$C$565,2,0)</f>
        <v>#N/A</v>
      </c>
      <c r="J738" s="94" t="str">
        <f t="shared" si="35"/>
        <v>Desarrollo del Sistema de Educación Superior</v>
      </c>
      <c r="K738" s="94" t="s">
        <v>411</v>
      </c>
    </row>
    <row r="739" spans="3:11" hidden="1" x14ac:dyDescent="0.25">
      <c r="C739" s="137"/>
      <c r="D739" s="154"/>
      <c r="E739" s="119"/>
      <c r="F739" s="93">
        <f t="shared" si="34"/>
        <v>0</v>
      </c>
      <c r="G739" s="157"/>
      <c r="H739" s="138"/>
      <c r="I739" s="126" t="e">
        <f>VLOOKUP(H739,Presupuesto!$B$11:$C$565,2,0)</f>
        <v>#N/A</v>
      </c>
      <c r="J739" s="94" t="str">
        <f t="shared" si="35"/>
        <v>Desarrollo del Sistema de Educación Superior</v>
      </c>
      <c r="K739" s="94" t="s">
        <v>411</v>
      </c>
    </row>
    <row r="740" spans="3:11" hidden="1" x14ac:dyDescent="0.25">
      <c r="C740" s="137"/>
      <c r="D740" s="154"/>
      <c r="E740" s="119"/>
      <c r="F740" s="93">
        <f t="shared" si="34"/>
        <v>0</v>
      </c>
      <c r="G740" s="157"/>
      <c r="H740" s="138"/>
      <c r="I740" s="126" t="e">
        <f>VLOOKUP(H740,Presupuesto!$B$11:$C$565,2,0)</f>
        <v>#N/A</v>
      </c>
      <c r="J740" s="94" t="str">
        <f t="shared" si="35"/>
        <v>Desarrollo del Sistema de Educación Superior</v>
      </c>
      <c r="K740" s="94" t="s">
        <v>411</v>
      </c>
    </row>
    <row r="741" spans="3:11" hidden="1" x14ac:dyDescent="0.25">
      <c r="C741" s="137"/>
      <c r="D741" s="154"/>
      <c r="E741" s="119"/>
      <c r="F741" s="93">
        <f t="shared" si="34"/>
        <v>0</v>
      </c>
      <c r="G741" s="157"/>
      <c r="H741" s="138"/>
      <c r="I741" s="126" t="e">
        <f>VLOOKUP(H741,Presupuesto!$B$11:$C$565,2,0)</f>
        <v>#N/A</v>
      </c>
      <c r="J741" s="94" t="str">
        <f t="shared" si="35"/>
        <v>Desarrollo del Sistema de Educación Superior</v>
      </c>
      <c r="K741" s="94" t="s">
        <v>411</v>
      </c>
    </row>
    <row r="742" spans="3:11" hidden="1" x14ac:dyDescent="0.25">
      <c r="C742" s="137"/>
      <c r="D742" s="154"/>
      <c r="E742" s="119"/>
      <c r="F742" s="93">
        <f t="shared" si="34"/>
        <v>0</v>
      </c>
      <c r="G742" s="157"/>
      <c r="H742" s="138"/>
      <c r="I742" s="126" t="e">
        <f>VLOOKUP(H742,Presupuesto!$B$11:$C$565,2,0)</f>
        <v>#N/A</v>
      </c>
      <c r="J742" s="94" t="str">
        <f t="shared" si="35"/>
        <v>Desarrollo del Sistema de Educación Superior</v>
      </c>
      <c r="K742" s="94" t="s">
        <v>411</v>
      </c>
    </row>
    <row r="743" spans="3:11" hidden="1" x14ac:dyDescent="0.25">
      <c r="C743" s="137"/>
      <c r="D743" s="154"/>
      <c r="E743" s="119"/>
      <c r="F743" s="93">
        <f t="shared" si="34"/>
        <v>0</v>
      </c>
      <c r="G743" s="157"/>
      <c r="H743" s="138"/>
      <c r="I743" s="126" t="e">
        <f>VLOOKUP(H743,Presupuesto!$B$11:$C$565,2,0)</f>
        <v>#N/A</v>
      </c>
      <c r="J743" s="94" t="str">
        <f t="shared" si="35"/>
        <v>Desarrollo del Sistema de Educación Superior</v>
      </c>
      <c r="K743" s="94" t="s">
        <v>411</v>
      </c>
    </row>
    <row r="744" spans="3:11" hidden="1" x14ac:dyDescent="0.25">
      <c r="C744" s="139"/>
      <c r="D744" s="147"/>
      <c r="E744" s="114"/>
      <c r="F744" s="93">
        <f t="shared" si="34"/>
        <v>0</v>
      </c>
      <c r="G744" s="157"/>
      <c r="H744" s="140"/>
      <c r="I744" s="126" t="e">
        <f>VLOOKUP(H744,Presupuesto!$B$11:$C$565,2,0)</f>
        <v>#N/A</v>
      </c>
      <c r="J744" s="94" t="str">
        <f t="shared" si="35"/>
        <v>Desarrollo del Sistema de Educación Superior</v>
      </c>
      <c r="K744" s="94" t="s">
        <v>411</v>
      </c>
    </row>
    <row r="745" spans="3:11" hidden="1" x14ac:dyDescent="0.25">
      <c r="C745" s="139"/>
      <c r="D745" s="147"/>
      <c r="E745" s="114"/>
      <c r="F745" s="93">
        <f t="shared" si="34"/>
        <v>0</v>
      </c>
      <c r="G745" s="157"/>
      <c r="H745" s="140"/>
      <c r="I745" s="126" t="e">
        <f>VLOOKUP(H745,Presupuesto!$B$11:$C$565,2,0)</f>
        <v>#N/A</v>
      </c>
      <c r="J745" s="94" t="str">
        <f t="shared" si="35"/>
        <v>Desarrollo del Sistema de Educación Superior</v>
      </c>
      <c r="K745" s="94" t="s">
        <v>411</v>
      </c>
    </row>
    <row r="746" spans="3:11" hidden="1" x14ac:dyDescent="0.25">
      <c r="C746" s="139"/>
      <c r="D746" s="147"/>
      <c r="E746" s="114"/>
      <c r="F746" s="93">
        <f t="shared" si="34"/>
        <v>0</v>
      </c>
      <c r="G746" s="157"/>
      <c r="H746" s="140"/>
      <c r="I746" s="126" t="e">
        <f>VLOOKUP(H746,Presupuesto!$B$11:$C$565,2,0)</f>
        <v>#N/A</v>
      </c>
      <c r="J746" s="94" t="str">
        <f t="shared" si="35"/>
        <v>Desarrollo del Sistema de Educación Superior</v>
      </c>
      <c r="K746" s="94" t="s">
        <v>411</v>
      </c>
    </row>
    <row r="747" spans="3:11" hidden="1" x14ac:dyDescent="0.25">
      <c r="C747" s="139"/>
      <c r="D747" s="147"/>
      <c r="E747" s="114"/>
      <c r="F747" s="93">
        <f t="shared" si="34"/>
        <v>0</v>
      </c>
      <c r="G747" s="157"/>
      <c r="H747" s="140"/>
      <c r="I747" s="126" t="e">
        <f>VLOOKUP(H747,Presupuesto!$B$11:$C$565,2,0)</f>
        <v>#N/A</v>
      </c>
      <c r="J747" s="94" t="str">
        <f t="shared" si="35"/>
        <v>Desarrollo del Sistema de Educación Superior</v>
      </c>
      <c r="K747" s="94" t="s">
        <v>411</v>
      </c>
    </row>
    <row r="748" spans="3:11" hidden="1" x14ac:dyDescent="0.25">
      <c r="C748" s="139"/>
      <c r="D748" s="147"/>
      <c r="E748" s="114"/>
      <c r="F748" s="93">
        <f t="shared" si="34"/>
        <v>0</v>
      </c>
      <c r="G748" s="157"/>
      <c r="H748" s="140"/>
      <c r="I748" s="126" t="e">
        <f>VLOOKUP(H748,Presupuesto!$B$11:$C$565,2,0)</f>
        <v>#N/A</v>
      </c>
      <c r="J748" s="94" t="str">
        <f t="shared" si="35"/>
        <v>Desarrollo del Sistema de Educación Superior</v>
      </c>
      <c r="K748" s="94" t="s">
        <v>411</v>
      </c>
    </row>
    <row r="749" spans="3:11" hidden="1" x14ac:dyDescent="0.25">
      <c r="C749" s="139"/>
      <c r="D749" s="147"/>
      <c r="E749" s="114"/>
      <c r="F749" s="93">
        <f t="shared" si="34"/>
        <v>0</v>
      </c>
      <c r="G749" s="157"/>
      <c r="H749" s="140"/>
      <c r="I749" s="126" t="e">
        <f>VLOOKUP(H749,Presupuesto!$B$11:$C$565,2,0)</f>
        <v>#N/A</v>
      </c>
      <c r="J749" s="94" t="str">
        <f t="shared" si="35"/>
        <v>Desarrollo del Sistema de Educación Superior</v>
      </c>
      <c r="K749" s="94" t="s">
        <v>411</v>
      </c>
    </row>
    <row r="750" spans="3:11" hidden="1" x14ac:dyDescent="0.25">
      <c r="C750" s="139"/>
      <c r="D750" s="147"/>
      <c r="E750" s="114"/>
      <c r="F750" s="93">
        <f t="shared" si="34"/>
        <v>0</v>
      </c>
      <c r="G750" s="157"/>
      <c r="H750" s="140"/>
      <c r="I750" s="126" t="e">
        <f>VLOOKUP(H750,Presupuesto!$B$11:$C$565,2,0)</f>
        <v>#N/A</v>
      </c>
      <c r="J750" s="94" t="str">
        <f t="shared" si="35"/>
        <v>Desarrollo del Sistema de Educación Superior</v>
      </c>
      <c r="K750" s="94" t="s">
        <v>411</v>
      </c>
    </row>
    <row r="751" spans="3:11" hidden="1" x14ac:dyDescent="0.25">
      <c r="C751" s="139"/>
      <c r="D751" s="147"/>
      <c r="E751" s="114"/>
      <c r="F751" s="93">
        <f t="shared" si="34"/>
        <v>0</v>
      </c>
      <c r="G751" s="157"/>
      <c r="H751" s="140"/>
      <c r="I751" s="126" t="e">
        <f>VLOOKUP(H751,Presupuesto!$B$11:$C$565,2,0)</f>
        <v>#N/A</v>
      </c>
      <c r="J751" s="94" t="str">
        <f t="shared" si="35"/>
        <v>Desarrollo del Sistema de Educación Superior</v>
      </c>
      <c r="K751" s="94" t="s">
        <v>411</v>
      </c>
    </row>
    <row r="752" spans="3:11" hidden="1" x14ac:dyDescent="0.25">
      <c r="C752" s="141"/>
      <c r="D752" s="147"/>
      <c r="E752" s="114"/>
      <c r="F752" s="93">
        <f t="shared" si="34"/>
        <v>0</v>
      </c>
      <c r="G752" s="157"/>
      <c r="H752" s="142"/>
      <c r="I752" s="126" t="e">
        <f>VLOOKUP(H752,Presupuesto!$B$11:$C$565,2,0)</f>
        <v>#N/A</v>
      </c>
      <c r="J752" s="94" t="str">
        <f t="shared" si="35"/>
        <v>Desarrollo del Sistema de Educación Superior</v>
      </c>
      <c r="K752" s="94" t="s">
        <v>402</v>
      </c>
    </row>
    <row r="753" spans="3:11" hidden="1" x14ac:dyDescent="0.25">
      <c r="C753" s="141"/>
      <c r="D753" s="147"/>
      <c r="E753" s="114"/>
      <c r="F753" s="93">
        <f t="shared" si="34"/>
        <v>0</v>
      </c>
      <c r="G753" s="157"/>
      <c r="H753" s="142"/>
      <c r="I753" s="126" t="e">
        <f>VLOOKUP(H753,Presupuesto!$B$11:$C$565,2,0)</f>
        <v>#N/A</v>
      </c>
      <c r="J753" s="94" t="str">
        <f t="shared" si="35"/>
        <v>Desarrollo del Sistema de Educación Superior</v>
      </c>
      <c r="K753" s="94" t="s">
        <v>411</v>
      </c>
    </row>
    <row r="754" spans="3:11" hidden="1" x14ac:dyDescent="0.25">
      <c r="C754" s="141"/>
      <c r="D754" s="147"/>
      <c r="E754" s="114"/>
      <c r="F754" s="93">
        <f t="shared" si="34"/>
        <v>0</v>
      </c>
      <c r="G754" s="157"/>
      <c r="H754" s="142"/>
      <c r="I754" s="126" t="e">
        <f>VLOOKUP(H754,Presupuesto!$B$11:$C$565,2,0)</f>
        <v>#N/A</v>
      </c>
      <c r="J754" s="94" t="str">
        <f t="shared" si="35"/>
        <v>Desarrollo del Sistema de Educación Superior</v>
      </c>
      <c r="K754" s="94" t="s">
        <v>411</v>
      </c>
    </row>
    <row r="755" spans="3:11" hidden="1" x14ac:dyDescent="0.25">
      <c r="C755" s="141"/>
      <c r="D755" s="147"/>
      <c r="E755" s="114"/>
      <c r="F755" s="93">
        <f t="shared" si="34"/>
        <v>0</v>
      </c>
      <c r="G755" s="157"/>
      <c r="H755" s="142"/>
      <c r="I755" s="126" t="e">
        <f>VLOOKUP(H755,Presupuesto!$B$11:$C$565,2,0)</f>
        <v>#N/A</v>
      </c>
      <c r="J755" s="94" t="str">
        <f t="shared" si="35"/>
        <v>Desarrollo del Sistema de Educación Superior</v>
      </c>
      <c r="K755" s="94" t="s">
        <v>411</v>
      </c>
    </row>
    <row r="756" spans="3:11" ht="15.75" hidden="1" thickBot="1" x14ac:dyDescent="0.3">
      <c r="C756" s="143"/>
      <c r="D756" s="155"/>
      <c r="E756" s="99"/>
      <c r="F756" s="101">
        <f t="shared" si="34"/>
        <v>0</v>
      </c>
      <c r="G756" s="158"/>
      <c r="H756" s="144"/>
      <c r="I756" s="128" t="e">
        <f>VLOOKUP(H756,Presupuesto!$B$11:$C$565,2,0)</f>
        <v>#N/A</v>
      </c>
      <c r="J756" s="102" t="str">
        <f t="shared" si="35"/>
        <v>Desarrollo del Sistema de Educación Superior</v>
      </c>
      <c r="K756" s="120" t="s">
        <v>393</v>
      </c>
    </row>
    <row r="758" spans="3:11" ht="15.75" thickBot="1" x14ac:dyDescent="0.3">
      <c r="F758" s="86"/>
      <c r="G758" s="85"/>
      <c r="H758" s="86"/>
      <c r="I758" s="86"/>
    </row>
    <row r="759" spans="3:11" ht="15.75" thickBot="1" x14ac:dyDescent="0.3">
      <c r="C759" s="153" t="s">
        <v>53</v>
      </c>
      <c r="D759" s="307">
        <f>SUM(F766:F800)</f>
        <v>62500</v>
      </c>
      <c r="F759" s="70"/>
      <c r="G759" s="76"/>
      <c r="H759" s="70"/>
      <c r="I759" s="70"/>
    </row>
    <row r="760" spans="3:11" x14ac:dyDescent="0.25">
      <c r="C760" s="70"/>
      <c r="D760" s="31"/>
      <c r="E760" s="89"/>
      <c r="F760" s="89"/>
      <c r="G760" s="89"/>
      <c r="H760" s="73"/>
      <c r="I760" s="73"/>
      <c r="J760" s="73"/>
      <c r="K760" s="108"/>
    </row>
    <row r="761" spans="3:11" x14ac:dyDescent="0.25">
      <c r="C761" s="70"/>
      <c r="D761" s="31"/>
      <c r="E761" s="89"/>
      <c r="F761" s="89"/>
      <c r="G761" s="89"/>
      <c r="H761" s="73"/>
      <c r="I761" s="73"/>
      <c r="J761" s="73"/>
      <c r="K761" s="108"/>
    </row>
    <row r="762" spans="3:11" ht="15.75" x14ac:dyDescent="0.25">
      <c r="C762" s="198" t="s">
        <v>391</v>
      </c>
      <c r="D762" s="306" t="s">
        <v>2201</v>
      </c>
      <c r="E762" s="89"/>
      <c r="F762" s="89"/>
      <c r="G762" s="89"/>
      <c r="H762" s="73"/>
      <c r="I762" s="73"/>
      <c r="J762" s="73"/>
      <c r="K762" s="108"/>
    </row>
    <row r="763" spans="3:11" ht="18.75" x14ac:dyDescent="0.25">
      <c r="C763" s="200" t="str">
        <f>IFERROR(VLOOKUP(D762,'1. Desarrollo e Innov. Curricu.'!$F:$G,2,FALSE),IFERROR(VLOOKUP(D762,'2. Investigación Científica'!$F:$G,2,FALSE),IFERROR(VLOOKUP(D762,'3. Vinculación Univ. Sociedad'!$E:$G,2,FALSE),IFERROR(VLOOKUP(D762,'4.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Levantamiento de la base de datos de la red solarimetrica en los centros regionales</v>
      </c>
      <c r="D763" s="31"/>
      <c r="E763" s="89"/>
      <c r="F763" s="89"/>
      <c r="G763" s="89"/>
      <c r="H763" s="73"/>
      <c r="I763" s="73"/>
      <c r="J763" s="73"/>
      <c r="K763" s="108"/>
    </row>
    <row r="764" spans="3:11" ht="15.75" thickBot="1" x14ac:dyDescent="0.3">
      <c r="F764" s="89"/>
      <c r="G764" s="73"/>
      <c r="H764" s="73"/>
      <c r="I764" s="73"/>
    </row>
    <row r="765" spans="3:11" ht="30.75" thickBot="1" x14ac:dyDescent="0.3">
      <c r="C765" s="125" t="s">
        <v>44</v>
      </c>
      <c r="D765" s="125" t="s">
        <v>55</v>
      </c>
      <c r="E765" s="132" t="s">
        <v>57</v>
      </c>
      <c r="F765" s="131" t="s">
        <v>27</v>
      </c>
      <c r="G765" s="129" t="s">
        <v>130</v>
      </c>
      <c r="H765" s="132" t="s">
        <v>46</v>
      </c>
      <c r="I765" s="129" t="s">
        <v>131</v>
      </c>
      <c r="J765" s="129" t="s">
        <v>409</v>
      </c>
      <c r="K765" s="129" t="s">
        <v>410</v>
      </c>
    </row>
    <row r="766" spans="3:11" hidden="1" x14ac:dyDescent="0.25">
      <c r="C766" s="210" t="s">
        <v>438</v>
      </c>
      <c r="D766" s="211"/>
      <c r="E766" s="209">
        <f>HLOOKUP(C766,$AH$2:$BU$3,2,0)</f>
        <v>620</v>
      </c>
      <c r="F766" s="93">
        <f t="shared" ref="F766:F800" si="36">D766*E766</f>
        <v>0</v>
      </c>
      <c r="G766" s="157"/>
      <c r="H766" s="138"/>
      <c r="I766" s="126" t="e">
        <f>VLOOKUP(H766,Presupuesto!$B$11:$C$565,2,0)</f>
        <v>#N/A</v>
      </c>
      <c r="J766" s="208" t="s">
        <v>1474</v>
      </c>
      <c r="K766" s="94" t="s">
        <v>393</v>
      </c>
    </row>
    <row r="767" spans="3:11" x14ac:dyDescent="0.25">
      <c r="C767" s="137" t="s">
        <v>3048</v>
      </c>
      <c r="D767" s="154">
        <v>2</v>
      </c>
      <c r="E767" s="119">
        <v>31250</v>
      </c>
      <c r="F767" s="93">
        <f t="shared" si="36"/>
        <v>62500</v>
      </c>
      <c r="G767" s="157" t="s">
        <v>128</v>
      </c>
      <c r="H767" s="138" t="s">
        <v>702</v>
      </c>
      <c r="I767" s="126" t="str">
        <f>VLOOKUP(H767,Presupuesto!$B$11:$C$565,2,0)</f>
        <v>SERVICIOS DE INFORMATICA Y SISTEMA COMPUTARIZADAS</v>
      </c>
      <c r="J767" s="94" t="s">
        <v>1358</v>
      </c>
      <c r="K767" s="94" t="s">
        <v>401</v>
      </c>
    </row>
    <row r="768" spans="3:11" hidden="1" x14ac:dyDescent="0.25">
      <c r="C768" s="137"/>
      <c r="D768" s="154"/>
      <c r="E768" s="119"/>
      <c r="F768" s="93">
        <f t="shared" si="36"/>
        <v>0</v>
      </c>
      <c r="G768" s="157"/>
      <c r="H768" s="138"/>
      <c r="I768" s="126" t="e">
        <f>VLOOKUP(H768,Presupuesto!$B$11:$C$565,2,0)</f>
        <v>#N/A</v>
      </c>
      <c r="J768" s="94" t="str">
        <f t="shared" ref="J768:J800" si="37">$J$766</f>
        <v>Desarrollo del Sistema de Educación Superior</v>
      </c>
      <c r="K768" s="94" t="s">
        <v>411</v>
      </c>
    </row>
    <row r="769" spans="3:11" hidden="1" x14ac:dyDescent="0.25">
      <c r="C769" s="137"/>
      <c r="D769" s="154"/>
      <c r="E769" s="119"/>
      <c r="F769" s="93">
        <f t="shared" si="36"/>
        <v>0</v>
      </c>
      <c r="G769" s="157"/>
      <c r="H769" s="138"/>
      <c r="I769" s="126" t="e">
        <f>VLOOKUP(H769,Presupuesto!$B$11:$C$565,2,0)</f>
        <v>#N/A</v>
      </c>
      <c r="J769" s="94" t="str">
        <f t="shared" si="37"/>
        <v>Desarrollo del Sistema de Educación Superior</v>
      </c>
      <c r="K769" s="94" t="s">
        <v>411</v>
      </c>
    </row>
    <row r="770" spans="3:11" hidden="1" x14ac:dyDescent="0.25">
      <c r="C770" s="137"/>
      <c r="D770" s="154"/>
      <c r="E770" s="119"/>
      <c r="F770" s="93">
        <f t="shared" si="36"/>
        <v>0</v>
      </c>
      <c r="G770" s="157"/>
      <c r="H770" s="138"/>
      <c r="I770" s="126" t="e">
        <f>VLOOKUP(H770,Presupuesto!$B$11:$C$565,2,0)</f>
        <v>#N/A</v>
      </c>
      <c r="J770" s="94" t="str">
        <f t="shared" si="37"/>
        <v>Desarrollo del Sistema de Educación Superior</v>
      </c>
      <c r="K770" s="94" t="s">
        <v>411</v>
      </c>
    </row>
    <row r="771" spans="3:11" hidden="1" x14ac:dyDescent="0.25">
      <c r="C771" s="137"/>
      <c r="D771" s="154"/>
      <c r="E771" s="119"/>
      <c r="F771" s="93">
        <f t="shared" si="36"/>
        <v>0</v>
      </c>
      <c r="G771" s="157"/>
      <c r="H771" s="138"/>
      <c r="I771" s="126" t="e">
        <f>VLOOKUP(H771,Presupuesto!$B$11:$C$565,2,0)</f>
        <v>#N/A</v>
      </c>
      <c r="J771" s="94" t="str">
        <f t="shared" si="37"/>
        <v>Desarrollo del Sistema de Educación Superior</v>
      </c>
      <c r="K771" s="94" t="s">
        <v>400</v>
      </c>
    </row>
    <row r="772" spans="3:11" hidden="1" x14ac:dyDescent="0.25">
      <c r="C772" s="137"/>
      <c r="D772" s="154"/>
      <c r="E772" s="119"/>
      <c r="F772" s="93">
        <f t="shared" si="36"/>
        <v>0</v>
      </c>
      <c r="G772" s="157"/>
      <c r="H772" s="138"/>
      <c r="I772" s="126" t="e">
        <f>VLOOKUP(H772,Presupuesto!$B$11:$C$565,2,0)</f>
        <v>#N/A</v>
      </c>
      <c r="J772" s="94" t="str">
        <f t="shared" si="37"/>
        <v>Desarrollo del Sistema de Educación Superior</v>
      </c>
      <c r="K772" s="94" t="s">
        <v>411</v>
      </c>
    </row>
    <row r="773" spans="3:11" hidden="1" x14ac:dyDescent="0.25">
      <c r="C773" s="137"/>
      <c r="D773" s="154"/>
      <c r="E773" s="119"/>
      <c r="F773" s="93">
        <f t="shared" si="36"/>
        <v>0</v>
      </c>
      <c r="G773" s="157"/>
      <c r="H773" s="138"/>
      <c r="I773" s="126" t="e">
        <f>VLOOKUP(H773,Presupuesto!$B$11:$C$565,2,0)</f>
        <v>#N/A</v>
      </c>
      <c r="J773" s="94" t="str">
        <f t="shared" si="37"/>
        <v>Desarrollo del Sistema de Educación Superior</v>
      </c>
      <c r="K773" s="94" t="s">
        <v>411</v>
      </c>
    </row>
    <row r="774" spans="3:11" hidden="1" x14ac:dyDescent="0.25">
      <c r="C774" s="137"/>
      <c r="D774" s="154"/>
      <c r="E774" s="119"/>
      <c r="F774" s="93">
        <f t="shared" si="36"/>
        <v>0</v>
      </c>
      <c r="G774" s="157"/>
      <c r="H774" s="138"/>
      <c r="I774" s="126" t="e">
        <f>VLOOKUP(H774,Presupuesto!$B$11:$C$565,2,0)</f>
        <v>#N/A</v>
      </c>
      <c r="J774" s="94" t="str">
        <f t="shared" si="37"/>
        <v>Desarrollo del Sistema de Educación Superior</v>
      </c>
      <c r="K774" s="94" t="s">
        <v>411</v>
      </c>
    </row>
    <row r="775" spans="3:11" hidden="1" x14ac:dyDescent="0.25">
      <c r="C775" s="137"/>
      <c r="D775" s="154"/>
      <c r="E775" s="119"/>
      <c r="F775" s="93">
        <f t="shared" si="36"/>
        <v>0</v>
      </c>
      <c r="G775" s="157"/>
      <c r="H775" s="138"/>
      <c r="I775" s="126" t="e">
        <f>VLOOKUP(H775,Presupuesto!$B$11:$C$565,2,0)</f>
        <v>#N/A</v>
      </c>
      <c r="J775" s="94" t="str">
        <f t="shared" si="37"/>
        <v>Desarrollo del Sistema de Educación Superior</v>
      </c>
      <c r="K775" s="94" t="s">
        <v>411</v>
      </c>
    </row>
    <row r="776" spans="3:11" hidden="1" x14ac:dyDescent="0.25">
      <c r="C776" s="137"/>
      <c r="D776" s="154"/>
      <c r="E776" s="119"/>
      <c r="F776" s="93">
        <f t="shared" si="36"/>
        <v>0</v>
      </c>
      <c r="G776" s="157"/>
      <c r="H776" s="138"/>
      <c r="I776" s="126" t="e">
        <f>VLOOKUP(H776,Presupuesto!$B$11:$C$565,2,0)</f>
        <v>#N/A</v>
      </c>
      <c r="J776" s="94" t="str">
        <f t="shared" si="37"/>
        <v>Desarrollo del Sistema de Educación Superior</v>
      </c>
      <c r="K776" s="94" t="s">
        <v>411</v>
      </c>
    </row>
    <row r="777" spans="3:11" hidden="1" x14ac:dyDescent="0.25">
      <c r="C777" s="137"/>
      <c r="D777" s="154"/>
      <c r="E777" s="119"/>
      <c r="F777" s="93">
        <f t="shared" si="36"/>
        <v>0</v>
      </c>
      <c r="G777" s="157"/>
      <c r="H777" s="138"/>
      <c r="I777" s="126" t="e">
        <f>VLOOKUP(H777,Presupuesto!$B$11:$C$565,2,0)</f>
        <v>#N/A</v>
      </c>
      <c r="J777" s="94" t="str">
        <f t="shared" si="37"/>
        <v>Desarrollo del Sistema de Educación Superior</v>
      </c>
      <c r="K777" s="94" t="s">
        <v>411</v>
      </c>
    </row>
    <row r="778" spans="3:11" hidden="1" x14ac:dyDescent="0.25">
      <c r="C778" s="137"/>
      <c r="D778" s="154"/>
      <c r="E778" s="119"/>
      <c r="F778" s="93">
        <f t="shared" si="36"/>
        <v>0</v>
      </c>
      <c r="G778" s="157"/>
      <c r="H778" s="138"/>
      <c r="I778" s="126" t="e">
        <f>VLOOKUP(H778,Presupuesto!$B$11:$C$565,2,0)</f>
        <v>#N/A</v>
      </c>
      <c r="J778" s="94" t="str">
        <f t="shared" si="37"/>
        <v>Desarrollo del Sistema de Educación Superior</v>
      </c>
      <c r="K778" s="94" t="s">
        <v>411</v>
      </c>
    </row>
    <row r="779" spans="3:11" hidden="1" x14ac:dyDescent="0.25">
      <c r="C779" s="137"/>
      <c r="D779" s="154"/>
      <c r="E779" s="119"/>
      <c r="F779" s="93">
        <f t="shared" si="36"/>
        <v>0</v>
      </c>
      <c r="G779" s="157"/>
      <c r="H779" s="138"/>
      <c r="I779" s="126" t="e">
        <f>VLOOKUP(H779,Presupuesto!$B$11:$C$565,2,0)</f>
        <v>#N/A</v>
      </c>
      <c r="J779" s="94" t="str">
        <f t="shared" si="37"/>
        <v>Desarrollo del Sistema de Educación Superior</v>
      </c>
      <c r="K779" s="94" t="s">
        <v>411</v>
      </c>
    </row>
    <row r="780" spans="3:11" hidden="1" x14ac:dyDescent="0.25">
      <c r="C780" s="137"/>
      <c r="D780" s="154"/>
      <c r="E780" s="119"/>
      <c r="F780" s="93">
        <f t="shared" si="36"/>
        <v>0</v>
      </c>
      <c r="G780" s="157"/>
      <c r="H780" s="138"/>
      <c r="I780" s="126" t="e">
        <f>VLOOKUP(H780,Presupuesto!$B$11:$C$565,2,0)</f>
        <v>#N/A</v>
      </c>
      <c r="J780" s="94" t="str">
        <f t="shared" si="37"/>
        <v>Desarrollo del Sistema de Educación Superior</v>
      </c>
      <c r="K780" s="94" t="s">
        <v>411</v>
      </c>
    </row>
    <row r="781" spans="3:11" hidden="1" x14ac:dyDescent="0.25">
      <c r="C781" s="137"/>
      <c r="D781" s="154"/>
      <c r="E781" s="119"/>
      <c r="F781" s="93">
        <f t="shared" si="36"/>
        <v>0</v>
      </c>
      <c r="G781" s="157"/>
      <c r="H781" s="138"/>
      <c r="I781" s="126" t="e">
        <f>VLOOKUP(H781,Presupuesto!$B$11:$C$565,2,0)</f>
        <v>#N/A</v>
      </c>
      <c r="J781" s="94" t="str">
        <f t="shared" si="37"/>
        <v>Desarrollo del Sistema de Educación Superior</v>
      </c>
      <c r="K781" s="94" t="s">
        <v>411</v>
      </c>
    </row>
    <row r="782" spans="3:11" hidden="1" x14ac:dyDescent="0.25">
      <c r="C782" s="137"/>
      <c r="D782" s="154"/>
      <c r="E782" s="119"/>
      <c r="F782" s="93">
        <f t="shared" si="36"/>
        <v>0</v>
      </c>
      <c r="G782" s="157"/>
      <c r="H782" s="138"/>
      <c r="I782" s="126" t="e">
        <f>VLOOKUP(H782,Presupuesto!$B$11:$C$565,2,0)</f>
        <v>#N/A</v>
      </c>
      <c r="J782" s="94" t="str">
        <f t="shared" si="37"/>
        <v>Desarrollo del Sistema de Educación Superior</v>
      </c>
      <c r="K782" s="94" t="s">
        <v>411</v>
      </c>
    </row>
    <row r="783" spans="3:11" hidden="1" x14ac:dyDescent="0.25">
      <c r="C783" s="137"/>
      <c r="D783" s="154"/>
      <c r="E783" s="119"/>
      <c r="F783" s="93">
        <f t="shared" si="36"/>
        <v>0</v>
      </c>
      <c r="G783" s="157"/>
      <c r="H783" s="138"/>
      <c r="I783" s="126" t="e">
        <f>VLOOKUP(H783,Presupuesto!$B$11:$C$565,2,0)</f>
        <v>#N/A</v>
      </c>
      <c r="J783" s="94" t="str">
        <f t="shared" si="37"/>
        <v>Desarrollo del Sistema de Educación Superior</v>
      </c>
      <c r="K783" s="94" t="s">
        <v>411</v>
      </c>
    </row>
    <row r="784" spans="3:11" hidden="1" x14ac:dyDescent="0.25">
      <c r="C784" s="137"/>
      <c r="D784" s="154"/>
      <c r="E784" s="119"/>
      <c r="F784" s="93">
        <f t="shared" si="36"/>
        <v>0</v>
      </c>
      <c r="G784" s="157"/>
      <c r="H784" s="138"/>
      <c r="I784" s="126" t="e">
        <f>VLOOKUP(H784,Presupuesto!$B$11:$C$565,2,0)</f>
        <v>#N/A</v>
      </c>
      <c r="J784" s="94" t="str">
        <f t="shared" si="37"/>
        <v>Desarrollo del Sistema de Educación Superior</v>
      </c>
      <c r="K784" s="94" t="s">
        <v>411</v>
      </c>
    </row>
    <row r="785" spans="3:11" hidden="1" x14ac:dyDescent="0.25">
      <c r="C785" s="137"/>
      <c r="D785" s="154"/>
      <c r="E785" s="119"/>
      <c r="F785" s="93">
        <f t="shared" si="36"/>
        <v>0</v>
      </c>
      <c r="G785" s="157"/>
      <c r="H785" s="138"/>
      <c r="I785" s="126" t="e">
        <f>VLOOKUP(H785,Presupuesto!$B$11:$C$565,2,0)</f>
        <v>#N/A</v>
      </c>
      <c r="J785" s="94" t="str">
        <f t="shared" si="37"/>
        <v>Desarrollo del Sistema de Educación Superior</v>
      </c>
      <c r="K785" s="94" t="s">
        <v>411</v>
      </c>
    </row>
    <row r="786" spans="3:11" hidden="1" x14ac:dyDescent="0.25">
      <c r="C786" s="137"/>
      <c r="D786" s="154"/>
      <c r="E786" s="119"/>
      <c r="F786" s="93">
        <f t="shared" si="36"/>
        <v>0</v>
      </c>
      <c r="G786" s="157"/>
      <c r="H786" s="138"/>
      <c r="I786" s="126" t="e">
        <f>VLOOKUP(H786,Presupuesto!$B$11:$C$565,2,0)</f>
        <v>#N/A</v>
      </c>
      <c r="J786" s="94" t="str">
        <f t="shared" si="37"/>
        <v>Desarrollo del Sistema de Educación Superior</v>
      </c>
      <c r="K786" s="94" t="s">
        <v>411</v>
      </c>
    </row>
    <row r="787" spans="3:11" hidden="1" x14ac:dyDescent="0.25">
      <c r="C787" s="137"/>
      <c r="D787" s="154"/>
      <c r="E787" s="119"/>
      <c r="F787" s="93">
        <f t="shared" si="36"/>
        <v>0</v>
      </c>
      <c r="G787" s="157"/>
      <c r="H787" s="138"/>
      <c r="I787" s="126" t="e">
        <f>VLOOKUP(H787,Presupuesto!$B$11:$C$565,2,0)</f>
        <v>#N/A</v>
      </c>
      <c r="J787" s="94" t="str">
        <f t="shared" si="37"/>
        <v>Desarrollo del Sistema de Educación Superior</v>
      </c>
      <c r="K787" s="94" t="s">
        <v>411</v>
      </c>
    </row>
    <row r="788" spans="3:11" hidden="1" x14ac:dyDescent="0.25">
      <c r="C788" s="139"/>
      <c r="D788" s="147"/>
      <c r="E788" s="114"/>
      <c r="F788" s="93">
        <f t="shared" si="36"/>
        <v>0</v>
      </c>
      <c r="G788" s="157"/>
      <c r="H788" s="140"/>
      <c r="I788" s="126" t="e">
        <f>VLOOKUP(H788,Presupuesto!$B$11:$C$565,2,0)</f>
        <v>#N/A</v>
      </c>
      <c r="J788" s="94" t="str">
        <f t="shared" si="37"/>
        <v>Desarrollo del Sistema de Educación Superior</v>
      </c>
      <c r="K788" s="94" t="s">
        <v>411</v>
      </c>
    </row>
    <row r="789" spans="3:11" hidden="1" x14ac:dyDescent="0.25">
      <c r="C789" s="139"/>
      <c r="D789" s="147"/>
      <c r="E789" s="114"/>
      <c r="F789" s="93">
        <f t="shared" si="36"/>
        <v>0</v>
      </c>
      <c r="G789" s="157"/>
      <c r="H789" s="140"/>
      <c r="I789" s="126" t="e">
        <f>VLOOKUP(H789,Presupuesto!$B$11:$C$565,2,0)</f>
        <v>#N/A</v>
      </c>
      <c r="J789" s="94" t="str">
        <f t="shared" si="37"/>
        <v>Desarrollo del Sistema de Educación Superior</v>
      </c>
      <c r="K789" s="94" t="s">
        <v>411</v>
      </c>
    </row>
    <row r="790" spans="3:11" hidden="1" x14ac:dyDescent="0.25">
      <c r="C790" s="139"/>
      <c r="D790" s="147"/>
      <c r="E790" s="114"/>
      <c r="F790" s="93">
        <f t="shared" si="36"/>
        <v>0</v>
      </c>
      <c r="G790" s="157"/>
      <c r="H790" s="140"/>
      <c r="I790" s="126" t="e">
        <f>VLOOKUP(H790,Presupuesto!$B$11:$C$565,2,0)</f>
        <v>#N/A</v>
      </c>
      <c r="J790" s="94" t="str">
        <f t="shared" si="37"/>
        <v>Desarrollo del Sistema de Educación Superior</v>
      </c>
      <c r="K790" s="94" t="s">
        <v>411</v>
      </c>
    </row>
    <row r="791" spans="3:11" hidden="1" x14ac:dyDescent="0.25">
      <c r="C791" s="139"/>
      <c r="D791" s="147"/>
      <c r="E791" s="114"/>
      <c r="F791" s="93">
        <f t="shared" si="36"/>
        <v>0</v>
      </c>
      <c r="G791" s="157"/>
      <c r="H791" s="140"/>
      <c r="I791" s="126" t="e">
        <f>VLOOKUP(H791,Presupuesto!$B$11:$C$565,2,0)</f>
        <v>#N/A</v>
      </c>
      <c r="J791" s="94" t="str">
        <f t="shared" si="37"/>
        <v>Desarrollo del Sistema de Educación Superior</v>
      </c>
      <c r="K791" s="94" t="s">
        <v>411</v>
      </c>
    </row>
    <row r="792" spans="3:11" hidden="1" x14ac:dyDescent="0.25">
      <c r="C792" s="139"/>
      <c r="D792" s="147"/>
      <c r="E792" s="114"/>
      <c r="F792" s="93">
        <f t="shared" si="36"/>
        <v>0</v>
      </c>
      <c r="G792" s="157"/>
      <c r="H792" s="140"/>
      <c r="I792" s="126" t="e">
        <f>VLOOKUP(H792,Presupuesto!$B$11:$C$565,2,0)</f>
        <v>#N/A</v>
      </c>
      <c r="J792" s="94" t="str">
        <f t="shared" si="37"/>
        <v>Desarrollo del Sistema de Educación Superior</v>
      </c>
      <c r="K792" s="94" t="s">
        <v>411</v>
      </c>
    </row>
    <row r="793" spans="3:11" hidden="1" x14ac:dyDescent="0.25">
      <c r="C793" s="139"/>
      <c r="D793" s="147"/>
      <c r="E793" s="114"/>
      <c r="F793" s="93">
        <f t="shared" si="36"/>
        <v>0</v>
      </c>
      <c r="G793" s="157"/>
      <c r="H793" s="140"/>
      <c r="I793" s="126" t="e">
        <f>VLOOKUP(H793,Presupuesto!$B$11:$C$565,2,0)</f>
        <v>#N/A</v>
      </c>
      <c r="J793" s="94" t="str">
        <f t="shared" si="37"/>
        <v>Desarrollo del Sistema de Educación Superior</v>
      </c>
      <c r="K793" s="94" t="s">
        <v>411</v>
      </c>
    </row>
    <row r="794" spans="3:11" hidden="1" x14ac:dyDescent="0.25">
      <c r="C794" s="139"/>
      <c r="D794" s="147"/>
      <c r="E794" s="114"/>
      <c r="F794" s="93">
        <f t="shared" si="36"/>
        <v>0</v>
      </c>
      <c r="G794" s="157"/>
      <c r="H794" s="140"/>
      <c r="I794" s="126" t="e">
        <f>VLOOKUP(H794,Presupuesto!$B$11:$C$565,2,0)</f>
        <v>#N/A</v>
      </c>
      <c r="J794" s="94" t="str">
        <f t="shared" si="37"/>
        <v>Desarrollo del Sistema de Educación Superior</v>
      </c>
      <c r="K794" s="94" t="s">
        <v>411</v>
      </c>
    </row>
    <row r="795" spans="3:11" hidden="1" x14ac:dyDescent="0.25">
      <c r="C795" s="139"/>
      <c r="D795" s="147"/>
      <c r="E795" s="114"/>
      <c r="F795" s="93">
        <f t="shared" si="36"/>
        <v>0</v>
      </c>
      <c r="G795" s="157"/>
      <c r="H795" s="140"/>
      <c r="I795" s="126" t="e">
        <f>VLOOKUP(H795,Presupuesto!$B$11:$C$565,2,0)</f>
        <v>#N/A</v>
      </c>
      <c r="J795" s="94" t="str">
        <f t="shared" si="37"/>
        <v>Desarrollo del Sistema de Educación Superior</v>
      </c>
      <c r="K795" s="94" t="s">
        <v>411</v>
      </c>
    </row>
    <row r="796" spans="3:11" hidden="1" x14ac:dyDescent="0.25">
      <c r="C796" s="141"/>
      <c r="D796" s="147"/>
      <c r="E796" s="114"/>
      <c r="F796" s="93">
        <f t="shared" si="36"/>
        <v>0</v>
      </c>
      <c r="G796" s="157"/>
      <c r="H796" s="142"/>
      <c r="I796" s="126" t="e">
        <f>VLOOKUP(H796,Presupuesto!$B$11:$C$565,2,0)</f>
        <v>#N/A</v>
      </c>
      <c r="J796" s="94" t="str">
        <f t="shared" si="37"/>
        <v>Desarrollo del Sistema de Educación Superior</v>
      </c>
      <c r="K796" s="94" t="s">
        <v>402</v>
      </c>
    </row>
    <row r="797" spans="3:11" hidden="1" x14ac:dyDescent="0.25">
      <c r="C797" s="141"/>
      <c r="D797" s="147"/>
      <c r="E797" s="114"/>
      <c r="F797" s="93">
        <f t="shared" si="36"/>
        <v>0</v>
      </c>
      <c r="G797" s="157"/>
      <c r="H797" s="142"/>
      <c r="I797" s="126" t="e">
        <f>VLOOKUP(H797,Presupuesto!$B$11:$C$565,2,0)</f>
        <v>#N/A</v>
      </c>
      <c r="J797" s="94" t="str">
        <f t="shared" si="37"/>
        <v>Desarrollo del Sistema de Educación Superior</v>
      </c>
      <c r="K797" s="94" t="s">
        <v>411</v>
      </c>
    </row>
    <row r="798" spans="3:11" hidden="1" x14ac:dyDescent="0.25">
      <c r="C798" s="141"/>
      <c r="D798" s="147"/>
      <c r="E798" s="114"/>
      <c r="F798" s="93">
        <f t="shared" si="36"/>
        <v>0</v>
      </c>
      <c r="G798" s="157"/>
      <c r="H798" s="142"/>
      <c r="I798" s="126" t="e">
        <f>VLOOKUP(H798,Presupuesto!$B$11:$C$565,2,0)</f>
        <v>#N/A</v>
      </c>
      <c r="J798" s="94" t="str">
        <f t="shared" si="37"/>
        <v>Desarrollo del Sistema de Educación Superior</v>
      </c>
      <c r="K798" s="94" t="s">
        <v>411</v>
      </c>
    </row>
    <row r="799" spans="3:11" hidden="1" x14ac:dyDescent="0.25">
      <c r="C799" s="141"/>
      <c r="D799" s="147"/>
      <c r="E799" s="114"/>
      <c r="F799" s="93">
        <f t="shared" si="36"/>
        <v>0</v>
      </c>
      <c r="G799" s="157"/>
      <c r="H799" s="142"/>
      <c r="I799" s="126" t="e">
        <f>VLOOKUP(H799,Presupuesto!$B$11:$C$565,2,0)</f>
        <v>#N/A</v>
      </c>
      <c r="J799" s="94" t="str">
        <f t="shared" si="37"/>
        <v>Desarrollo del Sistema de Educación Superior</v>
      </c>
      <c r="K799" s="94" t="s">
        <v>411</v>
      </c>
    </row>
    <row r="800" spans="3:11" ht="15.75" hidden="1" thickBot="1" x14ac:dyDescent="0.3">
      <c r="C800" s="143"/>
      <c r="D800" s="155"/>
      <c r="E800" s="99"/>
      <c r="F800" s="101">
        <f t="shared" si="36"/>
        <v>0</v>
      </c>
      <c r="G800" s="158"/>
      <c r="H800" s="144"/>
      <c r="I800" s="128" t="e">
        <f>VLOOKUP(H800,Presupuesto!$B$11:$C$565,2,0)</f>
        <v>#N/A</v>
      </c>
      <c r="J800" s="102" t="str">
        <f t="shared" si="37"/>
        <v>Desarrollo del Sistema de Educación Superior</v>
      </c>
      <c r="K800" s="120" t="s">
        <v>393</v>
      </c>
    </row>
    <row r="802" spans="3:11" ht="15.75" thickBot="1" x14ac:dyDescent="0.3"/>
    <row r="803" spans="3:11" ht="15.75" thickBot="1" x14ac:dyDescent="0.3">
      <c r="C803" s="153" t="s">
        <v>53</v>
      </c>
      <c r="D803" s="307">
        <f>SUM(F810:F844)</f>
        <v>50000</v>
      </c>
      <c r="F803" s="70"/>
      <c r="G803" s="76"/>
      <c r="H803" s="70"/>
      <c r="I803" s="70"/>
    </row>
    <row r="804" spans="3:11" x14ac:dyDescent="0.25">
      <c r="C804" s="70"/>
      <c r="D804" s="31"/>
      <c r="E804" s="89"/>
      <c r="F804" s="89"/>
      <c r="G804" s="89"/>
      <c r="H804" s="73"/>
      <c r="I804" s="73"/>
      <c r="J804" s="73"/>
      <c r="K804" s="108"/>
    </row>
    <row r="805" spans="3:11" x14ac:dyDescent="0.25">
      <c r="C805" s="70"/>
      <c r="D805" s="31"/>
      <c r="E805" s="89"/>
      <c r="F805" s="89"/>
      <c r="G805" s="89"/>
      <c r="H805" s="73"/>
      <c r="I805" s="73"/>
      <c r="J805" s="73"/>
      <c r="K805" s="108"/>
    </row>
    <row r="806" spans="3:11" ht="15.75" x14ac:dyDescent="0.25">
      <c r="C806" s="198" t="s">
        <v>391</v>
      </c>
      <c r="D806" s="306" t="s">
        <v>2203</v>
      </c>
      <c r="E806" s="89"/>
      <c r="F806" s="89"/>
      <c r="G806" s="89"/>
      <c r="H806" s="73"/>
      <c r="I806" s="73"/>
      <c r="J806" s="73"/>
      <c r="K806" s="108"/>
    </row>
    <row r="807" spans="3:11" ht="18.75" x14ac:dyDescent="0.25">
      <c r="C807" s="200" t="str">
        <f>IFERROR(VLOOKUP(D806,'1. Desarrollo e Innov. Curricu.'!$F:$G,2,FALSE),IFERROR(VLOOKUP(D806,'2. Investigación Científica'!$F:$G,2,FALSE),IFERROR(VLOOKUP(D806,'3. Vinculación Univ. Sociedad'!$E:$G,2,FALSE),IFERROR(VLOOKUP(D806,'4.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Presentación de 4 ponencias desarrolladas por docentes en Congresos Nacionales e Internacionales</v>
      </c>
      <c r="D807" s="31"/>
      <c r="E807" s="89"/>
      <c r="F807" s="89"/>
      <c r="G807" s="89"/>
      <c r="H807" s="73"/>
      <c r="I807" s="73"/>
      <c r="J807" s="73"/>
      <c r="K807" s="108"/>
    </row>
    <row r="808" spans="3:11" ht="15.75" thickBot="1" x14ac:dyDescent="0.3">
      <c r="F808" s="89"/>
      <c r="G808" s="73"/>
      <c r="H808" s="73"/>
      <c r="I808" s="73"/>
    </row>
    <row r="809" spans="3:11" ht="30.75" thickBot="1" x14ac:dyDescent="0.3">
      <c r="C809" s="125" t="s">
        <v>44</v>
      </c>
      <c r="D809" s="125" t="s">
        <v>55</v>
      </c>
      <c r="E809" s="132" t="s">
        <v>57</v>
      </c>
      <c r="F809" s="131" t="s">
        <v>27</v>
      </c>
      <c r="G809" s="129" t="s">
        <v>130</v>
      </c>
      <c r="H809" s="132" t="s">
        <v>46</v>
      </c>
      <c r="I809" s="129" t="s">
        <v>131</v>
      </c>
      <c r="J809" s="129" t="s">
        <v>409</v>
      </c>
      <c r="K809" s="129" t="s">
        <v>410</v>
      </c>
    </row>
    <row r="810" spans="3:11" hidden="1" x14ac:dyDescent="0.25">
      <c r="C810" s="210" t="s">
        <v>438</v>
      </c>
      <c r="D810" s="211"/>
      <c r="E810" s="209">
        <f>HLOOKUP(C810,$AH$2:$BU$3,2,0)</f>
        <v>620</v>
      </c>
      <c r="F810" s="93">
        <f t="shared" ref="F810:F844" si="38">D810*E810</f>
        <v>0</v>
      </c>
      <c r="G810" s="157"/>
      <c r="H810" s="138"/>
      <c r="I810" s="126" t="e">
        <f>VLOOKUP(H810,Presupuesto!$B$11:$C$565,2,0)</f>
        <v>#N/A</v>
      </c>
      <c r="J810" s="208" t="s">
        <v>1474</v>
      </c>
      <c r="K810" s="94" t="s">
        <v>393</v>
      </c>
    </row>
    <row r="811" spans="3:11" x14ac:dyDescent="0.25">
      <c r="C811" s="137" t="s">
        <v>3049</v>
      </c>
      <c r="D811" s="154">
        <v>4</v>
      </c>
      <c r="E811" s="119">
        <v>12500</v>
      </c>
      <c r="F811" s="93">
        <f t="shared" si="38"/>
        <v>50000</v>
      </c>
      <c r="G811" s="157" t="s">
        <v>128</v>
      </c>
      <c r="H811" s="994"/>
      <c r="I811" s="126" t="e">
        <f>VLOOKUP(H811,Presupuesto!$B$11:$C$565,2,0)</f>
        <v>#N/A</v>
      </c>
      <c r="J811" s="94" t="s">
        <v>1358</v>
      </c>
      <c r="K811" s="94" t="s">
        <v>411</v>
      </c>
    </row>
    <row r="812" spans="3:11" hidden="1" x14ac:dyDescent="0.25">
      <c r="C812" s="137"/>
      <c r="D812" s="154"/>
      <c r="E812" s="119"/>
      <c r="F812" s="93">
        <f t="shared" si="38"/>
        <v>0</v>
      </c>
      <c r="G812" s="157"/>
      <c r="H812" s="138"/>
      <c r="I812" s="126" t="e">
        <f>VLOOKUP(H812,Presupuesto!$B$11:$C$565,2,0)</f>
        <v>#N/A</v>
      </c>
      <c r="J812" s="94" t="str">
        <f t="shared" ref="J812:J844" si="39">$J$810</f>
        <v>Desarrollo del Sistema de Educación Superior</v>
      </c>
      <c r="K812" s="94" t="s">
        <v>411</v>
      </c>
    </row>
    <row r="813" spans="3:11" hidden="1" x14ac:dyDescent="0.25">
      <c r="C813" s="137"/>
      <c r="D813" s="154"/>
      <c r="E813" s="119"/>
      <c r="F813" s="93">
        <f t="shared" si="38"/>
        <v>0</v>
      </c>
      <c r="G813" s="157"/>
      <c r="H813" s="138"/>
      <c r="I813" s="126" t="e">
        <f>VLOOKUP(H813,Presupuesto!$B$11:$C$565,2,0)</f>
        <v>#N/A</v>
      </c>
      <c r="J813" s="94" t="str">
        <f t="shared" si="39"/>
        <v>Desarrollo del Sistema de Educación Superior</v>
      </c>
      <c r="K813" s="94" t="s">
        <v>411</v>
      </c>
    </row>
    <row r="814" spans="3:11" hidden="1" x14ac:dyDescent="0.25">
      <c r="C814" s="137"/>
      <c r="D814" s="154"/>
      <c r="E814" s="119"/>
      <c r="F814" s="93">
        <f t="shared" si="38"/>
        <v>0</v>
      </c>
      <c r="G814" s="157"/>
      <c r="H814" s="138"/>
      <c r="I814" s="126" t="e">
        <f>VLOOKUP(H814,Presupuesto!$B$11:$C$565,2,0)</f>
        <v>#N/A</v>
      </c>
      <c r="J814" s="94" t="str">
        <f t="shared" si="39"/>
        <v>Desarrollo del Sistema de Educación Superior</v>
      </c>
      <c r="K814" s="94" t="s">
        <v>411</v>
      </c>
    </row>
    <row r="815" spans="3:11" hidden="1" x14ac:dyDescent="0.25">
      <c r="C815" s="137"/>
      <c r="D815" s="154"/>
      <c r="E815" s="119"/>
      <c r="F815" s="93">
        <f t="shared" si="38"/>
        <v>0</v>
      </c>
      <c r="G815" s="157"/>
      <c r="H815" s="138"/>
      <c r="I815" s="126" t="e">
        <f>VLOOKUP(H815,Presupuesto!$B$11:$C$565,2,0)</f>
        <v>#N/A</v>
      </c>
      <c r="J815" s="94" t="str">
        <f t="shared" si="39"/>
        <v>Desarrollo del Sistema de Educación Superior</v>
      </c>
      <c r="K815" s="94" t="s">
        <v>400</v>
      </c>
    </row>
    <row r="816" spans="3:11" hidden="1" x14ac:dyDescent="0.25">
      <c r="C816" s="137"/>
      <c r="D816" s="154"/>
      <c r="E816" s="119"/>
      <c r="F816" s="93">
        <f t="shared" si="38"/>
        <v>0</v>
      </c>
      <c r="G816" s="157"/>
      <c r="H816" s="138"/>
      <c r="I816" s="126" t="e">
        <f>VLOOKUP(H816,Presupuesto!$B$11:$C$565,2,0)</f>
        <v>#N/A</v>
      </c>
      <c r="J816" s="94" t="str">
        <f t="shared" si="39"/>
        <v>Desarrollo del Sistema de Educación Superior</v>
      </c>
      <c r="K816" s="94" t="s">
        <v>411</v>
      </c>
    </row>
    <row r="817" spans="3:11" hidden="1" x14ac:dyDescent="0.25">
      <c r="C817" s="137"/>
      <c r="D817" s="154"/>
      <c r="E817" s="119"/>
      <c r="F817" s="93">
        <f t="shared" si="38"/>
        <v>0</v>
      </c>
      <c r="G817" s="157"/>
      <c r="H817" s="138"/>
      <c r="I817" s="126" t="e">
        <f>VLOOKUP(H817,Presupuesto!$B$11:$C$565,2,0)</f>
        <v>#N/A</v>
      </c>
      <c r="J817" s="94" t="str">
        <f t="shared" si="39"/>
        <v>Desarrollo del Sistema de Educación Superior</v>
      </c>
      <c r="K817" s="94" t="s">
        <v>411</v>
      </c>
    </row>
    <row r="818" spans="3:11" hidden="1" x14ac:dyDescent="0.25">
      <c r="C818" s="137"/>
      <c r="D818" s="154"/>
      <c r="E818" s="119"/>
      <c r="F818" s="93">
        <f t="shared" si="38"/>
        <v>0</v>
      </c>
      <c r="G818" s="157"/>
      <c r="H818" s="138"/>
      <c r="I818" s="126" t="e">
        <f>VLOOKUP(H818,Presupuesto!$B$11:$C$565,2,0)</f>
        <v>#N/A</v>
      </c>
      <c r="J818" s="94" t="str">
        <f t="shared" si="39"/>
        <v>Desarrollo del Sistema de Educación Superior</v>
      </c>
      <c r="K818" s="94" t="s">
        <v>411</v>
      </c>
    </row>
    <row r="819" spans="3:11" hidden="1" x14ac:dyDescent="0.25">
      <c r="C819" s="137"/>
      <c r="D819" s="154"/>
      <c r="E819" s="119"/>
      <c r="F819" s="93">
        <f t="shared" si="38"/>
        <v>0</v>
      </c>
      <c r="G819" s="157"/>
      <c r="H819" s="138"/>
      <c r="I819" s="126" t="e">
        <f>VLOOKUP(H819,Presupuesto!$B$11:$C$565,2,0)</f>
        <v>#N/A</v>
      </c>
      <c r="J819" s="94" t="str">
        <f t="shared" si="39"/>
        <v>Desarrollo del Sistema de Educación Superior</v>
      </c>
      <c r="K819" s="94" t="s">
        <v>411</v>
      </c>
    </row>
    <row r="820" spans="3:11" hidden="1" x14ac:dyDescent="0.25">
      <c r="C820" s="137"/>
      <c r="D820" s="154"/>
      <c r="E820" s="119"/>
      <c r="F820" s="93">
        <f t="shared" si="38"/>
        <v>0</v>
      </c>
      <c r="G820" s="157"/>
      <c r="H820" s="138"/>
      <c r="I820" s="126" t="e">
        <f>VLOOKUP(H820,Presupuesto!$B$11:$C$565,2,0)</f>
        <v>#N/A</v>
      </c>
      <c r="J820" s="94" t="str">
        <f t="shared" si="39"/>
        <v>Desarrollo del Sistema de Educación Superior</v>
      </c>
      <c r="K820" s="94" t="s">
        <v>411</v>
      </c>
    </row>
    <row r="821" spans="3:11" hidden="1" x14ac:dyDescent="0.25">
      <c r="C821" s="137"/>
      <c r="D821" s="154"/>
      <c r="E821" s="119"/>
      <c r="F821" s="93">
        <f t="shared" si="38"/>
        <v>0</v>
      </c>
      <c r="G821" s="157"/>
      <c r="H821" s="138"/>
      <c r="I821" s="126" t="e">
        <f>VLOOKUP(H821,Presupuesto!$B$11:$C$565,2,0)</f>
        <v>#N/A</v>
      </c>
      <c r="J821" s="94" t="str">
        <f t="shared" si="39"/>
        <v>Desarrollo del Sistema de Educación Superior</v>
      </c>
      <c r="K821" s="94" t="s">
        <v>411</v>
      </c>
    </row>
    <row r="822" spans="3:11" hidden="1" x14ac:dyDescent="0.25">
      <c r="C822" s="137"/>
      <c r="D822" s="154"/>
      <c r="E822" s="119"/>
      <c r="F822" s="93">
        <f t="shared" si="38"/>
        <v>0</v>
      </c>
      <c r="G822" s="157"/>
      <c r="H822" s="138"/>
      <c r="I822" s="126" t="e">
        <f>VLOOKUP(H822,Presupuesto!$B$11:$C$565,2,0)</f>
        <v>#N/A</v>
      </c>
      <c r="J822" s="94" t="str">
        <f t="shared" si="39"/>
        <v>Desarrollo del Sistema de Educación Superior</v>
      </c>
      <c r="K822" s="94" t="s">
        <v>411</v>
      </c>
    </row>
    <row r="823" spans="3:11" hidden="1" x14ac:dyDescent="0.25">
      <c r="C823" s="137"/>
      <c r="D823" s="154"/>
      <c r="E823" s="119"/>
      <c r="F823" s="93">
        <f t="shared" si="38"/>
        <v>0</v>
      </c>
      <c r="G823" s="157"/>
      <c r="H823" s="138"/>
      <c r="I823" s="126" t="e">
        <f>VLOOKUP(H823,Presupuesto!$B$11:$C$565,2,0)</f>
        <v>#N/A</v>
      </c>
      <c r="J823" s="94" t="str">
        <f t="shared" si="39"/>
        <v>Desarrollo del Sistema de Educación Superior</v>
      </c>
      <c r="K823" s="94" t="s">
        <v>411</v>
      </c>
    </row>
    <row r="824" spans="3:11" hidden="1" x14ac:dyDescent="0.25">
      <c r="C824" s="137"/>
      <c r="D824" s="154"/>
      <c r="E824" s="119"/>
      <c r="F824" s="93">
        <f t="shared" si="38"/>
        <v>0</v>
      </c>
      <c r="G824" s="157"/>
      <c r="H824" s="138"/>
      <c r="I824" s="126" t="e">
        <f>VLOOKUP(H824,Presupuesto!$B$11:$C$565,2,0)</f>
        <v>#N/A</v>
      </c>
      <c r="J824" s="94" t="str">
        <f t="shared" si="39"/>
        <v>Desarrollo del Sistema de Educación Superior</v>
      </c>
      <c r="K824" s="94" t="s">
        <v>411</v>
      </c>
    </row>
    <row r="825" spans="3:11" hidden="1" x14ac:dyDescent="0.25">
      <c r="C825" s="137"/>
      <c r="D825" s="154"/>
      <c r="E825" s="119"/>
      <c r="F825" s="93">
        <f t="shared" si="38"/>
        <v>0</v>
      </c>
      <c r="G825" s="157"/>
      <c r="H825" s="138"/>
      <c r="I825" s="126" t="e">
        <f>VLOOKUP(H825,Presupuesto!$B$11:$C$565,2,0)</f>
        <v>#N/A</v>
      </c>
      <c r="J825" s="94" t="str">
        <f t="shared" si="39"/>
        <v>Desarrollo del Sistema de Educación Superior</v>
      </c>
      <c r="K825" s="94" t="s">
        <v>411</v>
      </c>
    </row>
    <row r="826" spans="3:11" hidden="1" x14ac:dyDescent="0.25">
      <c r="C826" s="137"/>
      <c r="D826" s="154"/>
      <c r="E826" s="119"/>
      <c r="F826" s="93">
        <f t="shared" si="38"/>
        <v>0</v>
      </c>
      <c r="G826" s="157"/>
      <c r="H826" s="138"/>
      <c r="I826" s="126" t="e">
        <f>VLOOKUP(H826,Presupuesto!$B$11:$C$565,2,0)</f>
        <v>#N/A</v>
      </c>
      <c r="J826" s="94" t="str">
        <f t="shared" si="39"/>
        <v>Desarrollo del Sistema de Educación Superior</v>
      </c>
      <c r="K826" s="94" t="s">
        <v>411</v>
      </c>
    </row>
    <row r="827" spans="3:11" hidden="1" x14ac:dyDescent="0.25">
      <c r="C827" s="137"/>
      <c r="D827" s="154"/>
      <c r="E827" s="119"/>
      <c r="F827" s="93">
        <f t="shared" si="38"/>
        <v>0</v>
      </c>
      <c r="G827" s="157"/>
      <c r="H827" s="138"/>
      <c r="I827" s="126" t="e">
        <f>VLOOKUP(H827,Presupuesto!$B$11:$C$565,2,0)</f>
        <v>#N/A</v>
      </c>
      <c r="J827" s="94" t="str">
        <f t="shared" si="39"/>
        <v>Desarrollo del Sistema de Educación Superior</v>
      </c>
      <c r="K827" s="94" t="s">
        <v>411</v>
      </c>
    </row>
    <row r="828" spans="3:11" hidden="1" x14ac:dyDescent="0.25">
      <c r="C828" s="137"/>
      <c r="D828" s="154"/>
      <c r="E828" s="119"/>
      <c r="F828" s="93">
        <f t="shared" si="38"/>
        <v>0</v>
      </c>
      <c r="G828" s="157"/>
      <c r="H828" s="138"/>
      <c r="I828" s="126" t="e">
        <f>VLOOKUP(H828,Presupuesto!$B$11:$C$565,2,0)</f>
        <v>#N/A</v>
      </c>
      <c r="J828" s="94" t="str">
        <f t="shared" si="39"/>
        <v>Desarrollo del Sistema de Educación Superior</v>
      </c>
      <c r="K828" s="94" t="s">
        <v>411</v>
      </c>
    </row>
    <row r="829" spans="3:11" hidden="1" x14ac:dyDescent="0.25">
      <c r="C829" s="137"/>
      <c r="D829" s="154"/>
      <c r="E829" s="119"/>
      <c r="F829" s="93">
        <f t="shared" si="38"/>
        <v>0</v>
      </c>
      <c r="G829" s="157"/>
      <c r="H829" s="138"/>
      <c r="I829" s="126" t="e">
        <f>VLOOKUP(H829,Presupuesto!$B$11:$C$565,2,0)</f>
        <v>#N/A</v>
      </c>
      <c r="J829" s="94" t="str">
        <f t="shared" si="39"/>
        <v>Desarrollo del Sistema de Educación Superior</v>
      </c>
      <c r="K829" s="94" t="s">
        <v>411</v>
      </c>
    </row>
    <row r="830" spans="3:11" hidden="1" x14ac:dyDescent="0.25">
      <c r="C830" s="137"/>
      <c r="D830" s="154"/>
      <c r="E830" s="119"/>
      <c r="F830" s="93">
        <f t="shared" si="38"/>
        <v>0</v>
      </c>
      <c r="G830" s="157"/>
      <c r="H830" s="138"/>
      <c r="I830" s="126" t="e">
        <f>VLOOKUP(H830,Presupuesto!$B$11:$C$565,2,0)</f>
        <v>#N/A</v>
      </c>
      <c r="J830" s="94" t="str">
        <f t="shared" si="39"/>
        <v>Desarrollo del Sistema de Educación Superior</v>
      </c>
      <c r="K830" s="94" t="s">
        <v>411</v>
      </c>
    </row>
    <row r="831" spans="3:11" hidden="1" x14ac:dyDescent="0.25">
      <c r="C831" s="137"/>
      <c r="D831" s="154"/>
      <c r="E831" s="119"/>
      <c r="F831" s="93">
        <f t="shared" si="38"/>
        <v>0</v>
      </c>
      <c r="G831" s="157"/>
      <c r="H831" s="138"/>
      <c r="I831" s="126" t="e">
        <f>VLOOKUP(H831,Presupuesto!$B$11:$C$565,2,0)</f>
        <v>#N/A</v>
      </c>
      <c r="J831" s="94" t="str">
        <f t="shared" si="39"/>
        <v>Desarrollo del Sistema de Educación Superior</v>
      </c>
      <c r="K831" s="94" t="s">
        <v>411</v>
      </c>
    </row>
    <row r="832" spans="3:11" hidden="1" x14ac:dyDescent="0.25">
      <c r="C832" s="139"/>
      <c r="D832" s="147"/>
      <c r="E832" s="114"/>
      <c r="F832" s="93">
        <f t="shared" si="38"/>
        <v>0</v>
      </c>
      <c r="G832" s="157"/>
      <c r="H832" s="140"/>
      <c r="I832" s="126" t="e">
        <f>VLOOKUP(H832,Presupuesto!$B$11:$C$565,2,0)</f>
        <v>#N/A</v>
      </c>
      <c r="J832" s="94" t="str">
        <f t="shared" si="39"/>
        <v>Desarrollo del Sistema de Educación Superior</v>
      </c>
      <c r="K832" s="94" t="s">
        <v>411</v>
      </c>
    </row>
    <row r="833" spans="3:11" hidden="1" x14ac:dyDescent="0.25">
      <c r="C833" s="139"/>
      <c r="D833" s="147"/>
      <c r="E833" s="114"/>
      <c r="F833" s="93">
        <f t="shared" si="38"/>
        <v>0</v>
      </c>
      <c r="G833" s="157"/>
      <c r="H833" s="140"/>
      <c r="I833" s="126" t="e">
        <f>VLOOKUP(H833,Presupuesto!$B$11:$C$565,2,0)</f>
        <v>#N/A</v>
      </c>
      <c r="J833" s="94" t="str">
        <f t="shared" si="39"/>
        <v>Desarrollo del Sistema de Educación Superior</v>
      </c>
      <c r="K833" s="94" t="s">
        <v>411</v>
      </c>
    </row>
    <row r="834" spans="3:11" hidden="1" x14ac:dyDescent="0.25">
      <c r="C834" s="139"/>
      <c r="D834" s="147"/>
      <c r="E834" s="114"/>
      <c r="F834" s="93">
        <f t="shared" si="38"/>
        <v>0</v>
      </c>
      <c r="G834" s="157"/>
      <c r="H834" s="140"/>
      <c r="I834" s="126" t="e">
        <f>VLOOKUP(H834,Presupuesto!$B$11:$C$565,2,0)</f>
        <v>#N/A</v>
      </c>
      <c r="J834" s="94" t="str">
        <f t="shared" si="39"/>
        <v>Desarrollo del Sistema de Educación Superior</v>
      </c>
      <c r="K834" s="94" t="s">
        <v>411</v>
      </c>
    </row>
    <row r="835" spans="3:11" hidden="1" x14ac:dyDescent="0.25">
      <c r="C835" s="139"/>
      <c r="D835" s="147"/>
      <c r="E835" s="114"/>
      <c r="F835" s="93">
        <f t="shared" si="38"/>
        <v>0</v>
      </c>
      <c r="G835" s="157"/>
      <c r="H835" s="140"/>
      <c r="I835" s="126" t="e">
        <f>VLOOKUP(H835,Presupuesto!$B$11:$C$565,2,0)</f>
        <v>#N/A</v>
      </c>
      <c r="J835" s="94" t="str">
        <f t="shared" si="39"/>
        <v>Desarrollo del Sistema de Educación Superior</v>
      </c>
      <c r="K835" s="94" t="s">
        <v>411</v>
      </c>
    </row>
    <row r="836" spans="3:11" hidden="1" x14ac:dyDescent="0.25">
      <c r="C836" s="139"/>
      <c r="D836" s="147"/>
      <c r="E836" s="114"/>
      <c r="F836" s="93">
        <f t="shared" si="38"/>
        <v>0</v>
      </c>
      <c r="G836" s="157"/>
      <c r="H836" s="140"/>
      <c r="I836" s="126" t="e">
        <f>VLOOKUP(H836,Presupuesto!$B$11:$C$565,2,0)</f>
        <v>#N/A</v>
      </c>
      <c r="J836" s="94" t="str">
        <f t="shared" si="39"/>
        <v>Desarrollo del Sistema de Educación Superior</v>
      </c>
      <c r="K836" s="94" t="s">
        <v>411</v>
      </c>
    </row>
    <row r="837" spans="3:11" hidden="1" x14ac:dyDescent="0.25">
      <c r="C837" s="139"/>
      <c r="D837" s="147"/>
      <c r="E837" s="114"/>
      <c r="F837" s="93">
        <f t="shared" si="38"/>
        <v>0</v>
      </c>
      <c r="G837" s="157"/>
      <c r="H837" s="140"/>
      <c r="I837" s="126" t="e">
        <f>VLOOKUP(H837,Presupuesto!$B$11:$C$565,2,0)</f>
        <v>#N/A</v>
      </c>
      <c r="J837" s="94" t="str">
        <f t="shared" si="39"/>
        <v>Desarrollo del Sistema de Educación Superior</v>
      </c>
      <c r="K837" s="94" t="s">
        <v>411</v>
      </c>
    </row>
    <row r="838" spans="3:11" hidden="1" x14ac:dyDescent="0.25">
      <c r="C838" s="139"/>
      <c r="D838" s="147"/>
      <c r="E838" s="114"/>
      <c r="F838" s="93">
        <f t="shared" si="38"/>
        <v>0</v>
      </c>
      <c r="G838" s="157"/>
      <c r="H838" s="140"/>
      <c r="I838" s="126" t="e">
        <f>VLOOKUP(H838,Presupuesto!$B$11:$C$565,2,0)</f>
        <v>#N/A</v>
      </c>
      <c r="J838" s="94" t="str">
        <f t="shared" si="39"/>
        <v>Desarrollo del Sistema de Educación Superior</v>
      </c>
      <c r="K838" s="94" t="s">
        <v>411</v>
      </c>
    </row>
    <row r="839" spans="3:11" hidden="1" x14ac:dyDescent="0.25">
      <c r="C839" s="139"/>
      <c r="D839" s="147"/>
      <c r="E839" s="114"/>
      <c r="F839" s="93">
        <f t="shared" si="38"/>
        <v>0</v>
      </c>
      <c r="G839" s="157"/>
      <c r="H839" s="140"/>
      <c r="I839" s="126" t="e">
        <f>VLOOKUP(H839,Presupuesto!$B$11:$C$565,2,0)</f>
        <v>#N/A</v>
      </c>
      <c r="J839" s="94" t="str">
        <f t="shared" si="39"/>
        <v>Desarrollo del Sistema de Educación Superior</v>
      </c>
      <c r="K839" s="94" t="s">
        <v>411</v>
      </c>
    </row>
    <row r="840" spans="3:11" hidden="1" x14ac:dyDescent="0.25">
      <c r="C840" s="141"/>
      <c r="D840" s="147"/>
      <c r="E840" s="114"/>
      <c r="F840" s="93">
        <f t="shared" si="38"/>
        <v>0</v>
      </c>
      <c r="G840" s="157"/>
      <c r="H840" s="142"/>
      <c r="I840" s="126" t="e">
        <f>VLOOKUP(H840,Presupuesto!$B$11:$C$565,2,0)</f>
        <v>#N/A</v>
      </c>
      <c r="J840" s="94" t="str">
        <f t="shared" si="39"/>
        <v>Desarrollo del Sistema de Educación Superior</v>
      </c>
      <c r="K840" s="94" t="s">
        <v>402</v>
      </c>
    </row>
    <row r="841" spans="3:11" hidden="1" x14ac:dyDescent="0.25">
      <c r="C841" s="141"/>
      <c r="D841" s="147"/>
      <c r="E841" s="114"/>
      <c r="F841" s="93">
        <f t="shared" si="38"/>
        <v>0</v>
      </c>
      <c r="G841" s="157"/>
      <c r="H841" s="142"/>
      <c r="I841" s="126" t="e">
        <f>VLOOKUP(H841,Presupuesto!$B$11:$C$565,2,0)</f>
        <v>#N/A</v>
      </c>
      <c r="J841" s="94" t="str">
        <f t="shared" si="39"/>
        <v>Desarrollo del Sistema de Educación Superior</v>
      </c>
      <c r="K841" s="94" t="s">
        <v>411</v>
      </c>
    </row>
    <row r="842" spans="3:11" hidden="1" x14ac:dyDescent="0.25">
      <c r="C842" s="141"/>
      <c r="D842" s="147"/>
      <c r="E842" s="114"/>
      <c r="F842" s="93">
        <f t="shared" si="38"/>
        <v>0</v>
      </c>
      <c r="G842" s="157"/>
      <c r="H842" s="142"/>
      <c r="I842" s="126" t="e">
        <f>VLOOKUP(H842,Presupuesto!$B$11:$C$565,2,0)</f>
        <v>#N/A</v>
      </c>
      <c r="J842" s="94" t="str">
        <f t="shared" si="39"/>
        <v>Desarrollo del Sistema de Educación Superior</v>
      </c>
      <c r="K842" s="94" t="s">
        <v>411</v>
      </c>
    </row>
    <row r="843" spans="3:11" hidden="1" x14ac:dyDescent="0.25">
      <c r="C843" s="141"/>
      <c r="D843" s="147"/>
      <c r="E843" s="114"/>
      <c r="F843" s="93">
        <f t="shared" si="38"/>
        <v>0</v>
      </c>
      <c r="G843" s="157"/>
      <c r="H843" s="142"/>
      <c r="I843" s="126" t="e">
        <f>VLOOKUP(H843,Presupuesto!$B$11:$C$565,2,0)</f>
        <v>#N/A</v>
      </c>
      <c r="J843" s="94" t="str">
        <f t="shared" si="39"/>
        <v>Desarrollo del Sistema de Educación Superior</v>
      </c>
      <c r="K843" s="94" t="s">
        <v>411</v>
      </c>
    </row>
    <row r="844" spans="3:11" ht="15.75" hidden="1" thickBot="1" x14ac:dyDescent="0.3">
      <c r="C844" s="143"/>
      <c r="D844" s="155"/>
      <c r="E844" s="99"/>
      <c r="F844" s="101">
        <f t="shared" si="38"/>
        <v>0</v>
      </c>
      <c r="G844" s="158"/>
      <c r="H844" s="144"/>
      <c r="I844" s="128" t="e">
        <f>VLOOKUP(H844,Presupuesto!$B$11:$C$565,2,0)</f>
        <v>#N/A</v>
      </c>
      <c r="J844" s="102" t="str">
        <f t="shared" si="39"/>
        <v>Desarrollo del Sistema de Educación Superior</v>
      </c>
      <c r="K844" s="120" t="s">
        <v>393</v>
      </c>
    </row>
    <row r="846" spans="3:11" ht="15.75" thickBot="1" x14ac:dyDescent="0.3">
      <c r="F846" s="86"/>
      <c r="G846" s="85"/>
      <c r="H846" s="86"/>
      <c r="I846" s="86"/>
    </row>
    <row r="847" spans="3:11" ht="15.75" thickBot="1" x14ac:dyDescent="0.3">
      <c r="C847" s="153" t="s">
        <v>53</v>
      </c>
      <c r="D847" s="307">
        <f>SUM(F854:F888)</f>
        <v>162500</v>
      </c>
      <c r="F847" s="70"/>
      <c r="G847" s="76"/>
      <c r="H847" s="70"/>
      <c r="I847" s="70"/>
    </row>
    <row r="848" spans="3:11" x14ac:dyDescent="0.25">
      <c r="C848" s="70"/>
      <c r="D848" s="31"/>
      <c r="E848" s="89"/>
      <c r="F848" s="89"/>
      <c r="G848" s="89"/>
      <c r="H848" s="73"/>
      <c r="I848" s="73"/>
      <c r="J848" s="73"/>
      <c r="K848" s="108"/>
    </row>
    <row r="849" spans="3:11" x14ac:dyDescent="0.25">
      <c r="C849" s="70"/>
      <c r="D849" s="31"/>
      <c r="E849" s="89"/>
      <c r="F849" s="89"/>
      <c r="G849" s="89"/>
      <c r="H849" s="73"/>
      <c r="I849" s="73"/>
      <c r="J849" s="73"/>
      <c r="K849" s="108"/>
    </row>
    <row r="850" spans="3:11" ht="15.75" x14ac:dyDescent="0.25">
      <c r="C850" s="198" t="s">
        <v>391</v>
      </c>
      <c r="D850" s="306" t="s">
        <v>2204</v>
      </c>
      <c r="E850" s="89"/>
      <c r="F850" s="89"/>
      <c r="G850" s="89"/>
      <c r="H850" s="73"/>
      <c r="I850" s="73"/>
      <c r="J850" s="73"/>
      <c r="K850" s="108"/>
    </row>
    <row r="851" spans="3:11" ht="18.75" x14ac:dyDescent="0.25">
      <c r="C851" s="200" t="str">
        <f>IFERROR(VLOOKUP(D850,'1. Desarrollo e Innov. Curricu.'!$F:$G,2,FALSE),IFERROR(VLOOKUP(D850,'2. Investigación Científica'!$F:$G,2,FALSE),IFERROR(VLOOKUP(D850,'3. Vinculación Univ. Sociedad'!$E:$G,2,FALSE),IFERROR(VLOOKUP(D850,'4.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 xml:space="preserve">Promoción y desarrollo del 1er Congreso Científico de Matemática Aplicada </v>
      </c>
      <c r="D851" s="31"/>
      <c r="E851" s="89"/>
      <c r="F851" s="89"/>
      <c r="G851" s="89"/>
      <c r="H851" s="73"/>
      <c r="I851" s="73"/>
      <c r="J851" s="73"/>
      <c r="K851" s="108"/>
    </row>
    <row r="852" spans="3:11" ht="15.75" thickBot="1" x14ac:dyDescent="0.3">
      <c r="F852" s="89"/>
      <c r="G852" s="73"/>
      <c r="H852" s="73"/>
      <c r="I852" s="73"/>
    </row>
    <row r="853" spans="3:11" ht="30.75" thickBot="1" x14ac:dyDescent="0.3">
      <c r="C853" s="125" t="s">
        <v>44</v>
      </c>
      <c r="D853" s="125" t="s">
        <v>55</v>
      </c>
      <c r="E853" s="132" t="s">
        <v>57</v>
      </c>
      <c r="F853" s="131" t="s">
        <v>27</v>
      </c>
      <c r="G853" s="129" t="s">
        <v>130</v>
      </c>
      <c r="H853" s="132" t="s">
        <v>46</v>
      </c>
      <c r="I853" s="129" t="s">
        <v>131</v>
      </c>
      <c r="J853" s="129" t="s">
        <v>409</v>
      </c>
      <c r="K853" s="129" t="s">
        <v>410</v>
      </c>
    </row>
    <row r="854" spans="3:11" hidden="1" x14ac:dyDescent="0.25">
      <c r="C854" s="210" t="s">
        <v>438</v>
      </c>
      <c r="D854" s="211"/>
      <c r="E854" s="209">
        <f>HLOOKUP(C854,$AH$2:$BU$3,2,0)</f>
        <v>620</v>
      </c>
      <c r="F854" s="93">
        <f t="shared" ref="F854:F888" si="40">D854*E854</f>
        <v>0</v>
      </c>
      <c r="G854" s="157"/>
      <c r="H854" s="138"/>
      <c r="I854" s="126" t="e">
        <f>VLOOKUP(H854,Presupuesto!$B$11:$C$565,2,0)</f>
        <v>#N/A</v>
      </c>
      <c r="J854" s="208" t="s">
        <v>1474</v>
      </c>
      <c r="K854" s="94" t="s">
        <v>393</v>
      </c>
    </row>
    <row r="855" spans="3:11" x14ac:dyDescent="0.25">
      <c r="C855" s="137" t="s">
        <v>3050</v>
      </c>
      <c r="D855" s="154">
        <v>1</v>
      </c>
      <c r="E855" s="119">
        <v>162500</v>
      </c>
      <c r="F855" s="93">
        <f t="shared" si="40"/>
        <v>162500</v>
      </c>
      <c r="G855" s="157" t="s">
        <v>128</v>
      </c>
      <c r="H855" s="994"/>
      <c r="I855" s="126" t="e">
        <f>VLOOKUP(H855,Presupuesto!$B$11:$C$565,2,0)</f>
        <v>#N/A</v>
      </c>
      <c r="J855" s="94" t="s">
        <v>1358</v>
      </c>
      <c r="K855" s="94" t="s">
        <v>401</v>
      </c>
    </row>
    <row r="856" spans="3:11" hidden="1" x14ac:dyDescent="0.25">
      <c r="C856" s="137"/>
      <c r="D856" s="154"/>
      <c r="E856" s="119"/>
      <c r="F856" s="93">
        <f t="shared" si="40"/>
        <v>0</v>
      </c>
      <c r="G856" s="157"/>
      <c r="H856" s="138"/>
      <c r="I856" s="126" t="e">
        <f>VLOOKUP(H856,Presupuesto!$B$11:$C$565,2,0)</f>
        <v>#N/A</v>
      </c>
      <c r="J856" s="94" t="str">
        <f t="shared" ref="J856:J888" si="41">$J$854</f>
        <v>Desarrollo del Sistema de Educación Superior</v>
      </c>
      <c r="K856" s="94" t="s">
        <v>411</v>
      </c>
    </row>
    <row r="857" spans="3:11" hidden="1" x14ac:dyDescent="0.25">
      <c r="C857" s="137"/>
      <c r="D857" s="154"/>
      <c r="E857" s="119"/>
      <c r="F857" s="93">
        <f t="shared" si="40"/>
        <v>0</v>
      </c>
      <c r="G857" s="157"/>
      <c r="H857" s="138"/>
      <c r="I857" s="126" t="e">
        <f>VLOOKUP(H857,Presupuesto!$B$11:$C$565,2,0)</f>
        <v>#N/A</v>
      </c>
      <c r="J857" s="94" t="str">
        <f t="shared" si="41"/>
        <v>Desarrollo del Sistema de Educación Superior</v>
      </c>
      <c r="K857" s="94" t="s">
        <v>411</v>
      </c>
    </row>
    <row r="858" spans="3:11" hidden="1" x14ac:dyDescent="0.25">
      <c r="C858" s="137"/>
      <c r="D858" s="154"/>
      <c r="E858" s="119"/>
      <c r="F858" s="93">
        <f t="shared" si="40"/>
        <v>0</v>
      </c>
      <c r="G858" s="157"/>
      <c r="H858" s="138"/>
      <c r="I858" s="126" t="e">
        <f>VLOOKUP(H858,Presupuesto!$B$11:$C$565,2,0)</f>
        <v>#N/A</v>
      </c>
      <c r="J858" s="94" t="str">
        <f t="shared" si="41"/>
        <v>Desarrollo del Sistema de Educación Superior</v>
      </c>
      <c r="K858" s="94" t="s">
        <v>411</v>
      </c>
    </row>
    <row r="859" spans="3:11" hidden="1" x14ac:dyDescent="0.25">
      <c r="C859" s="137"/>
      <c r="D859" s="154"/>
      <c r="E859" s="119"/>
      <c r="F859" s="93">
        <f t="shared" si="40"/>
        <v>0</v>
      </c>
      <c r="G859" s="157"/>
      <c r="H859" s="138"/>
      <c r="I859" s="126" t="e">
        <f>VLOOKUP(H859,Presupuesto!$B$11:$C$565,2,0)</f>
        <v>#N/A</v>
      </c>
      <c r="J859" s="94" t="str">
        <f t="shared" si="41"/>
        <v>Desarrollo del Sistema de Educación Superior</v>
      </c>
      <c r="K859" s="94" t="s">
        <v>400</v>
      </c>
    </row>
    <row r="860" spans="3:11" hidden="1" x14ac:dyDescent="0.25">
      <c r="C860" s="137"/>
      <c r="D860" s="154"/>
      <c r="E860" s="119"/>
      <c r="F860" s="93">
        <f t="shared" si="40"/>
        <v>0</v>
      </c>
      <c r="G860" s="157"/>
      <c r="H860" s="138"/>
      <c r="I860" s="126" t="e">
        <f>VLOOKUP(H860,Presupuesto!$B$11:$C$565,2,0)</f>
        <v>#N/A</v>
      </c>
      <c r="J860" s="94" t="str">
        <f t="shared" si="41"/>
        <v>Desarrollo del Sistema de Educación Superior</v>
      </c>
      <c r="K860" s="94" t="s">
        <v>411</v>
      </c>
    </row>
    <row r="861" spans="3:11" hidden="1" x14ac:dyDescent="0.25">
      <c r="C861" s="137"/>
      <c r="D861" s="154"/>
      <c r="E861" s="119"/>
      <c r="F861" s="93">
        <f t="shared" si="40"/>
        <v>0</v>
      </c>
      <c r="G861" s="157"/>
      <c r="H861" s="138"/>
      <c r="I861" s="126" t="e">
        <f>VLOOKUP(H861,Presupuesto!$B$11:$C$565,2,0)</f>
        <v>#N/A</v>
      </c>
      <c r="J861" s="94" t="str">
        <f t="shared" si="41"/>
        <v>Desarrollo del Sistema de Educación Superior</v>
      </c>
      <c r="K861" s="94" t="s">
        <v>411</v>
      </c>
    </row>
    <row r="862" spans="3:11" hidden="1" x14ac:dyDescent="0.25">
      <c r="C862" s="137"/>
      <c r="D862" s="154"/>
      <c r="E862" s="119"/>
      <c r="F862" s="93">
        <f t="shared" si="40"/>
        <v>0</v>
      </c>
      <c r="G862" s="157"/>
      <c r="H862" s="138"/>
      <c r="I862" s="126" t="e">
        <f>VLOOKUP(H862,Presupuesto!$B$11:$C$565,2,0)</f>
        <v>#N/A</v>
      </c>
      <c r="J862" s="94" t="str">
        <f t="shared" si="41"/>
        <v>Desarrollo del Sistema de Educación Superior</v>
      </c>
      <c r="K862" s="94" t="s">
        <v>411</v>
      </c>
    </row>
    <row r="863" spans="3:11" hidden="1" x14ac:dyDescent="0.25">
      <c r="C863" s="137"/>
      <c r="D863" s="154"/>
      <c r="E863" s="119"/>
      <c r="F863" s="93">
        <f t="shared" si="40"/>
        <v>0</v>
      </c>
      <c r="G863" s="157"/>
      <c r="H863" s="138"/>
      <c r="I863" s="126" t="e">
        <f>VLOOKUP(H863,Presupuesto!$B$11:$C$565,2,0)</f>
        <v>#N/A</v>
      </c>
      <c r="J863" s="94" t="str">
        <f t="shared" si="41"/>
        <v>Desarrollo del Sistema de Educación Superior</v>
      </c>
      <c r="K863" s="94" t="s">
        <v>411</v>
      </c>
    </row>
    <row r="864" spans="3:11" hidden="1" x14ac:dyDescent="0.25">
      <c r="C864" s="137"/>
      <c r="D864" s="154"/>
      <c r="E864" s="119"/>
      <c r="F864" s="93">
        <f t="shared" si="40"/>
        <v>0</v>
      </c>
      <c r="G864" s="157"/>
      <c r="H864" s="138"/>
      <c r="I864" s="126" t="e">
        <f>VLOOKUP(H864,Presupuesto!$B$11:$C$565,2,0)</f>
        <v>#N/A</v>
      </c>
      <c r="J864" s="94" t="str">
        <f t="shared" si="41"/>
        <v>Desarrollo del Sistema de Educación Superior</v>
      </c>
      <c r="K864" s="94" t="s">
        <v>411</v>
      </c>
    </row>
    <row r="865" spans="3:11" hidden="1" x14ac:dyDescent="0.25">
      <c r="C865" s="137"/>
      <c r="D865" s="154"/>
      <c r="E865" s="119"/>
      <c r="F865" s="93">
        <f t="shared" si="40"/>
        <v>0</v>
      </c>
      <c r="G865" s="157"/>
      <c r="H865" s="138"/>
      <c r="I865" s="126" t="e">
        <f>VLOOKUP(H865,Presupuesto!$B$11:$C$565,2,0)</f>
        <v>#N/A</v>
      </c>
      <c r="J865" s="94" t="str">
        <f t="shared" si="41"/>
        <v>Desarrollo del Sistema de Educación Superior</v>
      </c>
      <c r="K865" s="94" t="s">
        <v>411</v>
      </c>
    </row>
    <row r="866" spans="3:11" hidden="1" x14ac:dyDescent="0.25">
      <c r="C866" s="137"/>
      <c r="D866" s="154"/>
      <c r="E866" s="119"/>
      <c r="F866" s="93">
        <f t="shared" si="40"/>
        <v>0</v>
      </c>
      <c r="G866" s="157"/>
      <c r="H866" s="138"/>
      <c r="I866" s="126" t="e">
        <f>VLOOKUP(H866,Presupuesto!$B$11:$C$565,2,0)</f>
        <v>#N/A</v>
      </c>
      <c r="J866" s="94" t="str">
        <f t="shared" si="41"/>
        <v>Desarrollo del Sistema de Educación Superior</v>
      </c>
      <c r="K866" s="94" t="s">
        <v>411</v>
      </c>
    </row>
    <row r="867" spans="3:11" hidden="1" x14ac:dyDescent="0.25">
      <c r="C867" s="137"/>
      <c r="D867" s="154"/>
      <c r="E867" s="119"/>
      <c r="F867" s="93">
        <f t="shared" si="40"/>
        <v>0</v>
      </c>
      <c r="G867" s="157"/>
      <c r="H867" s="138"/>
      <c r="I867" s="126" t="e">
        <f>VLOOKUP(H867,Presupuesto!$B$11:$C$565,2,0)</f>
        <v>#N/A</v>
      </c>
      <c r="J867" s="94" t="str">
        <f t="shared" si="41"/>
        <v>Desarrollo del Sistema de Educación Superior</v>
      </c>
      <c r="K867" s="94" t="s">
        <v>411</v>
      </c>
    </row>
    <row r="868" spans="3:11" hidden="1" x14ac:dyDescent="0.25">
      <c r="C868" s="137"/>
      <c r="D868" s="154"/>
      <c r="E868" s="119"/>
      <c r="F868" s="93">
        <f t="shared" si="40"/>
        <v>0</v>
      </c>
      <c r="G868" s="157"/>
      <c r="H868" s="138"/>
      <c r="I868" s="126" t="e">
        <f>VLOOKUP(H868,Presupuesto!$B$11:$C$565,2,0)</f>
        <v>#N/A</v>
      </c>
      <c r="J868" s="94" t="str">
        <f t="shared" si="41"/>
        <v>Desarrollo del Sistema de Educación Superior</v>
      </c>
      <c r="K868" s="94" t="s">
        <v>411</v>
      </c>
    </row>
    <row r="869" spans="3:11" hidden="1" x14ac:dyDescent="0.25">
      <c r="C869" s="137"/>
      <c r="D869" s="154"/>
      <c r="E869" s="119"/>
      <c r="F869" s="93">
        <f t="shared" si="40"/>
        <v>0</v>
      </c>
      <c r="G869" s="157"/>
      <c r="H869" s="138"/>
      <c r="I869" s="126" t="e">
        <f>VLOOKUP(H869,Presupuesto!$B$11:$C$565,2,0)</f>
        <v>#N/A</v>
      </c>
      <c r="J869" s="94" t="str">
        <f t="shared" si="41"/>
        <v>Desarrollo del Sistema de Educación Superior</v>
      </c>
      <c r="K869" s="94" t="s">
        <v>411</v>
      </c>
    </row>
    <row r="870" spans="3:11" hidden="1" x14ac:dyDescent="0.25">
      <c r="C870" s="137"/>
      <c r="D870" s="154"/>
      <c r="E870" s="119"/>
      <c r="F870" s="93">
        <f t="shared" si="40"/>
        <v>0</v>
      </c>
      <c r="G870" s="157"/>
      <c r="H870" s="138"/>
      <c r="I870" s="126" t="e">
        <f>VLOOKUP(H870,Presupuesto!$B$11:$C$565,2,0)</f>
        <v>#N/A</v>
      </c>
      <c r="J870" s="94" t="str">
        <f t="shared" si="41"/>
        <v>Desarrollo del Sistema de Educación Superior</v>
      </c>
      <c r="K870" s="94" t="s">
        <v>411</v>
      </c>
    </row>
    <row r="871" spans="3:11" hidden="1" x14ac:dyDescent="0.25">
      <c r="C871" s="137"/>
      <c r="D871" s="154"/>
      <c r="E871" s="119"/>
      <c r="F871" s="93">
        <f t="shared" si="40"/>
        <v>0</v>
      </c>
      <c r="G871" s="157"/>
      <c r="H871" s="138"/>
      <c r="I871" s="126" t="e">
        <f>VLOOKUP(H871,Presupuesto!$B$11:$C$565,2,0)</f>
        <v>#N/A</v>
      </c>
      <c r="J871" s="94" t="str">
        <f t="shared" si="41"/>
        <v>Desarrollo del Sistema de Educación Superior</v>
      </c>
      <c r="K871" s="94" t="s">
        <v>411</v>
      </c>
    </row>
    <row r="872" spans="3:11" hidden="1" x14ac:dyDescent="0.25">
      <c r="C872" s="137"/>
      <c r="D872" s="154"/>
      <c r="E872" s="119"/>
      <c r="F872" s="93">
        <f t="shared" si="40"/>
        <v>0</v>
      </c>
      <c r="G872" s="157"/>
      <c r="H872" s="138"/>
      <c r="I872" s="126" t="e">
        <f>VLOOKUP(H872,Presupuesto!$B$11:$C$565,2,0)</f>
        <v>#N/A</v>
      </c>
      <c r="J872" s="94" t="str">
        <f t="shared" si="41"/>
        <v>Desarrollo del Sistema de Educación Superior</v>
      </c>
      <c r="K872" s="94" t="s">
        <v>411</v>
      </c>
    </row>
    <row r="873" spans="3:11" hidden="1" x14ac:dyDescent="0.25">
      <c r="C873" s="137"/>
      <c r="D873" s="154"/>
      <c r="E873" s="119"/>
      <c r="F873" s="93">
        <f t="shared" si="40"/>
        <v>0</v>
      </c>
      <c r="G873" s="157"/>
      <c r="H873" s="138"/>
      <c r="I873" s="126" t="e">
        <f>VLOOKUP(H873,Presupuesto!$B$11:$C$565,2,0)</f>
        <v>#N/A</v>
      </c>
      <c r="J873" s="94" t="str">
        <f t="shared" si="41"/>
        <v>Desarrollo del Sistema de Educación Superior</v>
      </c>
      <c r="K873" s="94" t="s">
        <v>411</v>
      </c>
    </row>
    <row r="874" spans="3:11" hidden="1" x14ac:dyDescent="0.25">
      <c r="C874" s="137"/>
      <c r="D874" s="154"/>
      <c r="E874" s="119"/>
      <c r="F874" s="93">
        <f t="shared" si="40"/>
        <v>0</v>
      </c>
      <c r="G874" s="157"/>
      <c r="H874" s="138"/>
      <c r="I874" s="126" t="e">
        <f>VLOOKUP(H874,Presupuesto!$B$11:$C$565,2,0)</f>
        <v>#N/A</v>
      </c>
      <c r="J874" s="94" t="str">
        <f t="shared" si="41"/>
        <v>Desarrollo del Sistema de Educación Superior</v>
      </c>
      <c r="K874" s="94" t="s">
        <v>411</v>
      </c>
    </row>
    <row r="875" spans="3:11" hidden="1" x14ac:dyDescent="0.25">
      <c r="C875" s="137"/>
      <c r="D875" s="154"/>
      <c r="E875" s="119"/>
      <c r="F875" s="93">
        <f t="shared" si="40"/>
        <v>0</v>
      </c>
      <c r="G875" s="157"/>
      <c r="H875" s="138"/>
      <c r="I875" s="126" t="e">
        <f>VLOOKUP(H875,Presupuesto!$B$11:$C$565,2,0)</f>
        <v>#N/A</v>
      </c>
      <c r="J875" s="94" t="str">
        <f t="shared" si="41"/>
        <v>Desarrollo del Sistema de Educación Superior</v>
      </c>
      <c r="K875" s="94" t="s">
        <v>411</v>
      </c>
    </row>
    <row r="876" spans="3:11" hidden="1" x14ac:dyDescent="0.25">
      <c r="C876" s="139"/>
      <c r="D876" s="147"/>
      <c r="E876" s="114"/>
      <c r="F876" s="93">
        <f t="shared" si="40"/>
        <v>0</v>
      </c>
      <c r="G876" s="157"/>
      <c r="H876" s="140"/>
      <c r="I876" s="126" t="e">
        <f>VLOOKUP(H876,Presupuesto!$B$11:$C$565,2,0)</f>
        <v>#N/A</v>
      </c>
      <c r="J876" s="94" t="str">
        <f t="shared" si="41"/>
        <v>Desarrollo del Sistema de Educación Superior</v>
      </c>
      <c r="K876" s="94" t="s">
        <v>411</v>
      </c>
    </row>
    <row r="877" spans="3:11" hidden="1" x14ac:dyDescent="0.25">
      <c r="C877" s="139"/>
      <c r="D877" s="147"/>
      <c r="E877" s="114"/>
      <c r="F877" s="93">
        <f t="shared" si="40"/>
        <v>0</v>
      </c>
      <c r="G877" s="157"/>
      <c r="H877" s="140"/>
      <c r="I877" s="126" t="e">
        <f>VLOOKUP(H877,Presupuesto!$B$11:$C$565,2,0)</f>
        <v>#N/A</v>
      </c>
      <c r="J877" s="94" t="str">
        <f t="shared" si="41"/>
        <v>Desarrollo del Sistema de Educación Superior</v>
      </c>
      <c r="K877" s="94" t="s">
        <v>411</v>
      </c>
    </row>
    <row r="878" spans="3:11" hidden="1" x14ac:dyDescent="0.25">
      <c r="C878" s="139"/>
      <c r="D878" s="147"/>
      <c r="E878" s="114"/>
      <c r="F878" s="93">
        <f t="shared" si="40"/>
        <v>0</v>
      </c>
      <c r="G878" s="157"/>
      <c r="H878" s="140"/>
      <c r="I878" s="126" t="e">
        <f>VLOOKUP(H878,Presupuesto!$B$11:$C$565,2,0)</f>
        <v>#N/A</v>
      </c>
      <c r="J878" s="94" t="str">
        <f t="shared" si="41"/>
        <v>Desarrollo del Sistema de Educación Superior</v>
      </c>
      <c r="K878" s="94" t="s">
        <v>411</v>
      </c>
    </row>
    <row r="879" spans="3:11" hidden="1" x14ac:dyDescent="0.25">
      <c r="C879" s="139"/>
      <c r="D879" s="147"/>
      <c r="E879" s="114"/>
      <c r="F879" s="93">
        <f t="shared" si="40"/>
        <v>0</v>
      </c>
      <c r="G879" s="157"/>
      <c r="H879" s="140"/>
      <c r="I879" s="126" t="e">
        <f>VLOOKUP(H879,Presupuesto!$B$11:$C$565,2,0)</f>
        <v>#N/A</v>
      </c>
      <c r="J879" s="94" t="str">
        <f t="shared" si="41"/>
        <v>Desarrollo del Sistema de Educación Superior</v>
      </c>
      <c r="K879" s="94" t="s">
        <v>411</v>
      </c>
    </row>
    <row r="880" spans="3:11" hidden="1" x14ac:dyDescent="0.25">
      <c r="C880" s="139"/>
      <c r="D880" s="147"/>
      <c r="E880" s="114"/>
      <c r="F880" s="93">
        <f t="shared" si="40"/>
        <v>0</v>
      </c>
      <c r="G880" s="157"/>
      <c r="H880" s="140"/>
      <c r="I880" s="126" t="e">
        <f>VLOOKUP(H880,Presupuesto!$B$11:$C$565,2,0)</f>
        <v>#N/A</v>
      </c>
      <c r="J880" s="94" t="str">
        <f t="shared" si="41"/>
        <v>Desarrollo del Sistema de Educación Superior</v>
      </c>
      <c r="K880" s="94" t="s">
        <v>411</v>
      </c>
    </row>
    <row r="881" spans="3:11" hidden="1" x14ac:dyDescent="0.25">
      <c r="C881" s="139"/>
      <c r="D881" s="147"/>
      <c r="E881" s="114"/>
      <c r="F881" s="93">
        <f t="shared" si="40"/>
        <v>0</v>
      </c>
      <c r="G881" s="157"/>
      <c r="H881" s="140"/>
      <c r="I881" s="126" t="e">
        <f>VLOOKUP(H881,Presupuesto!$B$11:$C$565,2,0)</f>
        <v>#N/A</v>
      </c>
      <c r="J881" s="94" t="str">
        <f t="shared" si="41"/>
        <v>Desarrollo del Sistema de Educación Superior</v>
      </c>
      <c r="K881" s="94" t="s">
        <v>411</v>
      </c>
    </row>
    <row r="882" spans="3:11" hidden="1" x14ac:dyDescent="0.25">
      <c r="C882" s="139"/>
      <c r="D882" s="147"/>
      <c r="E882" s="114"/>
      <c r="F882" s="93">
        <f t="shared" si="40"/>
        <v>0</v>
      </c>
      <c r="G882" s="157"/>
      <c r="H882" s="140"/>
      <c r="I882" s="126" t="e">
        <f>VLOOKUP(H882,Presupuesto!$B$11:$C$565,2,0)</f>
        <v>#N/A</v>
      </c>
      <c r="J882" s="94" t="str">
        <f t="shared" si="41"/>
        <v>Desarrollo del Sistema de Educación Superior</v>
      </c>
      <c r="K882" s="94" t="s">
        <v>411</v>
      </c>
    </row>
    <row r="883" spans="3:11" hidden="1" x14ac:dyDescent="0.25">
      <c r="C883" s="139"/>
      <c r="D883" s="147"/>
      <c r="E883" s="114"/>
      <c r="F883" s="93">
        <f t="shared" si="40"/>
        <v>0</v>
      </c>
      <c r="G883" s="157"/>
      <c r="H883" s="140"/>
      <c r="I883" s="126" t="e">
        <f>VLOOKUP(H883,Presupuesto!$B$11:$C$565,2,0)</f>
        <v>#N/A</v>
      </c>
      <c r="J883" s="94" t="str">
        <f t="shared" si="41"/>
        <v>Desarrollo del Sistema de Educación Superior</v>
      </c>
      <c r="K883" s="94" t="s">
        <v>411</v>
      </c>
    </row>
    <row r="884" spans="3:11" hidden="1" x14ac:dyDescent="0.25">
      <c r="C884" s="141"/>
      <c r="D884" s="147"/>
      <c r="E884" s="114"/>
      <c r="F884" s="93">
        <f t="shared" si="40"/>
        <v>0</v>
      </c>
      <c r="G884" s="157"/>
      <c r="H884" s="142"/>
      <c r="I884" s="126" t="e">
        <f>VLOOKUP(H884,Presupuesto!$B$11:$C$565,2,0)</f>
        <v>#N/A</v>
      </c>
      <c r="J884" s="94" t="str">
        <f t="shared" si="41"/>
        <v>Desarrollo del Sistema de Educación Superior</v>
      </c>
      <c r="K884" s="94" t="s">
        <v>402</v>
      </c>
    </row>
    <row r="885" spans="3:11" hidden="1" x14ac:dyDescent="0.25">
      <c r="C885" s="141"/>
      <c r="D885" s="147"/>
      <c r="E885" s="114"/>
      <c r="F885" s="93">
        <f t="shared" si="40"/>
        <v>0</v>
      </c>
      <c r="G885" s="157"/>
      <c r="H885" s="142"/>
      <c r="I885" s="126" t="e">
        <f>VLOOKUP(H885,Presupuesto!$B$11:$C$565,2,0)</f>
        <v>#N/A</v>
      </c>
      <c r="J885" s="94" t="str">
        <f t="shared" si="41"/>
        <v>Desarrollo del Sistema de Educación Superior</v>
      </c>
      <c r="K885" s="94" t="s">
        <v>411</v>
      </c>
    </row>
    <row r="886" spans="3:11" hidden="1" x14ac:dyDescent="0.25">
      <c r="C886" s="141"/>
      <c r="D886" s="147"/>
      <c r="E886" s="114"/>
      <c r="F886" s="93">
        <f t="shared" si="40"/>
        <v>0</v>
      </c>
      <c r="G886" s="157"/>
      <c r="H886" s="142"/>
      <c r="I886" s="126" t="e">
        <f>VLOOKUP(H886,Presupuesto!$B$11:$C$565,2,0)</f>
        <v>#N/A</v>
      </c>
      <c r="J886" s="94" t="str">
        <f t="shared" si="41"/>
        <v>Desarrollo del Sistema de Educación Superior</v>
      </c>
      <c r="K886" s="94" t="s">
        <v>411</v>
      </c>
    </row>
    <row r="887" spans="3:11" hidden="1" x14ac:dyDescent="0.25">
      <c r="C887" s="141"/>
      <c r="D887" s="147"/>
      <c r="E887" s="114"/>
      <c r="F887" s="93">
        <f t="shared" si="40"/>
        <v>0</v>
      </c>
      <c r="G887" s="157"/>
      <c r="H887" s="142"/>
      <c r="I887" s="126" t="e">
        <f>VLOOKUP(H887,Presupuesto!$B$11:$C$565,2,0)</f>
        <v>#N/A</v>
      </c>
      <c r="J887" s="94" t="str">
        <f t="shared" si="41"/>
        <v>Desarrollo del Sistema de Educación Superior</v>
      </c>
      <c r="K887" s="94" t="s">
        <v>411</v>
      </c>
    </row>
    <row r="888" spans="3:11" ht="15.75" hidden="1" thickBot="1" x14ac:dyDescent="0.3">
      <c r="C888" s="143"/>
      <c r="D888" s="155"/>
      <c r="E888" s="99"/>
      <c r="F888" s="101">
        <f t="shared" si="40"/>
        <v>0</v>
      </c>
      <c r="G888" s="158"/>
      <c r="H888" s="144"/>
      <c r="I888" s="128" t="e">
        <f>VLOOKUP(H888,Presupuesto!$B$11:$C$565,2,0)</f>
        <v>#N/A</v>
      </c>
      <c r="J888" s="102" t="str">
        <f t="shared" si="41"/>
        <v>Desarrollo del Sistema de Educación Superior</v>
      </c>
      <c r="K888" s="120" t="s">
        <v>393</v>
      </c>
    </row>
    <row r="890" spans="3:11" s="380" customFormat="1" x14ac:dyDescent="0.25">
      <c r="G890" s="367"/>
    </row>
    <row r="891" spans="3:11" s="380" customFormat="1" ht="15.75" thickBot="1" x14ac:dyDescent="0.3">
      <c r="G891" s="367"/>
    </row>
    <row r="892" spans="3:11" ht="15.75" thickBot="1" x14ac:dyDescent="0.3">
      <c r="C892" s="153" t="s">
        <v>53</v>
      </c>
      <c r="D892" s="307">
        <f>SUM(F899:F933)</f>
        <v>23714</v>
      </c>
      <c r="E892" s="380"/>
      <c r="F892" s="70"/>
      <c r="G892" s="76"/>
      <c r="H892" s="70"/>
      <c r="I892" s="70"/>
      <c r="J892" s="380"/>
      <c r="K892" s="380"/>
    </row>
    <row r="893" spans="3:11" x14ac:dyDescent="0.25">
      <c r="C893" s="70"/>
      <c r="D893" s="31"/>
      <c r="E893" s="89"/>
      <c r="F893" s="89"/>
      <c r="G893" s="89"/>
      <c r="H893" s="73"/>
      <c r="I893" s="73"/>
      <c r="J893" s="73"/>
      <c r="K893" s="108"/>
    </row>
    <row r="894" spans="3:11" x14ac:dyDescent="0.25">
      <c r="C894" s="70"/>
      <c r="D894" s="31"/>
      <c r="E894" s="89"/>
      <c r="F894" s="89"/>
      <c r="G894" s="89"/>
      <c r="H894" s="73"/>
      <c r="I894" s="73"/>
      <c r="J894" s="73"/>
      <c r="K894" s="108"/>
    </row>
    <row r="895" spans="3:11" ht="15.75" x14ac:dyDescent="0.25">
      <c r="C895" s="198" t="s">
        <v>391</v>
      </c>
      <c r="D895" s="306" t="s">
        <v>2899</v>
      </c>
      <c r="E895" s="89"/>
      <c r="F895" s="89"/>
      <c r="G895" s="89"/>
      <c r="H895" s="73"/>
      <c r="I895" s="73"/>
      <c r="J895" s="73"/>
      <c r="K895" s="108"/>
    </row>
    <row r="896" spans="3:11" ht="18.75" x14ac:dyDescent="0.25">
      <c r="C896" s="200" t="str">
        <f>IFERROR(VLOOKUP(D895,'1. Desarrollo e Innov. Curricu.'!$F:$G,2,FALSE),IFERROR(VLOOKUP(D895,'2. Investigación Científica'!$F:$G,2,FALSE),IFERROR(VLOOKUP(D895,'3. Vinculación Univ. Sociedad'!$E:$G,2,FALSE),IFERROR(VLOOKUP(D895,'4. Docencia y Profesorado Univ.'!$F:$G,2,FALSE),IFERROR(VLOOKUP(D895,'5. Estudiantes y Graduados'!$F:$G,2,FALSE),IFERROR(VLOOKUP(D895,'11. Gestion Administrativa'!$F:$G,2,FALSE),IFERROR(VLOOKUP(D895,'13. Gestión Académica'!$F:$G,2,FALSE),IFERROR(VLOOKUP(D895,'9. Asegura. de la Calid. y M'!$F:$G,2,FALSE),IFERROR(VLOOKUP(D895,'6. Gestión del Conocimiento'!$F:$G,2,FALSE),IFERROR(VLOOKUP(D895,'15. Gobernabilidad y Proceso...'!$F:$G,2,FALSE),IFERROR(VLOOKUP(D895,'12. Gestión del Talento Humano'!$F:$G,2,FALSE),IFERROR(VLOOKUP(D895,'14. Internacional... de la E.S.'!$F:$G,2,FALSE),IFERROR(VLOOKUP(D895,'10. Posgrado'!$F:$G,2,FALSE),IFERROR(VLOOKUP(D895,'17. Gestión TIC'!$F:$G,2,FALSE),IFERROR(VLOOKUP(D895,'16. Desa. del Sistema Educ.Sup.'!$F:$G,2,FALSE),IFERROR(VLOOKUP(D895,'8. Cultura de Inno. Insti...'!$F:$G,2,FALSE),VLOOKUP(D895,'7. Lo Esencial de la Reforma U.'!$F:$G,2,0)))))))))))))))))</f>
        <v xml:space="preserve">Promover la participación en eventos nacionales e internacionales </v>
      </c>
      <c r="D896" s="31"/>
      <c r="E896" s="89"/>
      <c r="F896" s="89"/>
      <c r="G896" s="89"/>
      <c r="H896" s="73"/>
      <c r="I896" s="73"/>
      <c r="J896" s="73"/>
      <c r="K896" s="108"/>
    </row>
    <row r="897" spans="3:11" ht="15.75" thickBot="1" x14ac:dyDescent="0.3">
      <c r="C897" s="380"/>
      <c r="D897" s="380"/>
      <c r="E897" s="380"/>
      <c r="F897" s="89"/>
      <c r="G897" s="73"/>
      <c r="H897" s="73"/>
      <c r="I897" s="73"/>
      <c r="J897" s="380"/>
      <c r="K897" s="380"/>
    </row>
    <row r="898" spans="3:11" ht="30.75" thickBot="1" x14ac:dyDescent="0.3">
      <c r="C898" s="125" t="s">
        <v>44</v>
      </c>
      <c r="D898" s="125" t="s">
        <v>55</v>
      </c>
      <c r="E898" s="132" t="s">
        <v>57</v>
      </c>
      <c r="F898" s="131" t="s">
        <v>27</v>
      </c>
      <c r="G898" s="129" t="s">
        <v>130</v>
      </c>
      <c r="H898" s="132" t="s">
        <v>46</v>
      </c>
      <c r="I898" s="129" t="s">
        <v>131</v>
      </c>
      <c r="J898" s="129" t="s">
        <v>409</v>
      </c>
      <c r="K898" s="129" t="s">
        <v>410</v>
      </c>
    </row>
    <row r="899" spans="3:11" hidden="1" x14ac:dyDescent="0.25">
      <c r="C899" s="210" t="s">
        <v>438</v>
      </c>
      <c r="D899" s="211"/>
      <c r="E899" s="209">
        <f>HLOOKUP(C899,$AH$2:$BU$3,2,0)</f>
        <v>620</v>
      </c>
      <c r="F899" s="93">
        <f t="shared" ref="F899:F933" si="42">D899*E899</f>
        <v>0</v>
      </c>
      <c r="G899" s="157"/>
      <c r="H899" s="138"/>
      <c r="I899" s="126" t="e">
        <f>VLOOKUP(H899,Presupuesto!$B$11:$C$565,2,0)</f>
        <v>#N/A</v>
      </c>
      <c r="J899" s="208" t="s">
        <v>1474</v>
      </c>
      <c r="K899" s="94" t="s">
        <v>393</v>
      </c>
    </row>
    <row r="900" spans="3:11" x14ac:dyDescent="0.25">
      <c r="C900" s="137" t="s">
        <v>3051</v>
      </c>
      <c r="D900" s="154">
        <v>1</v>
      </c>
      <c r="E900" s="119">
        <v>23714</v>
      </c>
      <c r="F900" s="93">
        <f t="shared" si="42"/>
        <v>23714</v>
      </c>
      <c r="G900" s="157" t="s">
        <v>128</v>
      </c>
      <c r="H900" s="994"/>
      <c r="I900" s="126" t="e">
        <f>VLOOKUP(H900,Presupuesto!$B$11:$C$565,2,0)</f>
        <v>#N/A</v>
      </c>
      <c r="J900" s="94" t="s">
        <v>1358</v>
      </c>
      <c r="K900" s="94" t="s">
        <v>397</v>
      </c>
    </row>
    <row r="901" spans="3:11" hidden="1" x14ac:dyDescent="0.25">
      <c r="C901" s="137"/>
      <c r="D901" s="154"/>
      <c r="E901" s="119"/>
      <c r="F901" s="93">
        <f t="shared" si="42"/>
        <v>0</v>
      </c>
      <c r="G901" s="157"/>
      <c r="H901" s="138"/>
      <c r="I901" s="126" t="e">
        <f>VLOOKUP(H901,Presupuesto!$B$11:$C$565,2,0)</f>
        <v>#N/A</v>
      </c>
      <c r="J901" s="94" t="str">
        <f t="shared" ref="J901:J933" si="43">$J$854</f>
        <v>Desarrollo del Sistema de Educación Superior</v>
      </c>
      <c r="K901" s="94" t="s">
        <v>411</v>
      </c>
    </row>
    <row r="902" spans="3:11" hidden="1" x14ac:dyDescent="0.25">
      <c r="C902" s="137"/>
      <c r="D902" s="154"/>
      <c r="E902" s="119"/>
      <c r="F902" s="93">
        <f t="shared" si="42"/>
        <v>0</v>
      </c>
      <c r="G902" s="157"/>
      <c r="H902" s="138"/>
      <c r="I902" s="126" t="e">
        <f>VLOOKUP(H902,Presupuesto!$B$11:$C$565,2,0)</f>
        <v>#N/A</v>
      </c>
      <c r="J902" s="94" t="str">
        <f t="shared" si="43"/>
        <v>Desarrollo del Sistema de Educación Superior</v>
      </c>
      <c r="K902" s="94" t="s">
        <v>411</v>
      </c>
    </row>
    <row r="903" spans="3:11" hidden="1" x14ac:dyDescent="0.25">
      <c r="C903" s="137"/>
      <c r="D903" s="154"/>
      <c r="E903" s="119"/>
      <c r="F903" s="93">
        <f t="shared" si="42"/>
        <v>0</v>
      </c>
      <c r="G903" s="157"/>
      <c r="H903" s="138"/>
      <c r="I903" s="126" t="e">
        <f>VLOOKUP(H903,Presupuesto!$B$11:$C$565,2,0)</f>
        <v>#N/A</v>
      </c>
      <c r="J903" s="94" t="str">
        <f t="shared" si="43"/>
        <v>Desarrollo del Sistema de Educación Superior</v>
      </c>
      <c r="K903" s="94" t="s">
        <v>411</v>
      </c>
    </row>
    <row r="904" spans="3:11" hidden="1" x14ac:dyDescent="0.25">
      <c r="C904" s="137"/>
      <c r="D904" s="154"/>
      <c r="E904" s="119"/>
      <c r="F904" s="93">
        <f t="shared" si="42"/>
        <v>0</v>
      </c>
      <c r="G904" s="157"/>
      <c r="H904" s="138"/>
      <c r="I904" s="126" t="e">
        <f>VLOOKUP(H904,Presupuesto!$B$11:$C$565,2,0)</f>
        <v>#N/A</v>
      </c>
      <c r="J904" s="94" t="str">
        <f t="shared" si="43"/>
        <v>Desarrollo del Sistema de Educación Superior</v>
      </c>
      <c r="K904" s="94" t="s">
        <v>400</v>
      </c>
    </row>
    <row r="905" spans="3:11" hidden="1" x14ac:dyDescent="0.25">
      <c r="C905" s="137"/>
      <c r="D905" s="154"/>
      <c r="E905" s="119"/>
      <c r="F905" s="93">
        <f t="shared" si="42"/>
        <v>0</v>
      </c>
      <c r="G905" s="157"/>
      <c r="H905" s="138"/>
      <c r="I905" s="126" t="e">
        <f>VLOOKUP(H905,Presupuesto!$B$11:$C$565,2,0)</f>
        <v>#N/A</v>
      </c>
      <c r="J905" s="94" t="str">
        <f t="shared" si="43"/>
        <v>Desarrollo del Sistema de Educación Superior</v>
      </c>
      <c r="K905" s="94" t="s">
        <v>411</v>
      </c>
    </row>
    <row r="906" spans="3:11" hidden="1" x14ac:dyDescent="0.25">
      <c r="C906" s="137"/>
      <c r="D906" s="154"/>
      <c r="E906" s="119"/>
      <c r="F906" s="93">
        <f t="shared" si="42"/>
        <v>0</v>
      </c>
      <c r="G906" s="157"/>
      <c r="H906" s="138"/>
      <c r="I906" s="126" t="e">
        <f>VLOOKUP(H906,Presupuesto!$B$11:$C$565,2,0)</f>
        <v>#N/A</v>
      </c>
      <c r="J906" s="94" t="str">
        <f t="shared" si="43"/>
        <v>Desarrollo del Sistema de Educación Superior</v>
      </c>
      <c r="K906" s="94" t="s">
        <v>411</v>
      </c>
    </row>
    <row r="907" spans="3:11" hidden="1" x14ac:dyDescent="0.25">
      <c r="C907" s="137"/>
      <c r="D907" s="154"/>
      <c r="E907" s="119"/>
      <c r="F907" s="93">
        <f t="shared" si="42"/>
        <v>0</v>
      </c>
      <c r="G907" s="157"/>
      <c r="H907" s="138"/>
      <c r="I907" s="126" t="e">
        <f>VLOOKUP(H907,Presupuesto!$B$11:$C$565,2,0)</f>
        <v>#N/A</v>
      </c>
      <c r="J907" s="94" t="str">
        <f t="shared" si="43"/>
        <v>Desarrollo del Sistema de Educación Superior</v>
      </c>
      <c r="K907" s="94" t="s">
        <v>411</v>
      </c>
    </row>
    <row r="908" spans="3:11" hidden="1" x14ac:dyDescent="0.25">
      <c r="C908" s="137"/>
      <c r="D908" s="154"/>
      <c r="E908" s="119"/>
      <c r="F908" s="93">
        <f t="shared" si="42"/>
        <v>0</v>
      </c>
      <c r="G908" s="157"/>
      <c r="H908" s="138"/>
      <c r="I908" s="126" t="e">
        <f>VLOOKUP(H908,Presupuesto!$B$11:$C$565,2,0)</f>
        <v>#N/A</v>
      </c>
      <c r="J908" s="94" t="str">
        <f t="shared" si="43"/>
        <v>Desarrollo del Sistema de Educación Superior</v>
      </c>
      <c r="K908" s="94" t="s">
        <v>411</v>
      </c>
    </row>
    <row r="909" spans="3:11" hidden="1" x14ac:dyDescent="0.25">
      <c r="C909" s="137"/>
      <c r="D909" s="154"/>
      <c r="E909" s="119"/>
      <c r="F909" s="93">
        <f t="shared" si="42"/>
        <v>0</v>
      </c>
      <c r="G909" s="157"/>
      <c r="H909" s="138"/>
      <c r="I909" s="126" t="e">
        <f>VLOOKUP(H909,Presupuesto!$B$11:$C$565,2,0)</f>
        <v>#N/A</v>
      </c>
      <c r="J909" s="94" t="str">
        <f t="shared" si="43"/>
        <v>Desarrollo del Sistema de Educación Superior</v>
      </c>
      <c r="K909" s="94" t="s">
        <v>411</v>
      </c>
    </row>
    <row r="910" spans="3:11" hidden="1" x14ac:dyDescent="0.25">
      <c r="C910" s="137"/>
      <c r="D910" s="154"/>
      <c r="E910" s="119"/>
      <c r="F910" s="93">
        <f t="shared" si="42"/>
        <v>0</v>
      </c>
      <c r="G910" s="157"/>
      <c r="H910" s="138"/>
      <c r="I910" s="126" t="e">
        <f>VLOOKUP(H910,Presupuesto!$B$11:$C$565,2,0)</f>
        <v>#N/A</v>
      </c>
      <c r="J910" s="94" t="str">
        <f t="shared" si="43"/>
        <v>Desarrollo del Sistema de Educación Superior</v>
      </c>
      <c r="K910" s="94" t="s">
        <v>411</v>
      </c>
    </row>
    <row r="911" spans="3:11" hidden="1" x14ac:dyDescent="0.25">
      <c r="C911" s="137"/>
      <c r="D911" s="154"/>
      <c r="E911" s="119"/>
      <c r="F911" s="93">
        <f t="shared" si="42"/>
        <v>0</v>
      </c>
      <c r="G911" s="157"/>
      <c r="H911" s="138"/>
      <c r="I911" s="126" t="e">
        <f>VLOOKUP(H911,Presupuesto!$B$11:$C$565,2,0)</f>
        <v>#N/A</v>
      </c>
      <c r="J911" s="94" t="str">
        <f t="shared" si="43"/>
        <v>Desarrollo del Sistema de Educación Superior</v>
      </c>
      <c r="K911" s="94" t="s">
        <v>411</v>
      </c>
    </row>
    <row r="912" spans="3:11" hidden="1" x14ac:dyDescent="0.25">
      <c r="C912" s="137"/>
      <c r="D912" s="154"/>
      <c r="E912" s="119"/>
      <c r="F912" s="93">
        <f t="shared" si="42"/>
        <v>0</v>
      </c>
      <c r="G912" s="157"/>
      <c r="H912" s="138"/>
      <c r="I912" s="126" t="e">
        <f>VLOOKUP(H912,Presupuesto!$B$11:$C$565,2,0)</f>
        <v>#N/A</v>
      </c>
      <c r="J912" s="94" t="str">
        <f t="shared" si="43"/>
        <v>Desarrollo del Sistema de Educación Superior</v>
      </c>
      <c r="K912" s="94" t="s">
        <v>411</v>
      </c>
    </row>
    <row r="913" spans="3:11" hidden="1" x14ac:dyDescent="0.25">
      <c r="C913" s="137"/>
      <c r="D913" s="154"/>
      <c r="E913" s="119"/>
      <c r="F913" s="93">
        <f t="shared" si="42"/>
        <v>0</v>
      </c>
      <c r="G913" s="157"/>
      <c r="H913" s="138"/>
      <c r="I913" s="126" t="e">
        <f>VLOOKUP(H913,Presupuesto!$B$11:$C$565,2,0)</f>
        <v>#N/A</v>
      </c>
      <c r="J913" s="94" t="str">
        <f t="shared" si="43"/>
        <v>Desarrollo del Sistema de Educación Superior</v>
      </c>
      <c r="K913" s="94" t="s">
        <v>411</v>
      </c>
    </row>
    <row r="914" spans="3:11" hidden="1" x14ac:dyDescent="0.25">
      <c r="C914" s="137"/>
      <c r="D914" s="154"/>
      <c r="E914" s="119"/>
      <c r="F914" s="93">
        <f t="shared" si="42"/>
        <v>0</v>
      </c>
      <c r="G914" s="157"/>
      <c r="H914" s="138"/>
      <c r="I914" s="126" t="e">
        <f>VLOOKUP(H914,Presupuesto!$B$11:$C$565,2,0)</f>
        <v>#N/A</v>
      </c>
      <c r="J914" s="94" t="str">
        <f t="shared" si="43"/>
        <v>Desarrollo del Sistema de Educación Superior</v>
      </c>
      <c r="K914" s="94" t="s">
        <v>411</v>
      </c>
    </row>
    <row r="915" spans="3:11" hidden="1" x14ac:dyDescent="0.25">
      <c r="C915" s="137"/>
      <c r="D915" s="154"/>
      <c r="E915" s="119"/>
      <c r="F915" s="93">
        <f t="shared" si="42"/>
        <v>0</v>
      </c>
      <c r="G915" s="157"/>
      <c r="H915" s="138"/>
      <c r="I915" s="126" t="e">
        <f>VLOOKUP(H915,Presupuesto!$B$11:$C$565,2,0)</f>
        <v>#N/A</v>
      </c>
      <c r="J915" s="94" t="str">
        <f t="shared" si="43"/>
        <v>Desarrollo del Sistema de Educación Superior</v>
      </c>
      <c r="K915" s="94" t="s">
        <v>411</v>
      </c>
    </row>
    <row r="916" spans="3:11" hidden="1" x14ac:dyDescent="0.25">
      <c r="C916" s="137"/>
      <c r="D916" s="154"/>
      <c r="E916" s="119"/>
      <c r="F916" s="93">
        <f t="shared" si="42"/>
        <v>0</v>
      </c>
      <c r="G916" s="157"/>
      <c r="H916" s="138"/>
      <c r="I916" s="126" t="e">
        <f>VLOOKUP(H916,Presupuesto!$B$11:$C$565,2,0)</f>
        <v>#N/A</v>
      </c>
      <c r="J916" s="94" t="str">
        <f t="shared" si="43"/>
        <v>Desarrollo del Sistema de Educación Superior</v>
      </c>
      <c r="K916" s="94" t="s">
        <v>411</v>
      </c>
    </row>
    <row r="917" spans="3:11" hidden="1" x14ac:dyDescent="0.25">
      <c r="C917" s="137"/>
      <c r="D917" s="154"/>
      <c r="E917" s="119"/>
      <c r="F917" s="93">
        <f t="shared" si="42"/>
        <v>0</v>
      </c>
      <c r="G917" s="157"/>
      <c r="H917" s="138"/>
      <c r="I917" s="126" t="e">
        <f>VLOOKUP(H917,Presupuesto!$B$11:$C$565,2,0)</f>
        <v>#N/A</v>
      </c>
      <c r="J917" s="94" t="str">
        <f t="shared" si="43"/>
        <v>Desarrollo del Sistema de Educación Superior</v>
      </c>
      <c r="K917" s="94" t="s">
        <v>411</v>
      </c>
    </row>
    <row r="918" spans="3:11" hidden="1" x14ac:dyDescent="0.25">
      <c r="C918" s="137"/>
      <c r="D918" s="154"/>
      <c r="E918" s="119"/>
      <c r="F918" s="93">
        <f t="shared" si="42"/>
        <v>0</v>
      </c>
      <c r="G918" s="157"/>
      <c r="H918" s="138"/>
      <c r="I918" s="126" t="e">
        <f>VLOOKUP(H918,Presupuesto!$B$11:$C$565,2,0)</f>
        <v>#N/A</v>
      </c>
      <c r="J918" s="94" t="str">
        <f t="shared" si="43"/>
        <v>Desarrollo del Sistema de Educación Superior</v>
      </c>
      <c r="K918" s="94" t="s">
        <v>411</v>
      </c>
    </row>
    <row r="919" spans="3:11" hidden="1" x14ac:dyDescent="0.25">
      <c r="C919" s="137"/>
      <c r="D919" s="154"/>
      <c r="E919" s="119"/>
      <c r="F919" s="93">
        <f t="shared" si="42"/>
        <v>0</v>
      </c>
      <c r="G919" s="157"/>
      <c r="H919" s="138"/>
      <c r="I919" s="126" t="e">
        <f>VLOOKUP(H919,Presupuesto!$B$11:$C$565,2,0)</f>
        <v>#N/A</v>
      </c>
      <c r="J919" s="94" t="str">
        <f t="shared" si="43"/>
        <v>Desarrollo del Sistema de Educación Superior</v>
      </c>
      <c r="K919" s="94" t="s">
        <v>411</v>
      </c>
    </row>
    <row r="920" spans="3:11" hidden="1" x14ac:dyDescent="0.25">
      <c r="C920" s="137"/>
      <c r="D920" s="154"/>
      <c r="E920" s="119"/>
      <c r="F920" s="93">
        <f t="shared" si="42"/>
        <v>0</v>
      </c>
      <c r="G920" s="157"/>
      <c r="H920" s="138"/>
      <c r="I920" s="126" t="e">
        <f>VLOOKUP(H920,Presupuesto!$B$11:$C$565,2,0)</f>
        <v>#N/A</v>
      </c>
      <c r="J920" s="94" t="str">
        <f t="shared" si="43"/>
        <v>Desarrollo del Sistema de Educación Superior</v>
      </c>
      <c r="K920" s="94" t="s">
        <v>411</v>
      </c>
    </row>
    <row r="921" spans="3:11" hidden="1" x14ac:dyDescent="0.25">
      <c r="C921" s="139"/>
      <c r="D921" s="147"/>
      <c r="E921" s="114"/>
      <c r="F921" s="93">
        <f t="shared" si="42"/>
        <v>0</v>
      </c>
      <c r="G921" s="157"/>
      <c r="H921" s="140"/>
      <c r="I921" s="126" t="e">
        <f>VLOOKUP(H921,Presupuesto!$B$11:$C$565,2,0)</f>
        <v>#N/A</v>
      </c>
      <c r="J921" s="94" t="str">
        <f t="shared" si="43"/>
        <v>Desarrollo del Sistema de Educación Superior</v>
      </c>
      <c r="K921" s="94" t="s">
        <v>411</v>
      </c>
    </row>
    <row r="922" spans="3:11" hidden="1" x14ac:dyDescent="0.25">
      <c r="C922" s="139"/>
      <c r="D922" s="147"/>
      <c r="E922" s="114"/>
      <c r="F922" s="93">
        <f t="shared" si="42"/>
        <v>0</v>
      </c>
      <c r="G922" s="157"/>
      <c r="H922" s="140"/>
      <c r="I922" s="126" t="e">
        <f>VLOOKUP(H922,Presupuesto!$B$11:$C$565,2,0)</f>
        <v>#N/A</v>
      </c>
      <c r="J922" s="94" t="str">
        <f t="shared" si="43"/>
        <v>Desarrollo del Sistema de Educación Superior</v>
      </c>
      <c r="K922" s="94" t="s">
        <v>411</v>
      </c>
    </row>
    <row r="923" spans="3:11" hidden="1" x14ac:dyDescent="0.25">
      <c r="C923" s="139"/>
      <c r="D923" s="147"/>
      <c r="E923" s="114"/>
      <c r="F923" s="93">
        <f t="shared" si="42"/>
        <v>0</v>
      </c>
      <c r="G923" s="157"/>
      <c r="H923" s="140"/>
      <c r="I923" s="126" t="e">
        <f>VLOOKUP(H923,Presupuesto!$B$11:$C$565,2,0)</f>
        <v>#N/A</v>
      </c>
      <c r="J923" s="94" t="str">
        <f t="shared" si="43"/>
        <v>Desarrollo del Sistema de Educación Superior</v>
      </c>
      <c r="K923" s="94" t="s">
        <v>411</v>
      </c>
    </row>
    <row r="924" spans="3:11" hidden="1" x14ac:dyDescent="0.25">
      <c r="C924" s="139"/>
      <c r="D924" s="147"/>
      <c r="E924" s="114"/>
      <c r="F924" s="93">
        <f t="shared" si="42"/>
        <v>0</v>
      </c>
      <c r="G924" s="157"/>
      <c r="H924" s="140"/>
      <c r="I924" s="126" t="e">
        <f>VLOOKUP(H924,Presupuesto!$B$11:$C$565,2,0)</f>
        <v>#N/A</v>
      </c>
      <c r="J924" s="94" t="str">
        <f t="shared" si="43"/>
        <v>Desarrollo del Sistema de Educación Superior</v>
      </c>
      <c r="K924" s="94" t="s">
        <v>411</v>
      </c>
    </row>
    <row r="925" spans="3:11" hidden="1" x14ac:dyDescent="0.25">
      <c r="C925" s="139"/>
      <c r="D925" s="147"/>
      <c r="E925" s="114"/>
      <c r="F925" s="93">
        <f t="shared" si="42"/>
        <v>0</v>
      </c>
      <c r="G925" s="157"/>
      <c r="H925" s="140"/>
      <c r="I925" s="126" t="e">
        <f>VLOOKUP(H925,Presupuesto!$B$11:$C$565,2,0)</f>
        <v>#N/A</v>
      </c>
      <c r="J925" s="94" t="str">
        <f t="shared" si="43"/>
        <v>Desarrollo del Sistema de Educación Superior</v>
      </c>
      <c r="K925" s="94" t="s">
        <v>411</v>
      </c>
    </row>
    <row r="926" spans="3:11" hidden="1" x14ac:dyDescent="0.25">
      <c r="C926" s="139"/>
      <c r="D926" s="147"/>
      <c r="E926" s="114"/>
      <c r="F926" s="93">
        <f t="shared" si="42"/>
        <v>0</v>
      </c>
      <c r="G926" s="157"/>
      <c r="H926" s="140"/>
      <c r="I926" s="126" t="e">
        <f>VLOOKUP(H926,Presupuesto!$B$11:$C$565,2,0)</f>
        <v>#N/A</v>
      </c>
      <c r="J926" s="94" t="str">
        <f t="shared" si="43"/>
        <v>Desarrollo del Sistema de Educación Superior</v>
      </c>
      <c r="K926" s="94" t="s">
        <v>411</v>
      </c>
    </row>
    <row r="927" spans="3:11" hidden="1" x14ac:dyDescent="0.25">
      <c r="C927" s="139"/>
      <c r="D927" s="147"/>
      <c r="E927" s="114"/>
      <c r="F927" s="93">
        <f t="shared" si="42"/>
        <v>0</v>
      </c>
      <c r="G927" s="157"/>
      <c r="H927" s="140"/>
      <c r="I927" s="126" t="e">
        <f>VLOOKUP(H927,Presupuesto!$B$11:$C$565,2,0)</f>
        <v>#N/A</v>
      </c>
      <c r="J927" s="94" t="str">
        <f t="shared" si="43"/>
        <v>Desarrollo del Sistema de Educación Superior</v>
      </c>
      <c r="K927" s="94" t="s">
        <v>411</v>
      </c>
    </row>
    <row r="928" spans="3:11" hidden="1" x14ac:dyDescent="0.25">
      <c r="C928" s="139"/>
      <c r="D928" s="147"/>
      <c r="E928" s="114"/>
      <c r="F928" s="93">
        <f t="shared" si="42"/>
        <v>0</v>
      </c>
      <c r="G928" s="157"/>
      <c r="H928" s="140"/>
      <c r="I928" s="126" t="e">
        <f>VLOOKUP(H928,Presupuesto!$B$11:$C$565,2,0)</f>
        <v>#N/A</v>
      </c>
      <c r="J928" s="94" t="str">
        <f t="shared" si="43"/>
        <v>Desarrollo del Sistema de Educación Superior</v>
      </c>
      <c r="K928" s="94" t="s">
        <v>411</v>
      </c>
    </row>
    <row r="929" spans="3:11" hidden="1" x14ac:dyDescent="0.25">
      <c r="C929" s="141"/>
      <c r="D929" s="147"/>
      <c r="E929" s="114"/>
      <c r="F929" s="93">
        <f t="shared" si="42"/>
        <v>0</v>
      </c>
      <c r="G929" s="157"/>
      <c r="H929" s="142"/>
      <c r="I929" s="126" t="e">
        <f>VLOOKUP(H929,Presupuesto!$B$11:$C$565,2,0)</f>
        <v>#N/A</v>
      </c>
      <c r="J929" s="94" t="str">
        <f t="shared" si="43"/>
        <v>Desarrollo del Sistema de Educación Superior</v>
      </c>
      <c r="K929" s="94" t="s">
        <v>402</v>
      </c>
    </row>
    <row r="930" spans="3:11" hidden="1" x14ac:dyDescent="0.25">
      <c r="C930" s="141"/>
      <c r="D930" s="147"/>
      <c r="E930" s="114"/>
      <c r="F930" s="93">
        <f t="shared" si="42"/>
        <v>0</v>
      </c>
      <c r="G930" s="157"/>
      <c r="H930" s="142"/>
      <c r="I930" s="126" t="e">
        <f>VLOOKUP(H930,Presupuesto!$B$11:$C$565,2,0)</f>
        <v>#N/A</v>
      </c>
      <c r="J930" s="94" t="str">
        <f t="shared" si="43"/>
        <v>Desarrollo del Sistema de Educación Superior</v>
      </c>
      <c r="K930" s="94" t="s">
        <v>411</v>
      </c>
    </row>
    <row r="931" spans="3:11" hidden="1" x14ac:dyDescent="0.25">
      <c r="C931" s="141"/>
      <c r="D931" s="147"/>
      <c r="E931" s="114"/>
      <c r="F931" s="93">
        <f t="shared" si="42"/>
        <v>0</v>
      </c>
      <c r="G931" s="157"/>
      <c r="H931" s="142"/>
      <c r="I931" s="126" t="e">
        <f>VLOOKUP(H931,Presupuesto!$B$11:$C$565,2,0)</f>
        <v>#N/A</v>
      </c>
      <c r="J931" s="94" t="str">
        <f t="shared" si="43"/>
        <v>Desarrollo del Sistema de Educación Superior</v>
      </c>
      <c r="K931" s="94" t="s">
        <v>411</v>
      </c>
    </row>
    <row r="932" spans="3:11" hidden="1" x14ac:dyDescent="0.25">
      <c r="C932" s="141"/>
      <c r="D932" s="147"/>
      <c r="E932" s="114"/>
      <c r="F932" s="93">
        <f t="shared" si="42"/>
        <v>0</v>
      </c>
      <c r="G932" s="157"/>
      <c r="H932" s="142"/>
      <c r="I932" s="126" t="e">
        <f>VLOOKUP(H932,Presupuesto!$B$11:$C$565,2,0)</f>
        <v>#N/A</v>
      </c>
      <c r="J932" s="94" t="str">
        <f t="shared" si="43"/>
        <v>Desarrollo del Sistema de Educación Superior</v>
      </c>
      <c r="K932" s="94" t="s">
        <v>411</v>
      </c>
    </row>
    <row r="933" spans="3:11" ht="15.75" hidden="1" thickBot="1" x14ac:dyDescent="0.3">
      <c r="C933" s="143"/>
      <c r="D933" s="155"/>
      <c r="E933" s="99"/>
      <c r="F933" s="101">
        <f t="shared" si="42"/>
        <v>0</v>
      </c>
      <c r="G933" s="158"/>
      <c r="H933" s="144"/>
      <c r="I933" s="128" t="e">
        <f>VLOOKUP(H933,Presupuesto!$B$11:$C$565,2,0)</f>
        <v>#N/A</v>
      </c>
      <c r="J933" s="102" t="str">
        <f t="shared" si="43"/>
        <v>Desarrollo del Sistema de Educación Superior</v>
      </c>
      <c r="K933" s="120" t="s">
        <v>393</v>
      </c>
    </row>
    <row r="935" spans="3:11" ht="15.75" thickBot="1" x14ac:dyDescent="0.3"/>
    <row r="936" spans="3:11" ht="15.75" thickBot="1" x14ac:dyDescent="0.3">
      <c r="C936" s="153" t="s">
        <v>53</v>
      </c>
      <c r="D936" s="307">
        <f>SUM(F943:F977)</f>
        <v>12500</v>
      </c>
      <c r="E936" s="380"/>
      <c r="F936" s="70"/>
      <c r="G936" s="76"/>
      <c r="H936" s="70"/>
      <c r="I936" s="70"/>
      <c r="J936" s="380"/>
      <c r="K936" s="380"/>
    </row>
    <row r="937" spans="3:11" x14ac:dyDescent="0.25">
      <c r="C937" s="70"/>
      <c r="D937" s="31"/>
      <c r="E937" s="89"/>
      <c r="F937" s="89"/>
      <c r="G937" s="89"/>
      <c r="H937" s="73"/>
      <c r="I937" s="73"/>
      <c r="J937" s="73"/>
      <c r="K937" s="108"/>
    </row>
    <row r="938" spans="3:11" x14ac:dyDescent="0.25">
      <c r="C938" s="70"/>
      <c r="D938" s="31"/>
      <c r="E938" s="89"/>
      <c r="F938" s="89"/>
      <c r="G938" s="89"/>
      <c r="H938" s="73"/>
      <c r="I938" s="73"/>
      <c r="J938" s="73"/>
      <c r="K938" s="108"/>
    </row>
    <row r="939" spans="3:11" ht="15.75" x14ac:dyDescent="0.25">
      <c r="C939" s="198" t="s">
        <v>391</v>
      </c>
      <c r="D939" s="306" t="s">
        <v>2900</v>
      </c>
      <c r="E939" s="89"/>
      <c r="F939" s="89"/>
      <c r="G939" s="89"/>
      <c r="H939" s="73"/>
      <c r="I939" s="73"/>
      <c r="J939" s="73"/>
      <c r="K939" s="108"/>
    </row>
    <row r="940" spans="3:11" ht="18.75" x14ac:dyDescent="0.25">
      <c r="C940" s="200" t="str">
        <f>IFERROR(VLOOKUP(D939,'1. Desarrollo e Innov. Curricu.'!$F:$G,2,FALSE),IFERROR(VLOOKUP(D939,'2. Investigación Científica'!$F:$G,2,FALSE),IFERROR(VLOOKUP(D939,'3. Vinculación Univ. Sociedad'!$E:$G,2,FALSE),IFERROR(VLOOKUP(D939,'4. Docencia y Profesorado Univ.'!$F:$G,2,FALSE),IFERROR(VLOOKUP(D939,'5. Estudiantes y Graduados'!$F:$G,2,FALSE),IFERROR(VLOOKUP(D939,'11. Gestion Administrativa'!$F:$G,2,FALSE),IFERROR(VLOOKUP(D939,'13. Gestión Académica'!$F:$G,2,FALSE),IFERROR(VLOOKUP(D939,'9. Asegura. de la Calid. y M'!$F:$G,2,FALSE),IFERROR(VLOOKUP(D939,'6. Gestión del Conocimiento'!$F:$G,2,FALSE),IFERROR(VLOOKUP(D939,'15. Gobernabilidad y Proceso...'!$F:$G,2,FALSE),IFERROR(VLOOKUP(D939,'12. Gestión del Talento Humano'!$F:$G,2,FALSE),IFERROR(VLOOKUP(D939,'14. Internacional... de la E.S.'!$F:$G,2,FALSE),IFERROR(VLOOKUP(D939,'10. Posgrado'!$F:$G,2,FALSE),IFERROR(VLOOKUP(D939,'17. Gestión TIC'!$F:$G,2,FALSE),IFERROR(VLOOKUP(D939,'16. Desa. del Sistema Educ.Sup.'!$F:$G,2,FALSE),IFERROR(VLOOKUP(D939,'8. Cultura de Inno. Insti...'!$F:$G,2,FALSE),VLOOKUP(D939,'7. Lo Esencial de la Reforma U.'!$F:$G,2,0)))))))))))))))))</f>
        <v xml:space="preserve">Organizar la celebración como oportunidad  para difundir los resultados de Investigación de la Escuela de Microbiología </v>
      </c>
      <c r="D940" s="31"/>
      <c r="E940" s="89"/>
      <c r="F940" s="89"/>
      <c r="G940" s="89"/>
      <c r="H940" s="73"/>
      <c r="I940" s="73"/>
      <c r="J940" s="73"/>
      <c r="K940" s="108"/>
    </row>
    <row r="941" spans="3:11" ht="15.75" thickBot="1" x14ac:dyDescent="0.3">
      <c r="C941" s="380"/>
      <c r="D941" s="380"/>
      <c r="E941" s="380"/>
      <c r="F941" s="89"/>
      <c r="G941" s="73"/>
      <c r="H941" s="73"/>
      <c r="I941" s="73"/>
      <c r="J941" s="380"/>
      <c r="K941" s="380"/>
    </row>
    <row r="942" spans="3:11" ht="30.75" thickBot="1" x14ac:dyDescent="0.3">
      <c r="C942" s="125" t="s">
        <v>44</v>
      </c>
      <c r="D942" s="125" t="s">
        <v>55</v>
      </c>
      <c r="E942" s="132" t="s">
        <v>57</v>
      </c>
      <c r="F942" s="131" t="s">
        <v>27</v>
      </c>
      <c r="G942" s="129" t="s">
        <v>130</v>
      </c>
      <c r="H942" s="132" t="s">
        <v>46</v>
      </c>
      <c r="I942" s="129" t="s">
        <v>131</v>
      </c>
      <c r="J942" s="129" t="s">
        <v>409</v>
      </c>
      <c r="K942" s="129" t="s">
        <v>410</v>
      </c>
    </row>
    <row r="943" spans="3:11" hidden="1" x14ac:dyDescent="0.25">
      <c r="C943" s="210" t="s">
        <v>438</v>
      </c>
      <c r="D943" s="211"/>
      <c r="E943" s="209">
        <f>HLOOKUP(C943,$AH$2:$BU$3,2,0)</f>
        <v>620</v>
      </c>
      <c r="F943" s="93">
        <f t="shared" ref="F943:F977" si="44">D943*E943</f>
        <v>0</v>
      </c>
      <c r="G943" s="157"/>
      <c r="H943" s="138"/>
      <c r="I943" s="126" t="e">
        <f>VLOOKUP(H943,Presupuesto!$B$11:$C$565,2,0)</f>
        <v>#N/A</v>
      </c>
      <c r="J943" s="208" t="s">
        <v>1474</v>
      </c>
      <c r="K943" s="94" t="s">
        <v>393</v>
      </c>
    </row>
    <row r="944" spans="3:11" x14ac:dyDescent="0.25">
      <c r="C944" s="137" t="s">
        <v>3052</v>
      </c>
      <c r="D944" s="154">
        <v>1</v>
      </c>
      <c r="E944" s="119">
        <v>12500</v>
      </c>
      <c r="F944" s="93">
        <f t="shared" si="44"/>
        <v>12500</v>
      </c>
      <c r="G944" s="157" t="s">
        <v>128</v>
      </c>
      <c r="H944" s="994"/>
      <c r="I944" s="126" t="e">
        <f>VLOOKUP(H944,Presupuesto!$B$11:$C$565,2,0)</f>
        <v>#N/A</v>
      </c>
      <c r="J944" s="94" t="s">
        <v>1358</v>
      </c>
      <c r="K944" s="94" t="s">
        <v>401</v>
      </c>
    </row>
    <row r="945" spans="3:11" hidden="1" x14ac:dyDescent="0.25">
      <c r="C945" s="137"/>
      <c r="D945" s="154"/>
      <c r="E945" s="119"/>
      <c r="F945" s="93">
        <f t="shared" si="44"/>
        <v>0</v>
      </c>
      <c r="G945" s="157"/>
      <c r="H945" s="138"/>
      <c r="I945" s="126" t="e">
        <f>VLOOKUP(H945,Presupuesto!$B$11:$C$565,2,0)</f>
        <v>#N/A</v>
      </c>
      <c r="J945" s="94" t="str">
        <f t="shared" ref="J945:J977" si="45">$J$854</f>
        <v>Desarrollo del Sistema de Educación Superior</v>
      </c>
      <c r="K945" s="94" t="s">
        <v>411</v>
      </c>
    </row>
    <row r="946" spans="3:11" hidden="1" x14ac:dyDescent="0.25">
      <c r="C946" s="137"/>
      <c r="D946" s="154"/>
      <c r="E946" s="119"/>
      <c r="F946" s="93">
        <f t="shared" si="44"/>
        <v>0</v>
      </c>
      <c r="G946" s="157"/>
      <c r="H946" s="138"/>
      <c r="I946" s="126" t="e">
        <f>VLOOKUP(H946,Presupuesto!$B$11:$C$565,2,0)</f>
        <v>#N/A</v>
      </c>
      <c r="J946" s="94" t="str">
        <f t="shared" si="45"/>
        <v>Desarrollo del Sistema de Educación Superior</v>
      </c>
      <c r="K946" s="94" t="s">
        <v>411</v>
      </c>
    </row>
    <row r="947" spans="3:11" hidden="1" x14ac:dyDescent="0.25">
      <c r="C947" s="137"/>
      <c r="D947" s="154"/>
      <c r="E947" s="119"/>
      <c r="F947" s="93">
        <f t="shared" si="44"/>
        <v>0</v>
      </c>
      <c r="G947" s="157"/>
      <c r="H947" s="138"/>
      <c r="I947" s="126" t="e">
        <f>VLOOKUP(H947,Presupuesto!$B$11:$C$565,2,0)</f>
        <v>#N/A</v>
      </c>
      <c r="J947" s="94" t="str">
        <f t="shared" si="45"/>
        <v>Desarrollo del Sistema de Educación Superior</v>
      </c>
      <c r="K947" s="94" t="s">
        <v>411</v>
      </c>
    </row>
    <row r="948" spans="3:11" hidden="1" x14ac:dyDescent="0.25">
      <c r="C948" s="137"/>
      <c r="D948" s="154"/>
      <c r="E948" s="119"/>
      <c r="F948" s="93">
        <f t="shared" si="44"/>
        <v>0</v>
      </c>
      <c r="G948" s="157"/>
      <c r="H948" s="138"/>
      <c r="I948" s="126" t="e">
        <f>VLOOKUP(H948,Presupuesto!$B$11:$C$565,2,0)</f>
        <v>#N/A</v>
      </c>
      <c r="J948" s="94" t="str">
        <f t="shared" si="45"/>
        <v>Desarrollo del Sistema de Educación Superior</v>
      </c>
      <c r="K948" s="94" t="s">
        <v>400</v>
      </c>
    </row>
    <row r="949" spans="3:11" hidden="1" x14ac:dyDescent="0.25">
      <c r="C949" s="137"/>
      <c r="D949" s="154"/>
      <c r="E949" s="119"/>
      <c r="F949" s="93">
        <f t="shared" si="44"/>
        <v>0</v>
      </c>
      <c r="G949" s="157"/>
      <c r="H949" s="138"/>
      <c r="I949" s="126" t="e">
        <f>VLOOKUP(H949,Presupuesto!$B$11:$C$565,2,0)</f>
        <v>#N/A</v>
      </c>
      <c r="J949" s="94" t="str">
        <f t="shared" si="45"/>
        <v>Desarrollo del Sistema de Educación Superior</v>
      </c>
      <c r="K949" s="94" t="s">
        <v>411</v>
      </c>
    </row>
    <row r="950" spans="3:11" hidden="1" x14ac:dyDescent="0.25">
      <c r="C950" s="137"/>
      <c r="D950" s="154"/>
      <c r="E950" s="119"/>
      <c r="F950" s="93">
        <f t="shared" si="44"/>
        <v>0</v>
      </c>
      <c r="G950" s="157"/>
      <c r="H950" s="138"/>
      <c r="I950" s="126" t="e">
        <f>VLOOKUP(H950,Presupuesto!$B$11:$C$565,2,0)</f>
        <v>#N/A</v>
      </c>
      <c r="J950" s="94" t="str">
        <f t="shared" si="45"/>
        <v>Desarrollo del Sistema de Educación Superior</v>
      </c>
      <c r="K950" s="94" t="s">
        <v>411</v>
      </c>
    </row>
    <row r="951" spans="3:11" hidden="1" x14ac:dyDescent="0.25">
      <c r="C951" s="137"/>
      <c r="D951" s="154"/>
      <c r="E951" s="119"/>
      <c r="F951" s="93">
        <f t="shared" si="44"/>
        <v>0</v>
      </c>
      <c r="G951" s="157"/>
      <c r="H951" s="138"/>
      <c r="I951" s="126" t="e">
        <f>VLOOKUP(H951,Presupuesto!$B$11:$C$565,2,0)</f>
        <v>#N/A</v>
      </c>
      <c r="J951" s="94" t="str">
        <f t="shared" si="45"/>
        <v>Desarrollo del Sistema de Educación Superior</v>
      </c>
      <c r="K951" s="94" t="s">
        <v>411</v>
      </c>
    </row>
    <row r="952" spans="3:11" hidden="1" x14ac:dyDescent="0.25">
      <c r="C952" s="137"/>
      <c r="D952" s="154"/>
      <c r="E952" s="119"/>
      <c r="F952" s="93">
        <f t="shared" si="44"/>
        <v>0</v>
      </c>
      <c r="G952" s="157"/>
      <c r="H952" s="138"/>
      <c r="I952" s="126" t="e">
        <f>VLOOKUP(H952,Presupuesto!$B$11:$C$565,2,0)</f>
        <v>#N/A</v>
      </c>
      <c r="J952" s="94" t="str">
        <f t="shared" si="45"/>
        <v>Desarrollo del Sistema de Educación Superior</v>
      </c>
      <c r="K952" s="94" t="s">
        <v>411</v>
      </c>
    </row>
    <row r="953" spans="3:11" hidden="1" x14ac:dyDescent="0.25">
      <c r="C953" s="137"/>
      <c r="D953" s="154"/>
      <c r="E953" s="119"/>
      <c r="F953" s="93">
        <f t="shared" si="44"/>
        <v>0</v>
      </c>
      <c r="G953" s="157"/>
      <c r="H953" s="138"/>
      <c r="I953" s="126" t="e">
        <f>VLOOKUP(H953,Presupuesto!$B$11:$C$565,2,0)</f>
        <v>#N/A</v>
      </c>
      <c r="J953" s="94" t="str">
        <f t="shared" si="45"/>
        <v>Desarrollo del Sistema de Educación Superior</v>
      </c>
      <c r="K953" s="94" t="s">
        <v>411</v>
      </c>
    </row>
    <row r="954" spans="3:11" hidden="1" x14ac:dyDescent="0.25">
      <c r="C954" s="137"/>
      <c r="D954" s="154"/>
      <c r="E954" s="119"/>
      <c r="F954" s="93">
        <f t="shared" si="44"/>
        <v>0</v>
      </c>
      <c r="G954" s="157"/>
      <c r="H954" s="138"/>
      <c r="I954" s="126" t="e">
        <f>VLOOKUP(H954,Presupuesto!$B$11:$C$565,2,0)</f>
        <v>#N/A</v>
      </c>
      <c r="J954" s="94" t="str">
        <f t="shared" si="45"/>
        <v>Desarrollo del Sistema de Educación Superior</v>
      </c>
      <c r="K954" s="94" t="s">
        <v>411</v>
      </c>
    </row>
    <row r="955" spans="3:11" hidden="1" x14ac:dyDescent="0.25">
      <c r="C955" s="137"/>
      <c r="D955" s="154"/>
      <c r="E955" s="119"/>
      <c r="F955" s="93">
        <f t="shared" si="44"/>
        <v>0</v>
      </c>
      <c r="G955" s="157"/>
      <c r="H955" s="138"/>
      <c r="I955" s="126" t="e">
        <f>VLOOKUP(H955,Presupuesto!$B$11:$C$565,2,0)</f>
        <v>#N/A</v>
      </c>
      <c r="J955" s="94" t="str">
        <f t="shared" si="45"/>
        <v>Desarrollo del Sistema de Educación Superior</v>
      </c>
      <c r="K955" s="94" t="s">
        <v>411</v>
      </c>
    </row>
    <row r="956" spans="3:11" hidden="1" x14ac:dyDescent="0.25">
      <c r="C956" s="137"/>
      <c r="D956" s="154"/>
      <c r="E956" s="119"/>
      <c r="F956" s="93">
        <f t="shared" si="44"/>
        <v>0</v>
      </c>
      <c r="G956" s="157"/>
      <c r="H956" s="138"/>
      <c r="I956" s="126" t="e">
        <f>VLOOKUP(H956,Presupuesto!$B$11:$C$565,2,0)</f>
        <v>#N/A</v>
      </c>
      <c r="J956" s="94" t="str">
        <f t="shared" si="45"/>
        <v>Desarrollo del Sistema de Educación Superior</v>
      </c>
      <c r="K956" s="94" t="s">
        <v>411</v>
      </c>
    </row>
    <row r="957" spans="3:11" hidden="1" x14ac:dyDescent="0.25">
      <c r="C957" s="137"/>
      <c r="D957" s="154"/>
      <c r="E957" s="119"/>
      <c r="F957" s="93">
        <f t="shared" si="44"/>
        <v>0</v>
      </c>
      <c r="G957" s="157"/>
      <c r="H957" s="138"/>
      <c r="I957" s="126" t="e">
        <f>VLOOKUP(H957,Presupuesto!$B$11:$C$565,2,0)</f>
        <v>#N/A</v>
      </c>
      <c r="J957" s="94" t="str">
        <f t="shared" si="45"/>
        <v>Desarrollo del Sistema de Educación Superior</v>
      </c>
      <c r="K957" s="94" t="s">
        <v>411</v>
      </c>
    </row>
    <row r="958" spans="3:11" hidden="1" x14ac:dyDescent="0.25">
      <c r="C958" s="137"/>
      <c r="D958" s="154"/>
      <c r="E958" s="119"/>
      <c r="F958" s="93">
        <f t="shared" si="44"/>
        <v>0</v>
      </c>
      <c r="G958" s="157"/>
      <c r="H958" s="138"/>
      <c r="I958" s="126" t="e">
        <f>VLOOKUP(H958,Presupuesto!$B$11:$C$565,2,0)</f>
        <v>#N/A</v>
      </c>
      <c r="J958" s="94" t="str">
        <f t="shared" si="45"/>
        <v>Desarrollo del Sistema de Educación Superior</v>
      </c>
      <c r="K958" s="94" t="s">
        <v>411</v>
      </c>
    </row>
    <row r="959" spans="3:11" hidden="1" x14ac:dyDescent="0.25">
      <c r="C959" s="137"/>
      <c r="D959" s="154"/>
      <c r="E959" s="119"/>
      <c r="F959" s="93">
        <f t="shared" si="44"/>
        <v>0</v>
      </c>
      <c r="G959" s="157"/>
      <c r="H959" s="138"/>
      <c r="I959" s="126" t="e">
        <f>VLOOKUP(H959,Presupuesto!$B$11:$C$565,2,0)</f>
        <v>#N/A</v>
      </c>
      <c r="J959" s="94" t="str">
        <f t="shared" si="45"/>
        <v>Desarrollo del Sistema de Educación Superior</v>
      </c>
      <c r="K959" s="94" t="s">
        <v>411</v>
      </c>
    </row>
    <row r="960" spans="3:11" hidden="1" x14ac:dyDescent="0.25">
      <c r="C960" s="137"/>
      <c r="D960" s="154"/>
      <c r="E960" s="119"/>
      <c r="F960" s="93">
        <f t="shared" si="44"/>
        <v>0</v>
      </c>
      <c r="G960" s="157"/>
      <c r="H960" s="138"/>
      <c r="I960" s="126" t="e">
        <f>VLOOKUP(H960,Presupuesto!$B$11:$C$565,2,0)</f>
        <v>#N/A</v>
      </c>
      <c r="J960" s="94" t="str">
        <f t="shared" si="45"/>
        <v>Desarrollo del Sistema de Educación Superior</v>
      </c>
      <c r="K960" s="94" t="s">
        <v>411</v>
      </c>
    </row>
    <row r="961" spans="3:11" hidden="1" x14ac:dyDescent="0.25">
      <c r="C961" s="137"/>
      <c r="D961" s="154"/>
      <c r="E961" s="119"/>
      <c r="F961" s="93">
        <f t="shared" si="44"/>
        <v>0</v>
      </c>
      <c r="G961" s="157"/>
      <c r="H961" s="138"/>
      <c r="I961" s="126" t="e">
        <f>VLOOKUP(H961,Presupuesto!$B$11:$C$565,2,0)</f>
        <v>#N/A</v>
      </c>
      <c r="J961" s="94" t="str">
        <f t="shared" si="45"/>
        <v>Desarrollo del Sistema de Educación Superior</v>
      </c>
      <c r="K961" s="94" t="s">
        <v>411</v>
      </c>
    </row>
    <row r="962" spans="3:11" hidden="1" x14ac:dyDescent="0.25">
      <c r="C962" s="137"/>
      <c r="D962" s="154"/>
      <c r="E962" s="119"/>
      <c r="F962" s="93">
        <f t="shared" si="44"/>
        <v>0</v>
      </c>
      <c r="G962" s="157"/>
      <c r="H962" s="138"/>
      <c r="I962" s="126" t="e">
        <f>VLOOKUP(H962,Presupuesto!$B$11:$C$565,2,0)</f>
        <v>#N/A</v>
      </c>
      <c r="J962" s="94" t="str">
        <f t="shared" si="45"/>
        <v>Desarrollo del Sistema de Educación Superior</v>
      </c>
      <c r="K962" s="94" t="s">
        <v>411</v>
      </c>
    </row>
    <row r="963" spans="3:11" hidden="1" x14ac:dyDescent="0.25">
      <c r="C963" s="137"/>
      <c r="D963" s="154"/>
      <c r="E963" s="119"/>
      <c r="F963" s="93">
        <f t="shared" si="44"/>
        <v>0</v>
      </c>
      <c r="G963" s="157"/>
      <c r="H963" s="138"/>
      <c r="I963" s="126" t="e">
        <f>VLOOKUP(H963,Presupuesto!$B$11:$C$565,2,0)</f>
        <v>#N/A</v>
      </c>
      <c r="J963" s="94" t="str">
        <f t="shared" si="45"/>
        <v>Desarrollo del Sistema de Educación Superior</v>
      </c>
      <c r="K963" s="94" t="s">
        <v>411</v>
      </c>
    </row>
    <row r="964" spans="3:11" hidden="1" x14ac:dyDescent="0.25">
      <c r="C964" s="137"/>
      <c r="D964" s="154"/>
      <c r="E964" s="119"/>
      <c r="F964" s="93">
        <f t="shared" si="44"/>
        <v>0</v>
      </c>
      <c r="G964" s="157"/>
      <c r="H964" s="138"/>
      <c r="I964" s="126" t="e">
        <f>VLOOKUP(H964,Presupuesto!$B$11:$C$565,2,0)</f>
        <v>#N/A</v>
      </c>
      <c r="J964" s="94" t="str">
        <f t="shared" si="45"/>
        <v>Desarrollo del Sistema de Educación Superior</v>
      </c>
      <c r="K964" s="94" t="s">
        <v>411</v>
      </c>
    </row>
    <row r="965" spans="3:11" hidden="1" x14ac:dyDescent="0.25">
      <c r="C965" s="139"/>
      <c r="D965" s="147"/>
      <c r="E965" s="114"/>
      <c r="F965" s="93">
        <f t="shared" si="44"/>
        <v>0</v>
      </c>
      <c r="G965" s="157"/>
      <c r="H965" s="140"/>
      <c r="I965" s="126" t="e">
        <f>VLOOKUP(H965,Presupuesto!$B$11:$C$565,2,0)</f>
        <v>#N/A</v>
      </c>
      <c r="J965" s="94" t="str">
        <f t="shared" si="45"/>
        <v>Desarrollo del Sistema de Educación Superior</v>
      </c>
      <c r="K965" s="94" t="s">
        <v>411</v>
      </c>
    </row>
    <row r="966" spans="3:11" hidden="1" x14ac:dyDescent="0.25">
      <c r="C966" s="139"/>
      <c r="D966" s="147"/>
      <c r="E966" s="114"/>
      <c r="F966" s="93">
        <f t="shared" si="44"/>
        <v>0</v>
      </c>
      <c r="G966" s="157"/>
      <c r="H966" s="140"/>
      <c r="I966" s="126" t="e">
        <f>VLOOKUP(H966,Presupuesto!$B$11:$C$565,2,0)</f>
        <v>#N/A</v>
      </c>
      <c r="J966" s="94" t="str">
        <f t="shared" si="45"/>
        <v>Desarrollo del Sistema de Educación Superior</v>
      </c>
      <c r="K966" s="94" t="s">
        <v>411</v>
      </c>
    </row>
    <row r="967" spans="3:11" hidden="1" x14ac:dyDescent="0.25">
      <c r="C967" s="139"/>
      <c r="D967" s="147"/>
      <c r="E967" s="114"/>
      <c r="F967" s="93">
        <f t="shared" si="44"/>
        <v>0</v>
      </c>
      <c r="G967" s="157"/>
      <c r="H967" s="140"/>
      <c r="I967" s="126" t="e">
        <f>VLOOKUP(H967,Presupuesto!$B$11:$C$565,2,0)</f>
        <v>#N/A</v>
      </c>
      <c r="J967" s="94" t="str">
        <f t="shared" si="45"/>
        <v>Desarrollo del Sistema de Educación Superior</v>
      </c>
      <c r="K967" s="94" t="s">
        <v>411</v>
      </c>
    </row>
    <row r="968" spans="3:11" hidden="1" x14ac:dyDescent="0.25">
      <c r="C968" s="139"/>
      <c r="D968" s="147"/>
      <c r="E968" s="114"/>
      <c r="F968" s="93">
        <f t="shared" si="44"/>
        <v>0</v>
      </c>
      <c r="G968" s="157"/>
      <c r="H968" s="140"/>
      <c r="I968" s="126" t="e">
        <f>VLOOKUP(H968,Presupuesto!$B$11:$C$565,2,0)</f>
        <v>#N/A</v>
      </c>
      <c r="J968" s="94" t="str">
        <f t="shared" si="45"/>
        <v>Desarrollo del Sistema de Educación Superior</v>
      </c>
      <c r="K968" s="94" t="s">
        <v>411</v>
      </c>
    </row>
    <row r="969" spans="3:11" hidden="1" x14ac:dyDescent="0.25">
      <c r="C969" s="139"/>
      <c r="D969" s="147"/>
      <c r="E969" s="114"/>
      <c r="F969" s="93">
        <f t="shared" si="44"/>
        <v>0</v>
      </c>
      <c r="G969" s="157"/>
      <c r="H969" s="140"/>
      <c r="I969" s="126" t="e">
        <f>VLOOKUP(H969,Presupuesto!$B$11:$C$565,2,0)</f>
        <v>#N/A</v>
      </c>
      <c r="J969" s="94" t="str">
        <f t="shared" si="45"/>
        <v>Desarrollo del Sistema de Educación Superior</v>
      </c>
      <c r="K969" s="94" t="s">
        <v>411</v>
      </c>
    </row>
    <row r="970" spans="3:11" hidden="1" x14ac:dyDescent="0.25">
      <c r="C970" s="139"/>
      <c r="D970" s="147"/>
      <c r="E970" s="114"/>
      <c r="F970" s="93">
        <f t="shared" si="44"/>
        <v>0</v>
      </c>
      <c r="G970" s="157"/>
      <c r="H970" s="140"/>
      <c r="I970" s="126" t="e">
        <f>VLOOKUP(H970,Presupuesto!$B$11:$C$565,2,0)</f>
        <v>#N/A</v>
      </c>
      <c r="J970" s="94" t="str">
        <f t="shared" si="45"/>
        <v>Desarrollo del Sistema de Educación Superior</v>
      </c>
      <c r="K970" s="94" t="s">
        <v>411</v>
      </c>
    </row>
    <row r="971" spans="3:11" hidden="1" x14ac:dyDescent="0.25">
      <c r="C971" s="139"/>
      <c r="D971" s="147"/>
      <c r="E971" s="114"/>
      <c r="F971" s="93">
        <f t="shared" si="44"/>
        <v>0</v>
      </c>
      <c r="G971" s="157"/>
      <c r="H971" s="140"/>
      <c r="I971" s="126" t="e">
        <f>VLOOKUP(H971,Presupuesto!$B$11:$C$565,2,0)</f>
        <v>#N/A</v>
      </c>
      <c r="J971" s="94" t="str">
        <f t="shared" si="45"/>
        <v>Desarrollo del Sistema de Educación Superior</v>
      </c>
      <c r="K971" s="94" t="s">
        <v>411</v>
      </c>
    </row>
    <row r="972" spans="3:11" hidden="1" x14ac:dyDescent="0.25">
      <c r="C972" s="139"/>
      <c r="D972" s="147"/>
      <c r="E972" s="114"/>
      <c r="F972" s="93">
        <f t="shared" si="44"/>
        <v>0</v>
      </c>
      <c r="G972" s="157"/>
      <c r="H972" s="140"/>
      <c r="I972" s="126" t="e">
        <f>VLOOKUP(H972,Presupuesto!$B$11:$C$565,2,0)</f>
        <v>#N/A</v>
      </c>
      <c r="J972" s="94" t="str">
        <f t="shared" si="45"/>
        <v>Desarrollo del Sistema de Educación Superior</v>
      </c>
      <c r="K972" s="94" t="s">
        <v>411</v>
      </c>
    </row>
    <row r="973" spans="3:11" hidden="1" x14ac:dyDescent="0.25">
      <c r="C973" s="141"/>
      <c r="D973" s="147"/>
      <c r="E973" s="114"/>
      <c r="F973" s="93">
        <f t="shared" si="44"/>
        <v>0</v>
      </c>
      <c r="G973" s="157"/>
      <c r="H973" s="142"/>
      <c r="I973" s="126" t="e">
        <f>VLOOKUP(H973,Presupuesto!$B$11:$C$565,2,0)</f>
        <v>#N/A</v>
      </c>
      <c r="J973" s="94" t="str">
        <f t="shared" si="45"/>
        <v>Desarrollo del Sistema de Educación Superior</v>
      </c>
      <c r="K973" s="94" t="s">
        <v>402</v>
      </c>
    </row>
    <row r="974" spans="3:11" hidden="1" x14ac:dyDescent="0.25">
      <c r="C974" s="141"/>
      <c r="D974" s="147"/>
      <c r="E974" s="114"/>
      <c r="F974" s="93">
        <f t="shared" si="44"/>
        <v>0</v>
      </c>
      <c r="G974" s="157"/>
      <c r="H974" s="142"/>
      <c r="I974" s="126" t="e">
        <f>VLOOKUP(H974,Presupuesto!$B$11:$C$565,2,0)</f>
        <v>#N/A</v>
      </c>
      <c r="J974" s="94" t="str">
        <f t="shared" si="45"/>
        <v>Desarrollo del Sistema de Educación Superior</v>
      </c>
      <c r="K974" s="94" t="s">
        <v>411</v>
      </c>
    </row>
    <row r="975" spans="3:11" hidden="1" x14ac:dyDescent="0.25">
      <c r="C975" s="141"/>
      <c r="D975" s="147"/>
      <c r="E975" s="114"/>
      <c r="F975" s="93">
        <f t="shared" si="44"/>
        <v>0</v>
      </c>
      <c r="G975" s="157"/>
      <c r="H975" s="142"/>
      <c r="I975" s="126" t="e">
        <f>VLOOKUP(H975,Presupuesto!$B$11:$C$565,2,0)</f>
        <v>#N/A</v>
      </c>
      <c r="J975" s="94" t="str">
        <f t="shared" si="45"/>
        <v>Desarrollo del Sistema de Educación Superior</v>
      </c>
      <c r="K975" s="94" t="s">
        <v>411</v>
      </c>
    </row>
    <row r="976" spans="3:11" hidden="1" x14ac:dyDescent="0.25">
      <c r="C976" s="141"/>
      <c r="D976" s="147"/>
      <c r="E976" s="114"/>
      <c r="F976" s="93">
        <f t="shared" si="44"/>
        <v>0</v>
      </c>
      <c r="G976" s="157"/>
      <c r="H976" s="142"/>
      <c r="I976" s="126" t="e">
        <f>VLOOKUP(H976,Presupuesto!$B$11:$C$565,2,0)</f>
        <v>#N/A</v>
      </c>
      <c r="J976" s="94" t="str">
        <f t="shared" si="45"/>
        <v>Desarrollo del Sistema de Educación Superior</v>
      </c>
      <c r="K976" s="94" t="s">
        <v>411</v>
      </c>
    </row>
    <row r="977" spans="3:11" ht="15.75" hidden="1" thickBot="1" x14ac:dyDescent="0.3">
      <c r="C977" s="143"/>
      <c r="D977" s="155"/>
      <c r="E977" s="99"/>
      <c r="F977" s="101">
        <f t="shared" si="44"/>
        <v>0</v>
      </c>
      <c r="G977" s="158"/>
      <c r="H977" s="144"/>
      <c r="I977" s="128" t="e">
        <f>VLOOKUP(H977,Presupuesto!$B$11:$C$565,2,0)</f>
        <v>#N/A</v>
      </c>
      <c r="J977" s="102" t="str">
        <f t="shared" si="45"/>
        <v>Desarrollo del Sistema de Educación Superior</v>
      </c>
      <c r="K977" s="120" t="s">
        <v>393</v>
      </c>
    </row>
    <row r="979" spans="3:11" ht="15.75" thickBot="1" x14ac:dyDescent="0.3"/>
    <row r="980" spans="3:11" ht="15.75" thickBot="1" x14ac:dyDescent="0.3">
      <c r="C980" s="153" t="s">
        <v>53</v>
      </c>
      <c r="D980" s="307">
        <f>SUM(F987:F1021)</f>
        <v>15000</v>
      </c>
      <c r="E980" s="380"/>
      <c r="F980" s="70"/>
      <c r="G980" s="76"/>
      <c r="H980" s="70"/>
      <c r="I980" s="70"/>
      <c r="J980" s="380"/>
      <c r="K980" s="380"/>
    </row>
    <row r="981" spans="3:11" x14ac:dyDescent="0.25">
      <c r="C981" s="70"/>
      <c r="D981" s="31"/>
      <c r="E981" s="89"/>
      <c r="F981" s="89"/>
      <c r="G981" s="89"/>
      <c r="H981" s="73"/>
      <c r="I981" s="73"/>
      <c r="J981" s="73"/>
      <c r="K981" s="108"/>
    </row>
    <row r="982" spans="3:11" x14ac:dyDescent="0.25">
      <c r="C982" s="70"/>
      <c r="D982" s="31"/>
      <c r="E982" s="89"/>
      <c r="F982" s="89"/>
      <c r="G982" s="89"/>
      <c r="H982" s="73"/>
      <c r="I982" s="73"/>
      <c r="J982" s="73"/>
      <c r="K982" s="108"/>
    </row>
    <row r="983" spans="3:11" ht="15.75" x14ac:dyDescent="0.25">
      <c r="C983" s="198" t="s">
        <v>391</v>
      </c>
      <c r="D983" s="306" t="s">
        <v>2722</v>
      </c>
      <c r="E983" s="89"/>
      <c r="F983" s="89"/>
      <c r="G983" s="89"/>
      <c r="H983" s="73"/>
      <c r="I983" s="73"/>
      <c r="J983" s="73"/>
      <c r="K983" s="108"/>
    </row>
    <row r="984" spans="3:11" ht="18.75" x14ac:dyDescent="0.25">
      <c r="C984" s="200" t="str">
        <f>IFERROR(VLOOKUP(D983,'1. Desarrollo e Innov. Curricu.'!$F:$G,2,FALSE),IFERROR(VLOOKUP(D983,'2. Investigación Científica'!$F:$G,2,FALSE),IFERROR(VLOOKUP(D983,'3. Vinculación Univ. Sociedad'!$E:$G,2,FALSE),IFERROR(VLOOKUP(D983,'4. Docencia y Profesorado Univ.'!$F:$G,2,FALSE),IFERROR(VLOOKUP(D983,'5. Estudiantes y Graduados'!$F:$G,2,FALSE),IFERROR(VLOOKUP(D983,'11. Gestion Administrativa'!$F:$G,2,FALSE),IFERROR(VLOOKUP(D983,'13. Gestión Académica'!$F:$G,2,FALSE),IFERROR(VLOOKUP(D983,'9. Asegura. de la Calid. y M'!$F:$G,2,FALSE),IFERROR(VLOOKUP(D983,'6. Gestión del Conocimiento'!$F:$G,2,FALSE),IFERROR(VLOOKUP(D983,'15. Gobernabilidad y Proceso...'!$F:$G,2,FALSE),IFERROR(VLOOKUP(D983,'12. Gestión del Talento Humano'!$F:$G,2,FALSE),IFERROR(VLOOKUP(D983,'14. Internacional... de la E.S.'!$F:$G,2,FALSE),IFERROR(VLOOKUP(D983,'10. Posgrado'!$F:$G,2,FALSE),IFERROR(VLOOKUP(D983,'17. Gestión TIC'!$F:$G,2,FALSE),IFERROR(VLOOKUP(D983,'16. Desa. del Sistema Educ.Sup.'!$F:$G,2,FALSE),IFERROR(VLOOKUP(D983,'8. Cultura de Inno. Insti...'!$F:$G,2,FALSE),VLOOKUP(D983,'7. Lo Esencial de la Reforma U.'!$F:$G,2,0)))))))))))))))))</f>
        <v>Elaborar un taller para la presentación de resultados en los sitios pilotos</v>
      </c>
      <c r="D984" s="31"/>
      <c r="E984" s="89"/>
      <c r="F984" s="89"/>
      <c r="G984" s="89"/>
      <c r="H984" s="73"/>
      <c r="I984" s="73"/>
      <c r="J984" s="73"/>
      <c r="K984" s="108"/>
    </row>
    <row r="985" spans="3:11" ht="15.75" thickBot="1" x14ac:dyDescent="0.3">
      <c r="C985" s="380"/>
      <c r="D985" s="380"/>
      <c r="E985" s="380"/>
      <c r="F985" s="89"/>
      <c r="G985" s="73"/>
      <c r="H985" s="73"/>
      <c r="I985" s="73"/>
      <c r="J985" s="380"/>
      <c r="K985" s="380"/>
    </row>
    <row r="986" spans="3:11" ht="30.75" thickBot="1" x14ac:dyDescent="0.3">
      <c r="C986" s="125" t="s">
        <v>44</v>
      </c>
      <c r="D986" s="125" t="s">
        <v>55</v>
      </c>
      <c r="E986" s="132" t="s">
        <v>57</v>
      </c>
      <c r="F986" s="131" t="s">
        <v>27</v>
      </c>
      <c r="G986" s="129" t="s">
        <v>130</v>
      </c>
      <c r="H986" s="132" t="s">
        <v>46</v>
      </c>
      <c r="I986" s="129" t="s">
        <v>131</v>
      </c>
      <c r="J986" s="129" t="s">
        <v>409</v>
      </c>
      <c r="K986" s="129" t="s">
        <v>410</v>
      </c>
    </row>
    <row r="987" spans="3:11" hidden="1" x14ac:dyDescent="0.25">
      <c r="C987" s="210" t="s">
        <v>438</v>
      </c>
      <c r="D987" s="211"/>
      <c r="E987" s="209">
        <f>HLOOKUP(C987,$AH$2:$BU$3,2,0)</f>
        <v>620</v>
      </c>
      <c r="F987" s="93">
        <f t="shared" ref="F987:F1021" si="46">D987*E987</f>
        <v>0</v>
      </c>
      <c r="G987" s="157"/>
      <c r="H987" s="138"/>
      <c r="I987" s="126" t="e">
        <f>VLOOKUP(H987,Presupuesto!$B$11:$C$565,2,0)</f>
        <v>#N/A</v>
      </c>
      <c r="J987" s="208" t="s">
        <v>1474</v>
      </c>
      <c r="K987" s="94" t="s">
        <v>393</v>
      </c>
    </row>
    <row r="988" spans="3:11" x14ac:dyDescent="0.25">
      <c r="C988" s="137" t="s">
        <v>3053</v>
      </c>
      <c r="D988" s="154">
        <v>1</v>
      </c>
      <c r="E988" s="119">
        <v>15000</v>
      </c>
      <c r="F988" s="93">
        <f t="shared" si="46"/>
        <v>15000</v>
      </c>
      <c r="G988" s="157" t="s">
        <v>128</v>
      </c>
      <c r="H988" s="994"/>
      <c r="I988" s="126" t="e">
        <f>VLOOKUP(H988,Presupuesto!$B$11:$C$565,2,0)</f>
        <v>#N/A</v>
      </c>
      <c r="J988" s="94" t="s">
        <v>1358</v>
      </c>
      <c r="K988" s="94" t="s">
        <v>397</v>
      </c>
    </row>
    <row r="989" spans="3:11" hidden="1" x14ac:dyDescent="0.25">
      <c r="C989" s="137"/>
      <c r="D989" s="154"/>
      <c r="E989" s="119"/>
      <c r="F989" s="93">
        <f t="shared" si="46"/>
        <v>0</v>
      </c>
      <c r="G989" s="157"/>
      <c r="H989" s="138"/>
      <c r="I989" s="126" t="e">
        <f>VLOOKUP(H989,Presupuesto!$B$11:$C$565,2,0)</f>
        <v>#N/A</v>
      </c>
      <c r="J989" s="94" t="str">
        <f t="shared" ref="J989:J1021" si="47">$J$854</f>
        <v>Desarrollo del Sistema de Educación Superior</v>
      </c>
      <c r="K989" s="94" t="s">
        <v>411</v>
      </c>
    </row>
    <row r="990" spans="3:11" hidden="1" x14ac:dyDescent="0.25">
      <c r="C990" s="137"/>
      <c r="D990" s="154"/>
      <c r="E990" s="119"/>
      <c r="F990" s="93">
        <f t="shared" si="46"/>
        <v>0</v>
      </c>
      <c r="G990" s="157"/>
      <c r="H990" s="138"/>
      <c r="I990" s="126" t="e">
        <f>VLOOKUP(H990,Presupuesto!$B$11:$C$565,2,0)</f>
        <v>#N/A</v>
      </c>
      <c r="J990" s="94" t="str">
        <f t="shared" si="47"/>
        <v>Desarrollo del Sistema de Educación Superior</v>
      </c>
      <c r="K990" s="94" t="s">
        <v>411</v>
      </c>
    </row>
    <row r="991" spans="3:11" hidden="1" x14ac:dyDescent="0.25">
      <c r="C991" s="137"/>
      <c r="D991" s="154"/>
      <c r="E991" s="119"/>
      <c r="F991" s="93">
        <f t="shared" si="46"/>
        <v>0</v>
      </c>
      <c r="G991" s="157"/>
      <c r="H991" s="138"/>
      <c r="I991" s="126" t="e">
        <f>VLOOKUP(H991,Presupuesto!$B$11:$C$565,2,0)</f>
        <v>#N/A</v>
      </c>
      <c r="J991" s="94" t="str">
        <f t="shared" si="47"/>
        <v>Desarrollo del Sistema de Educación Superior</v>
      </c>
      <c r="K991" s="94" t="s">
        <v>411</v>
      </c>
    </row>
    <row r="992" spans="3:11" hidden="1" x14ac:dyDescent="0.25">
      <c r="C992" s="137"/>
      <c r="D992" s="154"/>
      <c r="E992" s="119"/>
      <c r="F992" s="93">
        <f t="shared" si="46"/>
        <v>0</v>
      </c>
      <c r="G992" s="157"/>
      <c r="H992" s="138"/>
      <c r="I992" s="126" t="e">
        <f>VLOOKUP(H992,Presupuesto!$B$11:$C$565,2,0)</f>
        <v>#N/A</v>
      </c>
      <c r="J992" s="94" t="str">
        <f t="shared" si="47"/>
        <v>Desarrollo del Sistema de Educación Superior</v>
      </c>
      <c r="K992" s="94" t="s">
        <v>400</v>
      </c>
    </row>
    <row r="993" spans="3:11" hidden="1" x14ac:dyDescent="0.25">
      <c r="C993" s="137"/>
      <c r="D993" s="154"/>
      <c r="E993" s="119"/>
      <c r="F993" s="93">
        <f t="shared" si="46"/>
        <v>0</v>
      </c>
      <c r="G993" s="157"/>
      <c r="H993" s="138"/>
      <c r="I993" s="126" t="e">
        <f>VLOOKUP(H993,Presupuesto!$B$11:$C$565,2,0)</f>
        <v>#N/A</v>
      </c>
      <c r="J993" s="94" t="str">
        <f t="shared" si="47"/>
        <v>Desarrollo del Sistema de Educación Superior</v>
      </c>
      <c r="K993" s="94" t="s">
        <v>411</v>
      </c>
    </row>
    <row r="994" spans="3:11" hidden="1" x14ac:dyDescent="0.25">
      <c r="C994" s="137"/>
      <c r="D994" s="154"/>
      <c r="E994" s="119"/>
      <c r="F994" s="93">
        <f t="shared" si="46"/>
        <v>0</v>
      </c>
      <c r="G994" s="157"/>
      <c r="H994" s="138"/>
      <c r="I994" s="126" t="e">
        <f>VLOOKUP(H994,Presupuesto!$B$11:$C$565,2,0)</f>
        <v>#N/A</v>
      </c>
      <c r="J994" s="94" t="str">
        <f t="shared" si="47"/>
        <v>Desarrollo del Sistema de Educación Superior</v>
      </c>
      <c r="K994" s="94" t="s">
        <v>411</v>
      </c>
    </row>
    <row r="995" spans="3:11" hidden="1" x14ac:dyDescent="0.25">
      <c r="C995" s="137"/>
      <c r="D995" s="154"/>
      <c r="E995" s="119"/>
      <c r="F995" s="93">
        <f t="shared" si="46"/>
        <v>0</v>
      </c>
      <c r="G995" s="157"/>
      <c r="H995" s="138"/>
      <c r="I995" s="126" t="e">
        <f>VLOOKUP(H995,Presupuesto!$B$11:$C$565,2,0)</f>
        <v>#N/A</v>
      </c>
      <c r="J995" s="94" t="str">
        <f t="shared" si="47"/>
        <v>Desarrollo del Sistema de Educación Superior</v>
      </c>
      <c r="K995" s="94" t="s">
        <v>411</v>
      </c>
    </row>
    <row r="996" spans="3:11" hidden="1" x14ac:dyDescent="0.25">
      <c r="C996" s="137"/>
      <c r="D996" s="154"/>
      <c r="E996" s="119"/>
      <c r="F996" s="93">
        <f t="shared" si="46"/>
        <v>0</v>
      </c>
      <c r="G996" s="157"/>
      <c r="H996" s="138"/>
      <c r="I996" s="126" t="e">
        <f>VLOOKUP(H996,Presupuesto!$B$11:$C$565,2,0)</f>
        <v>#N/A</v>
      </c>
      <c r="J996" s="94" t="str">
        <f t="shared" si="47"/>
        <v>Desarrollo del Sistema de Educación Superior</v>
      </c>
      <c r="K996" s="94" t="s">
        <v>411</v>
      </c>
    </row>
    <row r="997" spans="3:11" hidden="1" x14ac:dyDescent="0.25">
      <c r="C997" s="137"/>
      <c r="D997" s="154"/>
      <c r="E997" s="119"/>
      <c r="F997" s="93">
        <f t="shared" si="46"/>
        <v>0</v>
      </c>
      <c r="G997" s="157"/>
      <c r="H997" s="138"/>
      <c r="I997" s="126" t="e">
        <f>VLOOKUP(H997,Presupuesto!$B$11:$C$565,2,0)</f>
        <v>#N/A</v>
      </c>
      <c r="J997" s="94" t="str">
        <f t="shared" si="47"/>
        <v>Desarrollo del Sistema de Educación Superior</v>
      </c>
      <c r="K997" s="94" t="s">
        <v>411</v>
      </c>
    </row>
    <row r="998" spans="3:11" hidden="1" x14ac:dyDescent="0.25">
      <c r="C998" s="137"/>
      <c r="D998" s="154"/>
      <c r="E998" s="119"/>
      <c r="F998" s="93">
        <f t="shared" si="46"/>
        <v>0</v>
      </c>
      <c r="G998" s="157"/>
      <c r="H998" s="138"/>
      <c r="I998" s="126" t="e">
        <f>VLOOKUP(H998,Presupuesto!$B$11:$C$565,2,0)</f>
        <v>#N/A</v>
      </c>
      <c r="J998" s="94" t="str">
        <f t="shared" si="47"/>
        <v>Desarrollo del Sistema de Educación Superior</v>
      </c>
      <c r="K998" s="94" t="s">
        <v>411</v>
      </c>
    </row>
    <row r="999" spans="3:11" hidden="1" x14ac:dyDescent="0.25">
      <c r="C999" s="137"/>
      <c r="D999" s="154"/>
      <c r="E999" s="119"/>
      <c r="F999" s="93">
        <f t="shared" si="46"/>
        <v>0</v>
      </c>
      <c r="G999" s="157"/>
      <c r="H999" s="138"/>
      <c r="I999" s="126" t="e">
        <f>VLOOKUP(H999,Presupuesto!$B$11:$C$565,2,0)</f>
        <v>#N/A</v>
      </c>
      <c r="J999" s="94" t="str">
        <f t="shared" si="47"/>
        <v>Desarrollo del Sistema de Educación Superior</v>
      </c>
      <c r="K999" s="94" t="s">
        <v>411</v>
      </c>
    </row>
    <row r="1000" spans="3:11" hidden="1" x14ac:dyDescent="0.25">
      <c r="C1000" s="137"/>
      <c r="D1000" s="154"/>
      <c r="E1000" s="119"/>
      <c r="F1000" s="93">
        <f t="shared" si="46"/>
        <v>0</v>
      </c>
      <c r="G1000" s="157"/>
      <c r="H1000" s="138"/>
      <c r="I1000" s="126" t="e">
        <f>VLOOKUP(H1000,Presupuesto!$B$11:$C$565,2,0)</f>
        <v>#N/A</v>
      </c>
      <c r="J1000" s="94" t="str">
        <f t="shared" si="47"/>
        <v>Desarrollo del Sistema de Educación Superior</v>
      </c>
      <c r="K1000" s="94" t="s">
        <v>411</v>
      </c>
    </row>
    <row r="1001" spans="3:11" hidden="1" x14ac:dyDescent="0.25">
      <c r="C1001" s="137"/>
      <c r="D1001" s="154"/>
      <c r="E1001" s="119"/>
      <c r="F1001" s="93">
        <f t="shared" si="46"/>
        <v>0</v>
      </c>
      <c r="G1001" s="157"/>
      <c r="H1001" s="138"/>
      <c r="I1001" s="126" t="e">
        <f>VLOOKUP(H1001,Presupuesto!$B$11:$C$565,2,0)</f>
        <v>#N/A</v>
      </c>
      <c r="J1001" s="94" t="str">
        <f t="shared" si="47"/>
        <v>Desarrollo del Sistema de Educación Superior</v>
      </c>
      <c r="K1001" s="94" t="s">
        <v>411</v>
      </c>
    </row>
    <row r="1002" spans="3:11" hidden="1" x14ac:dyDescent="0.25">
      <c r="C1002" s="137"/>
      <c r="D1002" s="154"/>
      <c r="E1002" s="119"/>
      <c r="F1002" s="93">
        <f t="shared" si="46"/>
        <v>0</v>
      </c>
      <c r="G1002" s="157"/>
      <c r="H1002" s="138"/>
      <c r="I1002" s="126" t="e">
        <f>VLOOKUP(H1002,Presupuesto!$B$11:$C$565,2,0)</f>
        <v>#N/A</v>
      </c>
      <c r="J1002" s="94" t="str">
        <f t="shared" si="47"/>
        <v>Desarrollo del Sistema de Educación Superior</v>
      </c>
      <c r="K1002" s="94" t="s">
        <v>411</v>
      </c>
    </row>
    <row r="1003" spans="3:11" hidden="1" x14ac:dyDescent="0.25">
      <c r="C1003" s="137"/>
      <c r="D1003" s="154"/>
      <c r="E1003" s="119"/>
      <c r="F1003" s="93">
        <f t="shared" si="46"/>
        <v>0</v>
      </c>
      <c r="G1003" s="157"/>
      <c r="H1003" s="138"/>
      <c r="I1003" s="126" t="e">
        <f>VLOOKUP(H1003,Presupuesto!$B$11:$C$565,2,0)</f>
        <v>#N/A</v>
      </c>
      <c r="J1003" s="94" t="str">
        <f t="shared" si="47"/>
        <v>Desarrollo del Sistema de Educación Superior</v>
      </c>
      <c r="K1003" s="94" t="s">
        <v>411</v>
      </c>
    </row>
    <row r="1004" spans="3:11" hidden="1" x14ac:dyDescent="0.25">
      <c r="C1004" s="137"/>
      <c r="D1004" s="154"/>
      <c r="E1004" s="119"/>
      <c r="F1004" s="93">
        <f t="shared" si="46"/>
        <v>0</v>
      </c>
      <c r="G1004" s="157"/>
      <c r="H1004" s="138"/>
      <c r="I1004" s="126" t="e">
        <f>VLOOKUP(H1004,Presupuesto!$B$11:$C$565,2,0)</f>
        <v>#N/A</v>
      </c>
      <c r="J1004" s="94" t="str">
        <f t="shared" si="47"/>
        <v>Desarrollo del Sistema de Educación Superior</v>
      </c>
      <c r="K1004" s="94" t="s">
        <v>411</v>
      </c>
    </row>
    <row r="1005" spans="3:11" hidden="1" x14ac:dyDescent="0.25">
      <c r="C1005" s="137"/>
      <c r="D1005" s="154"/>
      <c r="E1005" s="119"/>
      <c r="F1005" s="93">
        <f t="shared" si="46"/>
        <v>0</v>
      </c>
      <c r="G1005" s="157"/>
      <c r="H1005" s="138"/>
      <c r="I1005" s="126" t="e">
        <f>VLOOKUP(H1005,Presupuesto!$B$11:$C$565,2,0)</f>
        <v>#N/A</v>
      </c>
      <c r="J1005" s="94" t="str">
        <f t="shared" si="47"/>
        <v>Desarrollo del Sistema de Educación Superior</v>
      </c>
      <c r="K1005" s="94" t="s">
        <v>411</v>
      </c>
    </row>
    <row r="1006" spans="3:11" hidden="1" x14ac:dyDescent="0.25">
      <c r="C1006" s="137"/>
      <c r="D1006" s="154"/>
      <c r="E1006" s="119"/>
      <c r="F1006" s="93">
        <f t="shared" si="46"/>
        <v>0</v>
      </c>
      <c r="G1006" s="157"/>
      <c r="H1006" s="138"/>
      <c r="I1006" s="126" t="e">
        <f>VLOOKUP(H1006,Presupuesto!$B$11:$C$565,2,0)</f>
        <v>#N/A</v>
      </c>
      <c r="J1006" s="94" t="str">
        <f t="shared" si="47"/>
        <v>Desarrollo del Sistema de Educación Superior</v>
      </c>
      <c r="K1006" s="94" t="s">
        <v>411</v>
      </c>
    </row>
    <row r="1007" spans="3:11" hidden="1" x14ac:dyDescent="0.25">
      <c r="C1007" s="137"/>
      <c r="D1007" s="154"/>
      <c r="E1007" s="119"/>
      <c r="F1007" s="93">
        <f t="shared" si="46"/>
        <v>0</v>
      </c>
      <c r="G1007" s="157"/>
      <c r="H1007" s="138"/>
      <c r="I1007" s="126" t="e">
        <f>VLOOKUP(H1007,Presupuesto!$B$11:$C$565,2,0)</f>
        <v>#N/A</v>
      </c>
      <c r="J1007" s="94" t="str">
        <f t="shared" si="47"/>
        <v>Desarrollo del Sistema de Educación Superior</v>
      </c>
      <c r="K1007" s="94" t="s">
        <v>411</v>
      </c>
    </row>
    <row r="1008" spans="3:11" hidden="1" x14ac:dyDescent="0.25">
      <c r="C1008" s="137"/>
      <c r="D1008" s="154"/>
      <c r="E1008" s="119"/>
      <c r="F1008" s="93">
        <f t="shared" si="46"/>
        <v>0</v>
      </c>
      <c r="G1008" s="157"/>
      <c r="H1008" s="138"/>
      <c r="I1008" s="126" t="e">
        <f>VLOOKUP(H1008,Presupuesto!$B$11:$C$565,2,0)</f>
        <v>#N/A</v>
      </c>
      <c r="J1008" s="94" t="str">
        <f t="shared" si="47"/>
        <v>Desarrollo del Sistema de Educación Superior</v>
      </c>
      <c r="K1008" s="94" t="s">
        <v>411</v>
      </c>
    </row>
    <row r="1009" spans="3:11" hidden="1" x14ac:dyDescent="0.25">
      <c r="C1009" s="139"/>
      <c r="D1009" s="147"/>
      <c r="E1009" s="114"/>
      <c r="F1009" s="93">
        <f t="shared" si="46"/>
        <v>0</v>
      </c>
      <c r="G1009" s="157"/>
      <c r="H1009" s="140"/>
      <c r="I1009" s="126" t="e">
        <f>VLOOKUP(H1009,Presupuesto!$B$11:$C$565,2,0)</f>
        <v>#N/A</v>
      </c>
      <c r="J1009" s="94" t="str">
        <f t="shared" si="47"/>
        <v>Desarrollo del Sistema de Educación Superior</v>
      </c>
      <c r="K1009" s="94" t="s">
        <v>411</v>
      </c>
    </row>
    <row r="1010" spans="3:11" hidden="1" x14ac:dyDescent="0.25">
      <c r="C1010" s="139"/>
      <c r="D1010" s="147"/>
      <c r="E1010" s="114"/>
      <c r="F1010" s="93">
        <f t="shared" si="46"/>
        <v>0</v>
      </c>
      <c r="G1010" s="157"/>
      <c r="H1010" s="140"/>
      <c r="I1010" s="126" t="e">
        <f>VLOOKUP(H1010,Presupuesto!$B$11:$C$565,2,0)</f>
        <v>#N/A</v>
      </c>
      <c r="J1010" s="94" t="str">
        <f t="shared" si="47"/>
        <v>Desarrollo del Sistema de Educación Superior</v>
      </c>
      <c r="K1010" s="94" t="s">
        <v>411</v>
      </c>
    </row>
    <row r="1011" spans="3:11" hidden="1" x14ac:dyDescent="0.25">
      <c r="C1011" s="139"/>
      <c r="D1011" s="147"/>
      <c r="E1011" s="114"/>
      <c r="F1011" s="93">
        <f t="shared" si="46"/>
        <v>0</v>
      </c>
      <c r="G1011" s="157"/>
      <c r="H1011" s="140"/>
      <c r="I1011" s="126" t="e">
        <f>VLOOKUP(H1011,Presupuesto!$B$11:$C$565,2,0)</f>
        <v>#N/A</v>
      </c>
      <c r="J1011" s="94" t="str">
        <f t="shared" si="47"/>
        <v>Desarrollo del Sistema de Educación Superior</v>
      </c>
      <c r="K1011" s="94" t="s">
        <v>411</v>
      </c>
    </row>
    <row r="1012" spans="3:11" hidden="1" x14ac:dyDescent="0.25">
      <c r="C1012" s="139"/>
      <c r="D1012" s="147"/>
      <c r="E1012" s="114"/>
      <c r="F1012" s="93">
        <f t="shared" si="46"/>
        <v>0</v>
      </c>
      <c r="G1012" s="157"/>
      <c r="H1012" s="140"/>
      <c r="I1012" s="126" t="e">
        <f>VLOOKUP(H1012,Presupuesto!$B$11:$C$565,2,0)</f>
        <v>#N/A</v>
      </c>
      <c r="J1012" s="94" t="str">
        <f t="shared" si="47"/>
        <v>Desarrollo del Sistema de Educación Superior</v>
      </c>
      <c r="K1012" s="94" t="s">
        <v>411</v>
      </c>
    </row>
    <row r="1013" spans="3:11" hidden="1" x14ac:dyDescent="0.25">
      <c r="C1013" s="139"/>
      <c r="D1013" s="147"/>
      <c r="E1013" s="114"/>
      <c r="F1013" s="93">
        <f t="shared" si="46"/>
        <v>0</v>
      </c>
      <c r="G1013" s="157"/>
      <c r="H1013" s="140"/>
      <c r="I1013" s="126" t="e">
        <f>VLOOKUP(H1013,Presupuesto!$B$11:$C$565,2,0)</f>
        <v>#N/A</v>
      </c>
      <c r="J1013" s="94" t="str">
        <f t="shared" si="47"/>
        <v>Desarrollo del Sistema de Educación Superior</v>
      </c>
      <c r="K1013" s="94" t="s">
        <v>411</v>
      </c>
    </row>
    <row r="1014" spans="3:11" hidden="1" x14ac:dyDescent="0.25">
      <c r="C1014" s="139"/>
      <c r="D1014" s="147"/>
      <c r="E1014" s="114"/>
      <c r="F1014" s="93">
        <f t="shared" si="46"/>
        <v>0</v>
      </c>
      <c r="G1014" s="157"/>
      <c r="H1014" s="140"/>
      <c r="I1014" s="126" t="e">
        <f>VLOOKUP(H1014,Presupuesto!$B$11:$C$565,2,0)</f>
        <v>#N/A</v>
      </c>
      <c r="J1014" s="94" t="str">
        <f t="shared" si="47"/>
        <v>Desarrollo del Sistema de Educación Superior</v>
      </c>
      <c r="K1014" s="94" t="s">
        <v>411</v>
      </c>
    </row>
    <row r="1015" spans="3:11" hidden="1" x14ac:dyDescent="0.25">
      <c r="C1015" s="139"/>
      <c r="D1015" s="147"/>
      <c r="E1015" s="114"/>
      <c r="F1015" s="93">
        <f t="shared" si="46"/>
        <v>0</v>
      </c>
      <c r="G1015" s="157"/>
      <c r="H1015" s="140"/>
      <c r="I1015" s="126" t="e">
        <f>VLOOKUP(H1015,Presupuesto!$B$11:$C$565,2,0)</f>
        <v>#N/A</v>
      </c>
      <c r="J1015" s="94" t="str">
        <f t="shared" si="47"/>
        <v>Desarrollo del Sistema de Educación Superior</v>
      </c>
      <c r="K1015" s="94" t="s">
        <v>411</v>
      </c>
    </row>
    <row r="1016" spans="3:11" hidden="1" x14ac:dyDescent="0.25">
      <c r="C1016" s="139"/>
      <c r="D1016" s="147"/>
      <c r="E1016" s="114"/>
      <c r="F1016" s="93">
        <f t="shared" si="46"/>
        <v>0</v>
      </c>
      <c r="G1016" s="157"/>
      <c r="H1016" s="140"/>
      <c r="I1016" s="126" t="e">
        <f>VLOOKUP(H1016,Presupuesto!$B$11:$C$565,2,0)</f>
        <v>#N/A</v>
      </c>
      <c r="J1016" s="94" t="str">
        <f t="shared" si="47"/>
        <v>Desarrollo del Sistema de Educación Superior</v>
      </c>
      <c r="K1016" s="94" t="s">
        <v>411</v>
      </c>
    </row>
    <row r="1017" spans="3:11" hidden="1" x14ac:dyDescent="0.25">
      <c r="C1017" s="141"/>
      <c r="D1017" s="147"/>
      <c r="E1017" s="114"/>
      <c r="F1017" s="93">
        <f t="shared" si="46"/>
        <v>0</v>
      </c>
      <c r="G1017" s="157"/>
      <c r="H1017" s="142"/>
      <c r="I1017" s="126" t="e">
        <f>VLOOKUP(H1017,Presupuesto!$B$11:$C$565,2,0)</f>
        <v>#N/A</v>
      </c>
      <c r="J1017" s="94" t="str">
        <f t="shared" si="47"/>
        <v>Desarrollo del Sistema de Educación Superior</v>
      </c>
      <c r="K1017" s="94" t="s">
        <v>402</v>
      </c>
    </row>
    <row r="1018" spans="3:11" hidden="1" x14ac:dyDescent="0.25">
      <c r="C1018" s="141"/>
      <c r="D1018" s="147"/>
      <c r="E1018" s="114"/>
      <c r="F1018" s="93">
        <f t="shared" si="46"/>
        <v>0</v>
      </c>
      <c r="G1018" s="157"/>
      <c r="H1018" s="142"/>
      <c r="I1018" s="126" t="e">
        <f>VLOOKUP(H1018,Presupuesto!$B$11:$C$565,2,0)</f>
        <v>#N/A</v>
      </c>
      <c r="J1018" s="94" t="str">
        <f t="shared" si="47"/>
        <v>Desarrollo del Sistema de Educación Superior</v>
      </c>
      <c r="K1018" s="94" t="s">
        <v>411</v>
      </c>
    </row>
    <row r="1019" spans="3:11" hidden="1" x14ac:dyDescent="0.25">
      <c r="C1019" s="141"/>
      <c r="D1019" s="147"/>
      <c r="E1019" s="114"/>
      <c r="F1019" s="93">
        <f t="shared" si="46"/>
        <v>0</v>
      </c>
      <c r="G1019" s="157"/>
      <c r="H1019" s="142"/>
      <c r="I1019" s="126" t="e">
        <f>VLOOKUP(H1019,Presupuesto!$B$11:$C$565,2,0)</f>
        <v>#N/A</v>
      </c>
      <c r="J1019" s="94" t="str">
        <f t="shared" si="47"/>
        <v>Desarrollo del Sistema de Educación Superior</v>
      </c>
      <c r="K1019" s="94" t="s">
        <v>411</v>
      </c>
    </row>
    <row r="1020" spans="3:11" hidden="1" x14ac:dyDescent="0.25">
      <c r="C1020" s="141"/>
      <c r="D1020" s="147"/>
      <c r="E1020" s="114"/>
      <c r="F1020" s="93">
        <f t="shared" si="46"/>
        <v>0</v>
      </c>
      <c r="G1020" s="157"/>
      <c r="H1020" s="142"/>
      <c r="I1020" s="126" t="e">
        <f>VLOOKUP(H1020,Presupuesto!$B$11:$C$565,2,0)</f>
        <v>#N/A</v>
      </c>
      <c r="J1020" s="94" t="str">
        <f t="shared" si="47"/>
        <v>Desarrollo del Sistema de Educación Superior</v>
      </c>
      <c r="K1020" s="94" t="s">
        <v>411</v>
      </c>
    </row>
    <row r="1021" spans="3:11" ht="15.75" hidden="1" thickBot="1" x14ac:dyDescent="0.3">
      <c r="C1021" s="143"/>
      <c r="D1021" s="155"/>
      <c r="E1021" s="99"/>
      <c r="F1021" s="101">
        <f t="shared" si="46"/>
        <v>0</v>
      </c>
      <c r="G1021" s="158"/>
      <c r="H1021" s="144"/>
      <c r="I1021" s="128" t="e">
        <f>VLOOKUP(H1021,Presupuesto!$B$11:$C$565,2,0)</f>
        <v>#N/A</v>
      </c>
      <c r="J1021" s="102" t="str">
        <f t="shared" si="47"/>
        <v>Desarrollo del Sistema de Educación Superior</v>
      </c>
      <c r="K1021" s="120" t="s">
        <v>393</v>
      </c>
    </row>
    <row r="1023" spans="3:11" ht="15.75" thickBot="1" x14ac:dyDescent="0.3"/>
    <row r="1024" spans="3:11" ht="15.75" thickBot="1" x14ac:dyDescent="0.3">
      <c r="C1024" s="153" t="s">
        <v>53</v>
      </c>
      <c r="D1024" s="307">
        <f>SUM(F1031:F1065)</f>
        <v>43750</v>
      </c>
      <c r="E1024" s="380"/>
      <c r="F1024" s="70"/>
      <c r="G1024" s="76"/>
      <c r="H1024" s="70"/>
      <c r="I1024" s="70"/>
      <c r="J1024" s="380"/>
      <c r="K1024" s="380"/>
    </row>
    <row r="1025" spans="3:11" x14ac:dyDescent="0.25">
      <c r="C1025" s="70"/>
      <c r="D1025" s="31"/>
      <c r="E1025" s="89"/>
      <c r="F1025" s="89"/>
      <c r="G1025" s="89"/>
      <c r="H1025" s="73"/>
      <c r="I1025" s="73"/>
      <c r="J1025" s="73"/>
      <c r="K1025" s="108"/>
    </row>
    <row r="1026" spans="3:11" x14ac:dyDescent="0.25">
      <c r="C1026" s="70"/>
      <c r="D1026" s="31"/>
      <c r="E1026" s="89"/>
      <c r="F1026" s="89"/>
      <c r="G1026" s="89"/>
      <c r="H1026" s="73"/>
      <c r="I1026" s="73"/>
      <c r="J1026" s="73"/>
      <c r="K1026" s="108"/>
    </row>
    <row r="1027" spans="3:11" ht="15.75" x14ac:dyDescent="0.25">
      <c r="C1027" s="198" t="s">
        <v>391</v>
      </c>
      <c r="D1027" s="306" t="s">
        <v>2790</v>
      </c>
      <c r="E1027" s="89"/>
      <c r="F1027" s="89"/>
      <c r="G1027" s="89"/>
      <c r="H1027" s="73"/>
      <c r="I1027" s="73"/>
      <c r="J1027" s="73"/>
      <c r="K1027" s="108"/>
    </row>
    <row r="1028" spans="3:11" ht="18.75" x14ac:dyDescent="0.25">
      <c r="C1028" s="200" t="str">
        <f>IFERROR(VLOOKUP(D1027,'1. Desarrollo e Innov. Curricu.'!$F:$G,2,FALSE),IFERROR(VLOOKUP(D1027,'2. Investigación Científica'!$F:$G,2,FALSE),IFERROR(VLOOKUP(D1027,'3. Vinculación Univ. Sociedad'!$E:$G,2,FALSE),IFERROR(VLOOKUP(D1027,'4. Docencia y Profesorado Univ.'!$F:$G,2,FALSE),IFERROR(VLOOKUP(D1027,'5. Estudiantes y Graduados'!$F:$G,2,FALSE),IFERROR(VLOOKUP(D1027,'11. Gestion Administrativa'!$F:$G,2,FALSE),IFERROR(VLOOKUP(D1027,'13. Gestión Académica'!$F:$G,2,FALSE),IFERROR(VLOOKUP(D1027,'9. Asegura. de la Calid. y M'!$F:$G,2,FALSE),IFERROR(VLOOKUP(D1027,'6. Gestión del Conocimiento'!$F:$G,2,FALSE),IFERROR(VLOOKUP(D1027,'15. Gobernabilidad y Proceso...'!$F:$G,2,FALSE),IFERROR(VLOOKUP(D1027,'12. Gestión del Talento Humano'!$F:$G,2,FALSE),IFERROR(VLOOKUP(D1027,'14. Internacional... de la E.S.'!$F:$G,2,FALSE),IFERROR(VLOOKUP(D1027,'10. Posgrado'!$F:$G,2,FALSE),IFERROR(VLOOKUP(D1027,'17. Gestión TIC'!$F:$G,2,FALSE),IFERROR(VLOOKUP(D1027,'16. Desa. del Sistema Educ.Sup.'!$F:$G,2,FALSE),IFERROR(VLOOKUP(D1027,'8. Cultura de Inno. Insti...'!$F:$G,2,FALSE),VLOOKUP(D1027,'7. Lo Esencial de la Reforma U.'!$F:$G,2,0)))))))))))))))))</f>
        <v>Presentar propuesta de ponencia en el congreso de investigación científica impartido por la DICyP</v>
      </c>
      <c r="D1028" s="31"/>
      <c r="E1028" s="89"/>
      <c r="F1028" s="89"/>
      <c r="G1028" s="89"/>
      <c r="H1028" s="73"/>
      <c r="I1028" s="73"/>
      <c r="J1028" s="73"/>
      <c r="K1028" s="108"/>
    </row>
    <row r="1029" spans="3:11" ht="15.75" thickBot="1" x14ac:dyDescent="0.3">
      <c r="C1029" s="380"/>
      <c r="D1029" s="380"/>
      <c r="E1029" s="380"/>
      <c r="F1029" s="89"/>
      <c r="G1029" s="73"/>
      <c r="H1029" s="73"/>
      <c r="I1029" s="73"/>
      <c r="J1029" s="380"/>
      <c r="K1029" s="380"/>
    </row>
    <row r="1030" spans="3:11" ht="30.75" thickBot="1" x14ac:dyDescent="0.3">
      <c r="C1030" s="125" t="s">
        <v>44</v>
      </c>
      <c r="D1030" s="125" t="s">
        <v>55</v>
      </c>
      <c r="E1030" s="132" t="s">
        <v>57</v>
      </c>
      <c r="F1030" s="131" t="s">
        <v>27</v>
      </c>
      <c r="G1030" s="129" t="s">
        <v>130</v>
      </c>
      <c r="H1030" s="132" t="s">
        <v>46</v>
      </c>
      <c r="I1030" s="129" t="s">
        <v>131</v>
      </c>
      <c r="J1030" s="129" t="s">
        <v>409</v>
      </c>
      <c r="K1030" s="129" t="s">
        <v>410</v>
      </c>
    </row>
    <row r="1031" spans="3:11" hidden="1" x14ac:dyDescent="0.25">
      <c r="C1031" s="210" t="s">
        <v>438</v>
      </c>
      <c r="D1031" s="211"/>
      <c r="E1031" s="209">
        <f>HLOOKUP(C1031,$AH$2:$BU$3,2,0)</f>
        <v>620</v>
      </c>
      <c r="F1031" s="93">
        <f t="shared" ref="F1031:F1065" si="48">D1031*E1031</f>
        <v>0</v>
      </c>
      <c r="G1031" s="157"/>
      <c r="H1031" s="138"/>
      <c r="I1031" s="126" t="e">
        <f>VLOOKUP(H1031,Presupuesto!$B$11:$C$565,2,0)</f>
        <v>#N/A</v>
      </c>
      <c r="J1031" s="208" t="s">
        <v>1474</v>
      </c>
      <c r="K1031" s="94" t="s">
        <v>393</v>
      </c>
    </row>
    <row r="1032" spans="3:11" x14ac:dyDescent="0.25">
      <c r="C1032" s="137" t="s">
        <v>3054</v>
      </c>
      <c r="D1032" s="154">
        <v>2</v>
      </c>
      <c r="E1032" s="119">
        <v>21875</v>
      </c>
      <c r="F1032" s="93">
        <f t="shared" si="48"/>
        <v>43750</v>
      </c>
      <c r="G1032" s="157" t="s">
        <v>128</v>
      </c>
      <c r="H1032" s="994"/>
      <c r="I1032" s="126" t="e">
        <f>VLOOKUP(H1032,Presupuesto!$B$11:$C$565,2,0)</f>
        <v>#N/A</v>
      </c>
      <c r="J1032" s="94" t="s">
        <v>1358</v>
      </c>
      <c r="K1032" s="94" t="s">
        <v>400</v>
      </c>
    </row>
    <row r="1033" spans="3:11" hidden="1" x14ac:dyDescent="0.25">
      <c r="C1033" s="137"/>
      <c r="D1033" s="154"/>
      <c r="E1033" s="119"/>
      <c r="F1033" s="93">
        <f t="shared" si="48"/>
        <v>0</v>
      </c>
      <c r="G1033" s="157"/>
      <c r="H1033" s="138"/>
      <c r="I1033" s="126" t="e">
        <f>VLOOKUP(H1033,Presupuesto!$B$11:$C$565,2,0)</f>
        <v>#N/A</v>
      </c>
      <c r="J1033" s="94" t="str">
        <f t="shared" ref="J1033:J1065" si="49">$J$854</f>
        <v>Desarrollo del Sistema de Educación Superior</v>
      </c>
      <c r="K1033" s="94" t="s">
        <v>411</v>
      </c>
    </row>
    <row r="1034" spans="3:11" hidden="1" x14ac:dyDescent="0.25">
      <c r="C1034" s="137"/>
      <c r="D1034" s="154"/>
      <c r="E1034" s="119"/>
      <c r="F1034" s="93">
        <f t="shared" si="48"/>
        <v>0</v>
      </c>
      <c r="G1034" s="157"/>
      <c r="H1034" s="138"/>
      <c r="I1034" s="126" t="e">
        <f>VLOOKUP(H1034,Presupuesto!$B$11:$C$565,2,0)</f>
        <v>#N/A</v>
      </c>
      <c r="J1034" s="94" t="str">
        <f t="shared" si="49"/>
        <v>Desarrollo del Sistema de Educación Superior</v>
      </c>
      <c r="K1034" s="94" t="s">
        <v>411</v>
      </c>
    </row>
    <row r="1035" spans="3:11" hidden="1" x14ac:dyDescent="0.25">
      <c r="C1035" s="137"/>
      <c r="D1035" s="154"/>
      <c r="E1035" s="119"/>
      <c r="F1035" s="93">
        <f t="shared" si="48"/>
        <v>0</v>
      </c>
      <c r="G1035" s="157"/>
      <c r="H1035" s="138"/>
      <c r="I1035" s="126" t="e">
        <f>VLOOKUP(H1035,Presupuesto!$B$11:$C$565,2,0)</f>
        <v>#N/A</v>
      </c>
      <c r="J1035" s="94" t="str">
        <f t="shared" si="49"/>
        <v>Desarrollo del Sistema de Educación Superior</v>
      </c>
      <c r="K1035" s="94" t="s">
        <v>411</v>
      </c>
    </row>
    <row r="1036" spans="3:11" hidden="1" x14ac:dyDescent="0.25">
      <c r="C1036" s="137"/>
      <c r="D1036" s="154"/>
      <c r="E1036" s="119"/>
      <c r="F1036" s="93">
        <f t="shared" si="48"/>
        <v>0</v>
      </c>
      <c r="G1036" s="157"/>
      <c r="H1036" s="138"/>
      <c r="I1036" s="126" t="e">
        <f>VLOOKUP(H1036,Presupuesto!$B$11:$C$565,2,0)</f>
        <v>#N/A</v>
      </c>
      <c r="J1036" s="94" t="str">
        <f t="shared" si="49"/>
        <v>Desarrollo del Sistema de Educación Superior</v>
      </c>
      <c r="K1036" s="94" t="s">
        <v>400</v>
      </c>
    </row>
    <row r="1037" spans="3:11" hidden="1" x14ac:dyDescent="0.25">
      <c r="C1037" s="137"/>
      <c r="D1037" s="154"/>
      <c r="E1037" s="119"/>
      <c r="F1037" s="93">
        <f t="shared" si="48"/>
        <v>0</v>
      </c>
      <c r="G1037" s="157"/>
      <c r="H1037" s="138"/>
      <c r="I1037" s="126" t="e">
        <f>VLOOKUP(H1037,Presupuesto!$B$11:$C$565,2,0)</f>
        <v>#N/A</v>
      </c>
      <c r="J1037" s="94" t="str">
        <f t="shared" si="49"/>
        <v>Desarrollo del Sistema de Educación Superior</v>
      </c>
      <c r="K1037" s="94" t="s">
        <v>411</v>
      </c>
    </row>
    <row r="1038" spans="3:11" hidden="1" x14ac:dyDescent="0.25">
      <c r="C1038" s="137"/>
      <c r="D1038" s="154"/>
      <c r="E1038" s="119"/>
      <c r="F1038" s="93">
        <f t="shared" si="48"/>
        <v>0</v>
      </c>
      <c r="G1038" s="157"/>
      <c r="H1038" s="138"/>
      <c r="I1038" s="126" t="e">
        <f>VLOOKUP(H1038,Presupuesto!$B$11:$C$565,2,0)</f>
        <v>#N/A</v>
      </c>
      <c r="J1038" s="94" t="str">
        <f t="shared" si="49"/>
        <v>Desarrollo del Sistema de Educación Superior</v>
      </c>
      <c r="K1038" s="94" t="s">
        <v>411</v>
      </c>
    </row>
    <row r="1039" spans="3:11" hidden="1" x14ac:dyDescent="0.25">
      <c r="C1039" s="137"/>
      <c r="D1039" s="154"/>
      <c r="E1039" s="119"/>
      <c r="F1039" s="93">
        <f t="shared" si="48"/>
        <v>0</v>
      </c>
      <c r="G1039" s="157"/>
      <c r="H1039" s="138"/>
      <c r="I1039" s="126" t="e">
        <f>VLOOKUP(H1039,Presupuesto!$B$11:$C$565,2,0)</f>
        <v>#N/A</v>
      </c>
      <c r="J1039" s="94" t="str">
        <f t="shared" si="49"/>
        <v>Desarrollo del Sistema de Educación Superior</v>
      </c>
      <c r="K1039" s="94" t="s">
        <v>411</v>
      </c>
    </row>
    <row r="1040" spans="3:11" hidden="1" x14ac:dyDescent="0.25">
      <c r="C1040" s="137"/>
      <c r="D1040" s="154"/>
      <c r="E1040" s="119"/>
      <c r="F1040" s="93">
        <f t="shared" si="48"/>
        <v>0</v>
      </c>
      <c r="G1040" s="157"/>
      <c r="H1040" s="138"/>
      <c r="I1040" s="126" t="e">
        <f>VLOOKUP(H1040,Presupuesto!$B$11:$C$565,2,0)</f>
        <v>#N/A</v>
      </c>
      <c r="J1040" s="94" t="str">
        <f t="shared" si="49"/>
        <v>Desarrollo del Sistema de Educación Superior</v>
      </c>
      <c r="K1040" s="94" t="s">
        <v>411</v>
      </c>
    </row>
    <row r="1041" spans="3:11" hidden="1" x14ac:dyDescent="0.25">
      <c r="C1041" s="137"/>
      <c r="D1041" s="154"/>
      <c r="E1041" s="119"/>
      <c r="F1041" s="93">
        <f t="shared" si="48"/>
        <v>0</v>
      </c>
      <c r="G1041" s="157"/>
      <c r="H1041" s="138"/>
      <c r="I1041" s="126" t="e">
        <f>VLOOKUP(H1041,Presupuesto!$B$11:$C$565,2,0)</f>
        <v>#N/A</v>
      </c>
      <c r="J1041" s="94" t="str">
        <f t="shared" si="49"/>
        <v>Desarrollo del Sistema de Educación Superior</v>
      </c>
      <c r="K1041" s="94" t="s">
        <v>411</v>
      </c>
    </row>
    <row r="1042" spans="3:11" hidden="1" x14ac:dyDescent="0.25">
      <c r="C1042" s="137"/>
      <c r="D1042" s="154"/>
      <c r="E1042" s="119"/>
      <c r="F1042" s="93">
        <f t="shared" si="48"/>
        <v>0</v>
      </c>
      <c r="G1042" s="157"/>
      <c r="H1042" s="138"/>
      <c r="I1042" s="126" t="e">
        <f>VLOOKUP(H1042,Presupuesto!$B$11:$C$565,2,0)</f>
        <v>#N/A</v>
      </c>
      <c r="J1042" s="94" t="str">
        <f t="shared" si="49"/>
        <v>Desarrollo del Sistema de Educación Superior</v>
      </c>
      <c r="K1042" s="94" t="s">
        <v>411</v>
      </c>
    </row>
    <row r="1043" spans="3:11" hidden="1" x14ac:dyDescent="0.25">
      <c r="C1043" s="137"/>
      <c r="D1043" s="154"/>
      <c r="E1043" s="119"/>
      <c r="F1043" s="93">
        <f t="shared" si="48"/>
        <v>0</v>
      </c>
      <c r="G1043" s="157"/>
      <c r="H1043" s="138"/>
      <c r="I1043" s="126" t="e">
        <f>VLOOKUP(H1043,Presupuesto!$B$11:$C$565,2,0)</f>
        <v>#N/A</v>
      </c>
      <c r="J1043" s="94" t="str">
        <f t="shared" si="49"/>
        <v>Desarrollo del Sistema de Educación Superior</v>
      </c>
      <c r="K1043" s="94" t="s">
        <v>411</v>
      </c>
    </row>
    <row r="1044" spans="3:11" hidden="1" x14ac:dyDescent="0.25">
      <c r="C1044" s="137"/>
      <c r="D1044" s="154"/>
      <c r="E1044" s="119"/>
      <c r="F1044" s="93">
        <f t="shared" si="48"/>
        <v>0</v>
      </c>
      <c r="G1044" s="157"/>
      <c r="H1044" s="138"/>
      <c r="I1044" s="126" t="e">
        <f>VLOOKUP(H1044,Presupuesto!$B$11:$C$565,2,0)</f>
        <v>#N/A</v>
      </c>
      <c r="J1044" s="94" t="str">
        <f t="shared" si="49"/>
        <v>Desarrollo del Sistema de Educación Superior</v>
      </c>
      <c r="K1044" s="94" t="s">
        <v>411</v>
      </c>
    </row>
    <row r="1045" spans="3:11" hidden="1" x14ac:dyDescent="0.25">
      <c r="C1045" s="137"/>
      <c r="D1045" s="154"/>
      <c r="E1045" s="119"/>
      <c r="F1045" s="93">
        <f t="shared" si="48"/>
        <v>0</v>
      </c>
      <c r="G1045" s="157"/>
      <c r="H1045" s="138"/>
      <c r="I1045" s="126" t="e">
        <f>VLOOKUP(H1045,Presupuesto!$B$11:$C$565,2,0)</f>
        <v>#N/A</v>
      </c>
      <c r="J1045" s="94" t="str">
        <f t="shared" si="49"/>
        <v>Desarrollo del Sistema de Educación Superior</v>
      </c>
      <c r="K1045" s="94" t="s">
        <v>411</v>
      </c>
    </row>
    <row r="1046" spans="3:11" hidden="1" x14ac:dyDescent="0.25">
      <c r="C1046" s="137"/>
      <c r="D1046" s="154"/>
      <c r="E1046" s="119"/>
      <c r="F1046" s="93">
        <f t="shared" si="48"/>
        <v>0</v>
      </c>
      <c r="G1046" s="157"/>
      <c r="H1046" s="138"/>
      <c r="I1046" s="126" t="e">
        <f>VLOOKUP(H1046,Presupuesto!$B$11:$C$565,2,0)</f>
        <v>#N/A</v>
      </c>
      <c r="J1046" s="94" t="str">
        <f t="shared" si="49"/>
        <v>Desarrollo del Sistema de Educación Superior</v>
      </c>
      <c r="K1046" s="94" t="s">
        <v>411</v>
      </c>
    </row>
    <row r="1047" spans="3:11" hidden="1" x14ac:dyDescent="0.25">
      <c r="C1047" s="137"/>
      <c r="D1047" s="154"/>
      <c r="E1047" s="119"/>
      <c r="F1047" s="93">
        <f t="shared" si="48"/>
        <v>0</v>
      </c>
      <c r="G1047" s="157"/>
      <c r="H1047" s="138"/>
      <c r="I1047" s="126" t="e">
        <f>VLOOKUP(H1047,Presupuesto!$B$11:$C$565,2,0)</f>
        <v>#N/A</v>
      </c>
      <c r="J1047" s="94" t="str">
        <f t="shared" si="49"/>
        <v>Desarrollo del Sistema de Educación Superior</v>
      </c>
      <c r="K1047" s="94" t="s">
        <v>411</v>
      </c>
    </row>
    <row r="1048" spans="3:11" hidden="1" x14ac:dyDescent="0.25">
      <c r="C1048" s="137"/>
      <c r="D1048" s="154"/>
      <c r="E1048" s="119"/>
      <c r="F1048" s="93">
        <f t="shared" si="48"/>
        <v>0</v>
      </c>
      <c r="G1048" s="157"/>
      <c r="H1048" s="138"/>
      <c r="I1048" s="126" t="e">
        <f>VLOOKUP(H1048,Presupuesto!$B$11:$C$565,2,0)</f>
        <v>#N/A</v>
      </c>
      <c r="J1048" s="94" t="str">
        <f t="shared" si="49"/>
        <v>Desarrollo del Sistema de Educación Superior</v>
      </c>
      <c r="K1048" s="94" t="s">
        <v>411</v>
      </c>
    </row>
    <row r="1049" spans="3:11" hidden="1" x14ac:dyDescent="0.25">
      <c r="C1049" s="137"/>
      <c r="D1049" s="154"/>
      <c r="E1049" s="119"/>
      <c r="F1049" s="93">
        <f t="shared" si="48"/>
        <v>0</v>
      </c>
      <c r="G1049" s="157"/>
      <c r="H1049" s="138"/>
      <c r="I1049" s="126" t="e">
        <f>VLOOKUP(H1049,Presupuesto!$B$11:$C$565,2,0)</f>
        <v>#N/A</v>
      </c>
      <c r="J1049" s="94" t="str">
        <f t="shared" si="49"/>
        <v>Desarrollo del Sistema de Educación Superior</v>
      </c>
      <c r="K1049" s="94" t="s">
        <v>411</v>
      </c>
    </row>
    <row r="1050" spans="3:11" hidden="1" x14ac:dyDescent="0.25">
      <c r="C1050" s="137"/>
      <c r="D1050" s="154"/>
      <c r="E1050" s="119"/>
      <c r="F1050" s="93">
        <f t="shared" si="48"/>
        <v>0</v>
      </c>
      <c r="G1050" s="157"/>
      <c r="H1050" s="138"/>
      <c r="I1050" s="126" t="e">
        <f>VLOOKUP(H1050,Presupuesto!$B$11:$C$565,2,0)</f>
        <v>#N/A</v>
      </c>
      <c r="J1050" s="94" t="str">
        <f t="shared" si="49"/>
        <v>Desarrollo del Sistema de Educación Superior</v>
      </c>
      <c r="K1050" s="94" t="s">
        <v>411</v>
      </c>
    </row>
    <row r="1051" spans="3:11" hidden="1" x14ac:dyDescent="0.25">
      <c r="C1051" s="137"/>
      <c r="D1051" s="154"/>
      <c r="E1051" s="119"/>
      <c r="F1051" s="93">
        <f t="shared" si="48"/>
        <v>0</v>
      </c>
      <c r="G1051" s="157"/>
      <c r="H1051" s="138"/>
      <c r="I1051" s="126" t="e">
        <f>VLOOKUP(H1051,Presupuesto!$B$11:$C$565,2,0)</f>
        <v>#N/A</v>
      </c>
      <c r="J1051" s="94" t="str">
        <f t="shared" si="49"/>
        <v>Desarrollo del Sistema de Educación Superior</v>
      </c>
      <c r="K1051" s="94" t="s">
        <v>411</v>
      </c>
    </row>
    <row r="1052" spans="3:11" hidden="1" x14ac:dyDescent="0.25">
      <c r="C1052" s="137"/>
      <c r="D1052" s="154"/>
      <c r="E1052" s="119"/>
      <c r="F1052" s="93">
        <f t="shared" si="48"/>
        <v>0</v>
      </c>
      <c r="G1052" s="157"/>
      <c r="H1052" s="138"/>
      <c r="I1052" s="126" t="e">
        <f>VLOOKUP(H1052,Presupuesto!$B$11:$C$565,2,0)</f>
        <v>#N/A</v>
      </c>
      <c r="J1052" s="94" t="str">
        <f t="shared" si="49"/>
        <v>Desarrollo del Sistema de Educación Superior</v>
      </c>
      <c r="K1052" s="94" t="s">
        <v>411</v>
      </c>
    </row>
    <row r="1053" spans="3:11" hidden="1" x14ac:dyDescent="0.25">
      <c r="C1053" s="139"/>
      <c r="D1053" s="147"/>
      <c r="E1053" s="114"/>
      <c r="F1053" s="93">
        <f t="shared" si="48"/>
        <v>0</v>
      </c>
      <c r="G1053" s="157"/>
      <c r="H1053" s="140"/>
      <c r="I1053" s="126" t="e">
        <f>VLOOKUP(H1053,Presupuesto!$B$11:$C$565,2,0)</f>
        <v>#N/A</v>
      </c>
      <c r="J1053" s="94" t="str">
        <f t="shared" si="49"/>
        <v>Desarrollo del Sistema de Educación Superior</v>
      </c>
      <c r="K1053" s="94" t="s">
        <v>411</v>
      </c>
    </row>
    <row r="1054" spans="3:11" hidden="1" x14ac:dyDescent="0.25">
      <c r="C1054" s="139"/>
      <c r="D1054" s="147"/>
      <c r="E1054" s="114"/>
      <c r="F1054" s="93">
        <f t="shared" si="48"/>
        <v>0</v>
      </c>
      <c r="G1054" s="157"/>
      <c r="H1054" s="140"/>
      <c r="I1054" s="126" t="e">
        <f>VLOOKUP(H1054,Presupuesto!$B$11:$C$565,2,0)</f>
        <v>#N/A</v>
      </c>
      <c r="J1054" s="94" t="str">
        <f t="shared" si="49"/>
        <v>Desarrollo del Sistema de Educación Superior</v>
      </c>
      <c r="K1054" s="94" t="s">
        <v>411</v>
      </c>
    </row>
    <row r="1055" spans="3:11" hidden="1" x14ac:dyDescent="0.25">
      <c r="C1055" s="139"/>
      <c r="D1055" s="147"/>
      <c r="E1055" s="114"/>
      <c r="F1055" s="93">
        <f t="shared" si="48"/>
        <v>0</v>
      </c>
      <c r="G1055" s="157"/>
      <c r="H1055" s="140"/>
      <c r="I1055" s="126" t="e">
        <f>VLOOKUP(H1055,Presupuesto!$B$11:$C$565,2,0)</f>
        <v>#N/A</v>
      </c>
      <c r="J1055" s="94" t="str">
        <f t="shared" si="49"/>
        <v>Desarrollo del Sistema de Educación Superior</v>
      </c>
      <c r="K1055" s="94" t="s">
        <v>411</v>
      </c>
    </row>
    <row r="1056" spans="3:11" hidden="1" x14ac:dyDescent="0.25">
      <c r="C1056" s="139"/>
      <c r="D1056" s="147"/>
      <c r="E1056" s="114"/>
      <c r="F1056" s="93">
        <f t="shared" si="48"/>
        <v>0</v>
      </c>
      <c r="G1056" s="157"/>
      <c r="H1056" s="140"/>
      <c r="I1056" s="126" t="e">
        <f>VLOOKUP(H1056,Presupuesto!$B$11:$C$565,2,0)</f>
        <v>#N/A</v>
      </c>
      <c r="J1056" s="94" t="str">
        <f t="shared" si="49"/>
        <v>Desarrollo del Sistema de Educación Superior</v>
      </c>
      <c r="K1056" s="94" t="s">
        <v>411</v>
      </c>
    </row>
    <row r="1057" spans="3:11" hidden="1" x14ac:dyDescent="0.25">
      <c r="C1057" s="139"/>
      <c r="D1057" s="147"/>
      <c r="E1057" s="114"/>
      <c r="F1057" s="93">
        <f t="shared" si="48"/>
        <v>0</v>
      </c>
      <c r="G1057" s="157"/>
      <c r="H1057" s="140"/>
      <c r="I1057" s="126" t="e">
        <f>VLOOKUP(H1057,Presupuesto!$B$11:$C$565,2,0)</f>
        <v>#N/A</v>
      </c>
      <c r="J1057" s="94" t="str">
        <f t="shared" si="49"/>
        <v>Desarrollo del Sistema de Educación Superior</v>
      </c>
      <c r="K1057" s="94" t="s">
        <v>411</v>
      </c>
    </row>
    <row r="1058" spans="3:11" hidden="1" x14ac:dyDescent="0.25">
      <c r="C1058" s="139"/>
      <c r="D1058" s="147"/>
      <c r="E1058" s="114"/>
      <c r="F1058" s="93">
        <f t="shared" si="48"/>
        <v>0</v>
      </c>
      <c r="G1058" s="157"/>
      <c r="H1058" s="140"/>
      <c r="I1058" s="126" t="e">
        <f>VLOOKUP(H1058,Presupuesto!$B$11:$C$565,2,0)</f>
        <v>#N/A</v>
      </c>
      <c r="J1058" s="94" t="str">
        <f t="shared" si="49"/>
        <v>Desarrollo del Sistema de Educación Superior</v>
      </c>
      <c r="K1058" s="94" t="s">
        <v>411</v>
      </c>
    </row>
    <row r="1059" spans="3:11" hidden="1" x14ac:dyDescent="0.25">
      <c r="C1059" s="139"/>
      <c r="D1059" s="147"/>
      <c r="E1059" s="114"/>
      <c r="F1059" s="93">
        <f t="shared" si="48"/>
        <v>0</v>
      </c>
      <c r="G1059" s="157"/>
      <c r="H1059" s="140"/>
      <c r="I1059" s="126" t="e">
        <f>VLOOKUP(H1059,Presupuesto!$B$11:$C$565,2,0)</f>
        <v>#N/A</v>
      </c>
      <c r="J1059" s="94" t="str">
        <f t="shared" si="49"/>
        <v>Desarrollo del Sistema de Educación Superior</v>
      </c>
      <c r="K1059" s="94" t="s">
        <v>411</v>
      </c>
    </row>
    <row r="1060" spans="3:11" hidden="1" x14ac:dyDescent="0.25">
      <c r="C1060" s="139"/>
      <c r="D1060" s="147"/>
      <c r="E1060" s="114"/>
      <c r="F1060" s="93">
        <f t="shared" si="48"/>
        <v>0</v>
      </c>
      <c r="G1060" s="157"/>
      <c r="H1060" s="140"/>
      <c r="I1060" s="126" t="e">
        <f>VLOOKUP(H1060,Presupuesto!$B$11:$C$565,2,0)</f>
        <v>#N/A</v>
      </c>
      <c r="J1060" s="94" t="str">
        <f t="shared" si="49"/>
        <v>Desarrollo del Sistema de Educación Superior</v>
      </c>
      <c r="K1060" s="94" t="s">
        <v>411</v>
      </c>
    </row>
    <row r="1061" spans="3:11" hidden="1" x14ac:dyDescent="0.25">
      <c r="C1061" s="141"/>
      <c r="D1061" s="147"/>
      <c r="E1061" s="114"/>
      <c r="F1061" s="93">
        <f t="shared" si="48"/>
        <v>0</v>
      </c>
      <c r="G1061" s="157"/>
      <c r="H1061" s="142"/>
      <c r="I1061" s="126" t="e">
        <f>VLOOKUP(H1061,Presupuesto!$B$11:$C$565,2,0)</f>
        <v>#N/A</v>
      </c>
      <c r="J1061" s="94" t="str">
        <f t="shared" si="49"/>
        <v>Desarrollo del Sistema de Educación Superior</v>
      </c>
      <c r="K1061" s="94" t="s">
        <v>402</v>
      </c>
    </row>
    <row r="1062" spans="3:11" hidden="1" x14ac:dyDescent="0.25">
      <c r="C1062" s="141"/>
      <c r="D1062" s="147"/>
      <c r="E1062" s="114"/>
      <c r="F1062" s="93">
        <f t="shared" si="48"/>
        <v>0</v>
      </c>
      <c r="G1062" s="157"/>
      <c r="H1062" s="142"/>
      <c r="I1062" s="126" t="e">
        <f>VLOOKUP(H1062,Presupuesto!$B$11:$C$565,2,0)</f>
        <v>#N/A</v>
      </c>
      <c r="J1062" s="94" t="str">
        <f t="shared" si="49"/>
        <v>Desarrollo del Sistema de Educación Superior</v>
      </c>
      <c r="K1062" s="94" t="s">
        <v>411</v>
      </c>
    </row>
    <row r="1063" spans="3:11" hidden="1" x14ac:dyDescent="0.25">
      <c r="C1063" s="141"/>
      <c r="D1063" s="147"/>
      <c r="E1063" s="114"/>
      <c r="F1063" s="93">
        <f t="shared" si="48"/>
        <v>0</v>
      </c>
      <c r="G1063" s="157"/>
      <c r="H1063" s="142"/>
      <c r="I1063" s="126" t="e">
        <f>VLOOKUP(H1063,Presupuesto!$B$11:$C$565,2,0)</f>
        <v>#N/A</v>
      </c>
      <c r="J1063" s="94" t="str">
        <f t="shared" si="49"/>
        <v>Desarrollo del Sistema de Educación Superior</v>
      </c>
      <c r="K1063" s="94" t="s">
        <v>411</v>
      </c>
    </row>
    <row r="1064" spans="3:11" hidden="1" x14ac:dyDescent="0.25">
      <c r="C1064" s="141"/>
      <c r="D1064" s="147"/>
      <c r="E1064" s="114"/>
      <c r="F1064" s="93">
        <f t="shared" si="48"/>
        <v>0</v>
      </c>
      <c r="G1064" s="157"/>
      <c r="H1064" s="142"/>
      <c r="I1064" s="126" t="e">
        <f>VLOOKUP(H1064,Presupuesto!$B$11:$C$565,2,0)</f>
        <v>#N/A</v>
      </c>
      <c r="J1064" s="94" t="str">
        <f t="shared" si="49"/>
        <v>Desarrollo del Sistema de Educación Superior</v>
      </c>
      <c r="K1064" s="94" t="s">
        <v>411</v>
      </c>
    </row>
    <row r="1065" spans="3:11" ht="15.75" hidden="1" thickBot="1" x14ac:dyDescent="0.3">
      <c r="C1065" s="143"/>
      <c r="D1065" s="155"/>
      <c r="E1065" s="99"/>
      <c r="F1065" s="101">
        <f t="shared" si="48"/>
        <v>0</v>
      </c>
      <c r="G1065" s="158"/>
      <c r="H1065" s="144"/>
      <c r="I1065" s="128" t="e">
        <f>VLOOKUP(H1065,Presupuesto!$B$11:$C$565,2,0)</f>
        <v>#N/A</v>
      </c>
      <c r="J1065" s="102" t="str">
        <f t="shared" si="49"/>
        <v>Desarrollo del Sistema de Educación Superior</v>
      </c>
      <c r="K1065" s="120" t="s">
        <v>393</v>
      </c>
    </row>
    <row r="1067" spans="3:11" ht="15.75" thickBot="1" x14ac:dyDescent="0.3"/>
    <row r="1068" spans="3:11" ht="15.75" thickBot="1" x14ac:dyDescent="0.3">
      <c r="C1068" s="153" t="s">
        <v>53</v>
      </c>
      <c r="D1068" s="307">
        <f>SUM(F1075:F1109)</f>
        <v>43750</v>
      </c>
      <c r="E1068" s="380"/>
      <c r="F1068" s="70"/>
      <c r="G1068" s="76"/>
      <c r="H1068" s="70"/>
      <c r="I1068" s="70"/>
      <c r="J1068" s="380"/>
      <c r="K1068" s="380"/>
    </row>
    <row r="1069" spans="3:11" x14ac:dyDescent="0.25">
      <c r="C1069" s="70"/>
      <c r="D1069" s="31"/>
      <c r="E1069" s="89"/>
      <c r="F1069" s="89"/>
      <c r="G1069" s="89"/>
      <c r="H1069" s="73"/>
      <c r="I1069" s="73"/>
      <c r="J1069" s="73"/>
      <c r="K1069" s="108"/>
    </row>
    <row r="1070" spans="3:11" x14ac:dyDescent="0.25">
      <c r="C1070" s="70"/>
      <c r="D1070" s="31"/>
      <c r="E1070" s="89"/>
      <c r="F1070" s="89"/>
      <c r="G1070" s="89"/>
      <c r="H1070" s="73"/>
      <c r="I1070" s="73"/>
      <c r="J1070" s="73"/>
      <c r="K1070" s="108"/>
    </row>
    <row r="1071" spans="3:11" ht="15.75" x14ac:dyDescent="0.25">
      <c r="C1071" s="198" t="s">
        <v>391</v>
      </c>
      <c r="D1071" s="306" t="s">
        <v>2794</v>
      </c>
      <c r="E1071" s="89"/>
      <c r="F1071" s="89"/>
      <c r="G1071" s="89"/>
      <c r="H1071" s="73"/>
      <c r="I1071" s="73"/>
      <c r="J1071" s="73"/>
      <c r="K1071" s="108"/>
    </row>
    <row r="1072" spans="3:11" ht="18.75" x14ac:dyDescent="0.25">
      <c r="C1072" s="200" t="str">
        <f>IFERROR(VLOOKUP(D1071,'1. Desarrollo e Innov. Curricu.'!$F:$G,2,FALSE),IFERROR(VLOOKUP(D1071,'2. Investigación Científica'!$F:$G,2,FALSE),IFERROR(VLOOKUP(D1071,'3. Vinculación Univ. Sociedad'!$E:$G,2,FALSE),IFERROR(VLOOKUP(D1071,'4. Docencia y Profesorado Univ.'!$F:$G,2,FALSE),IFERROR(VLOOKUP(D1071,'5. Estudiantes y Graduados'!$F:$G,2,FALSE),IFERROR(VLOOKUP(D1071,'11. Gestion Administrativa'!$F:$G,2,FALSE),IFERROR(VLOOKUP(D1071,'13. Gestión Académica'!$F:$G,2,FALSE),IFERROR(VLOOKUP(D1071,'9. Asegura. de la Calid. y M'!$F:$G,2,FALSE),IFERROR(VLOOKUP(D1071,'6. Gestión del Conocimiento'!$F:$G,2,FALSE),IFERROR(VLOOKUP(D1071,'15. Gobernabilidad y Proceso...'!$F:$G,2,FALSE),IFERROR(VLOOKUP(D1071,'12. Gestión del Talento Humano'!$F:$G,2,FALSE),IFERROR(VLOOKUP(D1071,'14. Internacional... de la E.S.'!$F:$G,2,FALSE),IFERROR(VLOOKUP(D1071,'10. Posgrado'!$F:$G,2,FALSE),IFERROR(VLOOKUP(D1071,'17. Gestión TIC'!$F:$G,2,FALSE),IFERROR(VLOOKUP(D1071,'16. Desa. del Sistema Educ.Sup.'!$F:$G,2,FALSE),IFERROR(VLOOKUP(D1071,'8. Cultura de Inno. Insti...'!$F:$G,2,FALSE),VLOOKUP(D1071,'7. Lo Esencial de la Reforma U.'!$F:$G,2,0)))))))))))))))))</f>
        <v>Presentar propuesta de ponencia en el congreso de gestión de los postgrados impartido por la DICyP</v>
      </c>
      <c r="D1072" s="31"/>
      <c r="E1072" s="89"/>
      <c r="F1072" s="89"/>
      <c r="G1072" s="89"/>
      <c r="H1072" s="73"/>
      <c r="I1072" s="73"/>
      <c r="J1072" s="73"/>
      <c r="K1072" s="108"/>
    </row>
    <row r="1073" spans="3:11" ht="15.75" thickBot="1" x14ac:dyDescent="0.3">
      <c r="C1073" s="380"/>
      <c r="D1073" s="380"/>
      <c r="E1073" s="380"/>
      <c r="F1073" s="89"/>
      <c r="G1073" s="73"/>
      <c r="H1073" s="73"/>
      <c r="I1073" s="73"/>
      <c r="J1073" s="380"/>
      <c r="K1073" s="380"/>
    </row>
    <row r="1074" spans="3:11" ht="30.75" thickBot="1" x14ac:dyDescent="0.3">
      <c r="C1074" s="125" t="s">
        <v>44</v>
      </c>
      <c r="D1074" s="125" t="s">
        <v>55</v>
      </c>
      <c r="E1074" s="132" t="s">
        <v>57</v>
      </c>
      <c r="F1074" s="131" t="s">
        <v>27</v>
      </c>
      <c r="G1074" s="129" t="s">
        <v>130</v>
      </c>
      <c r="H1074" s="132" t="s">
        <v>46</v>
      </c>
      <c r="I1074" s="129" t="s">
        <v>131</v>
      </c>
      <c r="J1074" s="129" t="s">
        <v>409</v>
      </c>
      <c r="K1074" s="129" t="s">
        <v>410</v>
      </c>
    </row>
    <row r="1075" spans="3:11" hidden="1" x14ac:dyDescent="0.25">
      <c r="C1075" s="210" t="s">
        <v>438</v>
      </c>
      <c r="D1075" s="211"/>
      <c r="E1075" s="209">
        <f>HLOOKUP(C1075,$AH$2:$BU$3,2,0)</f>
        <v>620</v>
      </c>
      <c r="F1075" s="93">
        <f t="shared" ref="F1075:F1109" si="50">D1075*E1075</f>
        <v>0</v>
      </c>
      <c r="G1075" s="157"/>
      <c r="H1075" s="138"/>
      <c r="I1075" s="126" t="e">
        <f>VLOOKUP(H1075,Presupuesto!$B$11:$C$565,2,0)</f>
        <v>#N/A</v>
      </c>
      <c r="J1075" s="208" t="s">
        <v>1474</v>
      </c>
      <c r="K1075" s="94" t="s">
        <v>393</v>
      </c>
    </row>
    <row r="1076" spans="3:11" x14ac:dyDescent="0.25">
      <c r="C1076" s="137" t="s">
        <v>3055</v>
      </c>
      <c r="D1076" s="154">
        <v>1</v>
      </c>
      <c r="E1076" s="119">
        <v>43750</v>
      </c>
      <c r="F1076" s="93">
        <f t="shared" si="50"/>
        <v>43750</v>
      </c>
      <c r="G1076" s="157" t="s">
        <v>128</v>
      </c>
      <c r="H1076" s="994"/>
      <c r="I1076" s="126" t="e">
        <f>VLOOKUP(H1076,Presupuesto!$B$11:$C$565,2,0)</f>
        <v>#N/A</v>
      </c>
      <c r="J1076" s="94" t="s">
        <v>1358</v>
      </c>
      <c r="K1076" s="94" t="s">
        <v>401</v>
      </c>
    </row>
    <row r="1077" spans="3:11" hidden="1" x14ac:dyDescent="0.25">
      <c r="C1077" s="137"/>
      <c r="D1077" s="154"/>
      <c r="E1077" s="119"/>
      <c r="F1077" s="93">
        <f t="shared" si="50"/>
        <v>0</v>
      </c>
      <c r="G1077" s="157"/>
      <c r="H1077" s="138"/>
      <c r="I1077" s="126" t="e">
        <f>VLOOKUP(H1077,Presupuesto!$B$11:$C$565,2,0)</f>
        <v>#N/A</v>
      </c>
      <c r="J1077" s="94" t="str">
        <f t="shared" ref="J1077:J1109" si="51">$J$854</f>
        <v>Desarrollo del Sistema de Educación Superior</v>
      </c>
      <c r="K1077" s="94" t="s">
        <v>411</v>
      </c>
    </row>
    <row r="1078" spans="3:11" hidden="1" x14ac:dyDescent="0.25">
      <c r="C1078" s="137"/>
      <c r="D1078" s="154"/>
      <c r="E1078" s="119"/>
      <c r="F1078" s="93">
        <f t="shared" si="50"/>
        <v>0</v>
      </c>
      <c r="G1078" s="157"/>
      <c r="H1078" s="138"/>
      <c r="I1078" s="126" t="e">
        <f>VLOOKUP(H1078,Presupuesto!$B$11:$C$565,2,0)</f>
        <v>#N/A</v>
      </c>
      <c r="J1078" s="94" t="str">
        <f t="shared" si="51"/>
        <v>Desarrollo del Sistema de Educación Superior</v>
      </c>
      <c r="K1078" s="94" t="s">
        <v>411</v>
      </c>
    </row>
    <row r="1079" spans="3:11" hidden="1" x14ac:dyDescent="0.25">
      <c r="C1079" s="137"/>
      <c r="D1079" s="154"/>
      <c r="E1079" s="119"/>
      <c r="F1079" s="93">
        <f t="shared" si="50"/>
        <v>0</v>
      </c>
      <c r="G1079" s="157"/>
      <c r="H1079" s="138"/>
      <c r="I1079" s="126" t="e">
        <f>VLOOKUP(H1079,Presupuesto!$B$11:$C$565,2,0)</f>
        <v>#N/A</v>
      </c>
      <c r="J1079" s="94" t="str">
        <f t="shared" si="51"/>
        <v>Desarrollo del Sistema de Educación Superior</v>
      </c>
      <c r="K1079" s="94" t="s">
        <v>411</v>
      </c>
    </row>
    <row r="1080" spans="3:11" hidden="1" x14ac:dyDescent="0.25">
      <c r="C1080" s="137"/>
      <c r="D1080" s="154"/>
      <c r="E1080" s="119"/>
      <c r="F1080" s="93">
        <f t="shared" si="50"/>
        <v>0</v>
      </c>
      <c r="G1080" s="157"/>
      <c r="H1080" s="138"/>
      <c r="I1080" s="126" t="e">
        <f>VLOOKUP(H1080,Presupuesto!$B$11:$C$565,2,0)</f>
        <v>#N/A</v>
      </c>
      <c r="J1080" s="94" t="str">
        <f t="shared" si="51"/>
        <v>Desarrollo del Sistema de Educación Superior</v>
      </c>
      <c r="K1080" s="94" t="s">
        <v>400</v>
      </c>
    </row>
    <row r="1081" spans="3:11" hidden="1" x14ac:dyDescent="0.25">
      <c r="C1081" s="137"/>
      <c r="D1081" s="154"/>
      <c r="E1081" s="119"/>
      <c r="F1081" s="93">
        <f t="shared" si="50"/>
        <v>0</v>
      </c>
      <c r="G1081" s="157"/>
      <c r="H1081" s="138"/>
      <c r="I1081" s="126" t="e">
        <f>VLOOKUP(H1081,Presupuesto!$B$11:$C$565,2,0)</f>
        <v>#N/A</v>
      </c>
      <c r="J1081" s="94" t="str">
        <f t="shared" si="51"/>
        <v>Desarrollo del Sistema de Educación Superior</v>
      </c>
      <c r="K1081" s="94" t="s">
        <v>411</v>
      </c>
    </row>
    <row r="1082" spans="3:11" hidden="1" x14ac:dyDescent="0.25">
      <c r="C1082" s="137"/>
      <c r="D1082" s="154"/>
      <c r="E1082" s="119"/>
      <c r="F1082" s="93">
        <f t="shared" si="50"/>
        <v>0</v>
      </c>
      <c r="G1082" s="157"/>
      <c r="H1082" s="138"/>
      <c r="I1082" s="126" t="e">
        <f>VLOOKUP(H1082,Presupuesto!$B$11:$C$565,2,0)</f>
        <v>#N/A</v>
      </c>
      <c r="J1082" s="94" t="str">
        <f t="shared" si="51"/>
        <v>Desarrollo del Sistema de Educación Superior</v>
      </c>
      <c r="K1082" s="94" t="s">
        <v>411</v>
      </c>
    </row>
    <row r="1083" spans="3:11" hidden="1" x14ac:dyDescent="0.25">
      <c r="C1083" s="137"/>
      <c r="D1083" s="154"/>
      <c r="E1083" s="119"/>
      <c r="F1083" s="93">
        <f t="shared" si="50"/>
        <v>0</v>
      </c>
      <c r="G1083" s="157"/>
      <c r="H1083" s="138"/>
      <c r="I1083" s="126" t="e">
        <f>VLOOKUP(H1083,Presupuesto!$B$11:$C$565,2,0)</f>
        <v>#N/A</v>
      </c>
      <c r="J1083" s="94" t="str">
        <f t="shared" si="51"/>
        <v>Desarrollo del Sistema de Educación Superior</v>
      </c>
      <c r="K1083" s="94" t="s">
        <v>411</v>
      </c>
    </row>
    <row r="1084" spans="3:11" hidden="1" x14ac:dyDescent="0.25">
      <c r="C1084" s="137"/>
      <c r="D1084" s="154"/>
      <c r="E1084" s="119"/>
      <c r="F1084" s="93">
        <f t="shared" si="50"/>
        <v>0</v>
      </c>
      <c r="G1084" s="157"/>
      <c r="H1084" s="138"/>
      <c r="I1084" s="126" t="e">
        <f>VLOOKUP(H1084,Presupuesto!$B$11:$C$565,2,0)</f>
        <v>#N/A</v>
      </c>
      <c r="J1084" s="94" t="str">
        <f t="shared" si="51"/>
        <v>Desarrollo del Sistema de Educación Superior</v>
      </c>
      <c r="K1084" s="94" t="s">
        <v>411</v>
      </c>
    </row>
    <row r="1085" spans="3:11" hidden="1" x14ac:dyDescent="0.25">
      <c r="C1085" s="137"/>
      <c r="D1085" s="154"/>
      <c r="E1085" s="119"/>
      <c r="F1085" s="93">
        <f t="shared" si="50"/>
        <v>0</v>
      </c>
      <c r="G1085" s="157"/>
      <c r="H1085" s="138"/>
      <c r="I1085" s="126" t="e">
        <f>VLOOKUP(H1085,Presupuesto!$B$11:$C$565,2,0)</f>
        <v>#N/A</v>
      </c>
      <c r="J1085" s="94" t="str">
        <f t="shared" si="51"/>
        <v>Desarrollo del Sistema de Educación Superior</v>
      </c>
      <c r="K1085" s="94" t="s">
        <v>411</v>
      </c>
    </row>
    <row r="1086" spans="3:11" hidden="1" x14ac:dyDescent="0.25">
      <c r="C1086" s="137"/>
      <c r="D1086" s="154"/>
      <c r="E1086" s="119"/>
      <c r="F1086" s="93">
        <f t="shared" si="50"/>
        <v>0</v>
      </c>
      <c r="G1086" s="157"/>
      <c r="H1086" s="138"/>
      <c r="I1086" s="126" t="e">
        <f>VLOOKUP(H1086,Presupuesto!$B$11:$C$565,2,0)</f>
        <v>#N/A</v>
      </c>
      <c r="J1086" s="94" t="str">
        <f t="shared" si="51"/>
        <v>Desarrollo del Sistema de Educación Superior</v>
      </c>
      <c r="K1086" s="94" t="s">
        <v>411</v>
      </c>
    </row>
    <row r="1087" spans="3:11" hidden="1" x14ac:dyDescent="0.25">
      <c r="C1087" s="137"/>
      <c r="D1087" s="154"/>
      <c r="E1087" s="119"/>
      <c r="F1087" s="93">
        <f t="shared" si="50"/>
        <v>0</v>
      </c>
      <c r="G1087" s="157"/>
      <c r="H1087" s="138"/>
      <c r="I1087" s="126" t="e">
        <f>VLOOKUP(H1087,Presupuesto!$B$11:$C$565,2,0)</f>
        <v>#N/A</v>
      </c>
      <c r="J1087" s="94" t="str">
        <f t="shared" si="51"/>
        <v>Desarrollo del Sistema de Educación Superior</v>
      </c>
      <c r="K1087" s="94" t="s">
        <v>411</v>
      </c>
    </row>
    <row r="1088" spans="3:11" hidden="1" x14ac:dyDescent="0.25">
      <c r="C1088" s="137"/>
      <c r="D1088" s="154"/>
      <c r="E1088" s="119"/>
      <c r="F1088" s="93">
        <f t="shared" si="50"/>
        <v>0</v>
      </c>
      <c r="G1088" s="157"/>
      <c r="H1088" s="138"/>
      <c r="I1088" s="126" t="e">
        <f>VLOOKUP(H1088,Presupuesto!$B$11:$C$565,2,0)</f>
        <v>#N/A</v>
      </c>
      <c r="J1088" s="94" t="str">
        <f t="shared" si="51"/>
        <v>Desarrollo del Sistema de Educación Superior</v>
      </c>
      <c r="K1088" s="94" t="s">
        <v>411</v>
      </c>
    </row>
    <row r="1089" spans="3:11" hidden="1" x14ac:dyDescent="0.25">
      <c r="C1089" s="137"/>
      <c r="D1089" s="154"/>
      <c r="E1089" s="119"/>
      <c r="F1089" s="93">
        <f t="shared" si="50"/>
        <v>0</v>
      </c>
      <c r="G1089" s="157"/>
      <c r="H1089" s="138"/>
      <c r="I1089" s="126" t="e">
        <f>VLOOKUP(H1089,Presupuesto!$B$11:$C$565,2,0)</f>
        <v>#N/A</v>
      </c>
      <c r="J1089" s="94" t="str">
        <f t="shared" si="51"/>
        <v>Desarrollo del Sistema de Educación Superior</v>
      </c>
      <c r="K1089" s="94" t="s">
        <v>411</v>
      </c>
    </row>
    <row r="1090" spans="3:11" hidden="1" x14ac:dyDescent="0.25">
      <c r="C1090" s="137"/>
      <c r="D1090" s="154"/>
      <c r="E1090" s="119"/>
      <c r="F1090" s="93">
        <f t="shared" si="50"/>
        <v>0</v>
      </c>
      <c r="G1090" s="157"/>
      <c r="H1090" s="138"/>
      <c r="I1090" s="126" t="e">
        <f>VLOOKUP(H1090,Presupuesto!$B$11:$C$565,2,0)</f>
        <v>#N/A</v>
      </c>
      <c r="J1090" s="94" t="str">
        <f t="shared" si="51"/>
        <v>Desarrollo del Sistema de Educación Superior</v>
      </c>
      <c r="K1090" s="94" t="s">
        <v>411</v>
      </c>
    </row>
    <row r="1091" spans="3:11" hidden="1" x14ac:dyDescent="0.25">
      <c r="C1091" s="137"/>
      <c r="D1091" s="154"/>
      <c r="E1091" s="119"/>
      <c r="F1091" s="93">
        <f t="shared" si="50"/>
        <v>0</v>
      </c>
      <c r="G1091" s="157"/>
      <c r="H1091" s="138"/>
      <c r="I1091" s="126" t="e">
        <f>VLOOKUP(H1091,Presupuesto!$B$11:$C$565,2,0)</f>
        <v>#N/A</v>
      </c>
      <c r="J1091" s="94" t="str">
        <f t="shared" si="51"/>
        <v>Desarrollo del Sistema de Educación Superior</v>
      </c>
      <c r="K1091" s="94" t="s">
        <v>411</v>
      </c>
    </row>
    <row r="1092" spans="3:11" hidden="1" x14ac:dyDescent="0.25">
      <c r="C1092" s="137"/>
      <c r="D1092" s="154"/>
      <c r="E1092" s="119"/>
      <c r="F1092" s="93">
        <f t="shared" si="50"/>
        <v>0</v>
      </c>
      <c r="G1092" s="157"/>
      <c r="H1092" s="138"/>
      <c r="I1092" s="126" t="e">
        <f>VLOOKUP(H1092,Presupuesto!$B$11:$C$565,2,0)</f>
        <v>#N/A</v>
      </c>
      <c r="J1092" s="94" t="str">
        <f t="shared" si="51"/>
        <v>Desarrollo del Sistema de Educación Superior</v>
      </c>
      <c r="K1092" s="94" t="s">
        <v>411</v>
      </c>
    </row>
    <row r="1093" spans="3:11" hidden="1" x14ac:dyDescent="0.25">
      <c r="C1093" s="137"/>
      <c r="D1093" s="154"/>
      <c r="E1093" s="119"/>
      <c r="F1093" s="93">
        <f t="shared" si="50"/>
        <v>0</v>
      </c>
      <c r="G1093" s="157"/>
      <c r="H1093" s="138"/>
      <c r="I1093" s="126" t="e">
        <f>VLOOKUP(H1093,Presupuesto!$B$11:$C$565,2,0)</f>
        <v>#N/A</v>
      </c>
      <c r="J1093" s="94" t="str">
        <f t="shared" si="51"/>
        <v>Desarrollo del Sistema de Educación Superior</v>
      </c>
      <c r="K1093" s="94" t="s">
        <v>411</v>
      </c>
    </row>
    <row r="1094" spans="3:11" hidden="1" x14ac:dyDescent="0.25">
      <c r="C1094" s="137"/>
      <c r="D1094" s="154"/>
      <c r="E1094" s="119"/>
      <c r="F1094" s="93">
        <f t="shared" si="50"/>
        <v>0</v>
      </c>
      <c r="G1094" s="157"/>
      <c r="H1094" s="138"/>
      <c r="I1094" s="126" t="e">
        <f>VLOOKUP(H1094,Presupuesto!$B$11:$C$565,2,0)</f>
        <v>#N/A</v>
      </c>
      <c r="J1094" s="94" t="str">
        <f t="shared" si="51"/>
        <v>Desarrollo del Sistema de Educación Superior</v>
      </c>
      <c r="K1094" s="94" t="s">
        <v>411</v>
      </c>
    </row>
    <row r="1095" spans="3:11" hidden="1" x14ac:dyDescent="0.25">
      <c r="C1095" s="137"/>
      <c r="D1095" s="154"/>
      <c r="E1095" s="119"/>
      <c r="F1095" s="93">
        <f t="shared" si="50"/>
        <v>0</v>
      </c>
      <c r="G1095" s="157"/>
      <c r="H1095" s="138"/>
      <c r="I1095" s="126" t="e">
        <f>VLOOKUP(H1095,Presupuesto!$B$11:$C$565,2,0)</f>
        <v>#N/A</v>
      </c>
      <c r="J1095" s="94" t="str">
        <f t="shared" si="51"/>
        <v>Desarrollo del Sistema de Educación Superior</v>
      </c>
      <c r="K1095" s="94" t="s">
        <v>411</v>
      </c>
    </row>
    <row r="1096" spans="3:11" hidden="1" x14ac:dyDescent="0.25">
      <c r="C1096" s="137"/>
      <c r="D1096" s="154"/>
      <c r="E1096" s="119"/>
      <c r="F1096" s="93">
        <f t="shared" si="50"/>
        <v>0</v>
      </c>
      <c r="G1096" s="157"/>
      <c r="H1096" s="138"/>
      <c r="I1096" s="126" t="e">
        <f>VLOOKUP(H1096,Presupuesto!$B$11:$C$565,2,0)</f>
        <v>#N/A</v>
      </c>
      <c r="J1096" s="94" t="str">
        <f t="shared" si="51"/>
        <v>Desarrollo del Sistema de Educación Superior</v>
      </c>
      <c r="K1096" s="94" t="s">
        <v>411</v>
      </c>
    </row>
    <row r="1097" spans="3:11" hidden="1" x14ac:dyDescent="0.25">
      <c r="C1097" s="139"/>
      <c r="D1097" s="147"/>
      <c r="E1097" s="114"/>
      <c r="F1097" s="93">
        <f t="shared" si="50"/>
        <v>0</v>
      </c>
      <c r="G1097" s="157"/>
      <c r="H1097" s="140"/>
      <c r="I1097" s="126" t="e">
        <f>VLOOKUP(H1097,Presupuesto!$B$11:$C$565,2,0)</f>
        <v>#N/A</v>
      </c>
      <c r="J1097" s="94" t="str">
        <f t="shared" si="51"/>
        <v>Desarrollo del Sistema de Educación Superior</v>
      </c>
      <c r="K1097" s="94" t="s">
        <v>411</v>
      </c>
    </row>
    <row r="1098" spans="3:11" hidden="1" x14ac:dyDescent="0.25">
      <c r="C1098" s="139"/>
      <c r="D1098" s="147"/>
      <c r="E1098" s="114"/>
      <c r="F1098" s="93">
        <f t="shared" si="50"/>
        <v>0</v>
      </c>
      <c r="G1098" s="157"/>
      <c r="H1098" s="140"/>
      <c r="I1098" s="126" t="e">
        <f>VLOOKUP(H1098,Presupuesto!$B$11:$C$565,2,0)</f>
        <v>#N/A</v>
      </c>
      <c r="J1098" s="94" t="str">
        <f t="shared" si="51"/>
        <v>Desarrollo del Sistema de Educación Superior</v>
      </c>
      <c r="K1098" s="94" t="s">
        <v>411</v>
      </c>
    </row>
    <row r="1099" spans="3:11" hidden="1" x14ac:dyDescent="0.25">
      <c r="C1099" s="139"/>
      <c r="D1099" s="147"/>
      <c r="E1099" s="114"/>
      <c r="F1099" s="93">
        <f t="shared" si="50"/>
        <v>0</v>
      </c>
      <c r="G1099" s="157"/>
      <c r="H1099" s="140"/>
      <c r="I1099" s="126" t="e">
        <f>VLOOKUP(H1099,Presupuesto!$B$11:$C$565,2,0)</f>
        <v>#N/A</v>
      </c>
      <c r="J1099" s="94" t="str">
        <f t="shared" si="51"/>
        <v>Desarrollo del Sistema de Educación Superior</v>
      </c>
      <c r="K1099" s="94" t="s">
        <v>411</v>
      </c>
    </row>
    <row r="1100" spans="3:11" hidden="1" x14ac:dyDescent="0.25">
      <c r="C1100" s="139"/>
      <c r="D1100" s="147"/>
      <c r="E1100" s="114"/>
      <c r="F1100" s="93">
        <f t="shared" si="50"/>
        <v>0</v>
      </c>
      <c r="G1100" s="157"/>
      <c r="H1100" s="140"/>
      <c r="I1100" s="126" t="e">
        <f>VLOOKUP(H1100,Presupuesto!$B$11:$C$565,2,0)</f>
        <v>#N/A</v>
      </c>
      <c r="J1100" s="94" t="str">
        <f t="shared" si="51"/>
        <v>Desarrollo del Sistema de Educación Superior</v>
      </c>
      <c r="K1100" s="94" t="s">
        <v>411</v>
      </c>
    </row>
    <row r="1101" spans="3:11" hidden="1" x14ac:dyDescent="0.25">
      <c r="C1101" s="139"/>
      <c r="D1101" s="147"/>
      <c r="E1101" s="114"/>
      <c r="F1101" s="93">
        <f t="shared" si="50"/>
        <v>0</v>
      </c>
      <c r="G1101" s="157"/>
      <c r="H1101" s="140"/>
      <c r="I1101" s="126" t="e">
        <f>VLOOKUP(H1101,Presupuesto!$B$11:$C$565,2,0)</f>
        <v>#N/A</v>
      </c>
      <c r="J1101" s="94" t="str">
        <f t="shared" si="51"/>
        <v>Desarrollo del Sistema de Educación Superior</v>
      </c>
      <c r="K1101" s="94" t="s">
        <v>411</v>
      </c>
    </row>
    <row r="1102" spans="3:11" hidden="1" x14ac:dyDescent="0.25">
      <c r="C1102" s="139"/>
      <c r="D1102" s="147"/>
      <c r="E1102" s="114"/>
      <c r="F1102" s="93">
        <f t="shared" si="50"/>
        <v>0</v>
      </c>
      <c r="G1102" s="157"/>
      <c r="H1102" s="140"/>
      <c r="I1102" s="126" t="e">
        <f>VLOOKUP(H1102,Presupuesto!$B$11:$C$565,2,0)</f>
        <v>#N/A</v>
      </c>
      <c r="J1102" s="94" t="str">
        <f t="shared" si="51"/>
        <v>Desarrollo del Sistema de Educación Superior</v>
      </c>
      <c r="K1102" s="94" t="s">
        <v>411</v>
      </c>
    </row>
    <row r="1103" spans="3:11" hidden="1" x14ac:dyDescent="0.25">
      <c r="C1103" s="139"/>
      <c r="D1103" s="147"/>
      <c r="E1103" s="114"/>
      <c r="F1103" s="93">
        <f t="shared" si="50"/>
        <v>0</v>
      </c>
      <c r="G1103" s="157"/>
      <c r="H1103" s="140"/>
      <c r="I1103" s="126" t="e">
        <f>VLOOKUP(H1103,Presupuesto!$B$11:$C$565,2,0)</f>
        <v>#N/A</v>
      </c>
      <c r="J1103" s="94" t="str">
        <f t="shared" si="51"/>
        <v>Desarrollo del Sistema de Educación Superior</v>
      </c>
      <c r="K1103" s="94" t="s">
        <v>411</v>
      </c>
    </row>
    <row r="1104" spans="3:11" hidden="1" x14ac:dyDescent="0.25">
      <c r="C1104" s="139"/>
      <c r="D1104" s="147"/>
      <c r="E1104" s="114"/>
      <c r="F1104" s="93">
        <f t="shared" si="50"/>
        <v>0</v>
      </c>
      <c r="G1104" s="157"/>
      <c r="H1104" s="140"/>
      <c r="I1104" s="126" t="e">
        <f>VLOOKUP(H1104,Presupuesto!$B$11:$C$565,2,0)</f>
        <v>#N/A</v>
      </c>
      <c r="J1104" s="94" t="str">
        <f t="shared" si="51"/>
        <v>Desarrollo del Sistema de Educación Superior</v>
      </c>
      <c r="K1104" s="94" t="s">
        <v>411</v>
      </c>
    </row>
    <row r="1105" spans="3:11" hidden="1" x14ac:dyDescent="0.25">
      <c r="C1105" s="141"/>
      <c r="D1105" s="147"/>
      <c r="E1105" s="114"/>
      <c r="F1105" s="93">
        <f t="shared" si="50"/>
        <v>0</v>
      </c>
      <c r="G1105" s="157"/>
      <c r="H1105" s="142"/>
      <c r="I1105" s="126" t="e">
        <f>VLOOKUP(H1105,Presupuesto!$B$11:$C$565,2,0)</f>
        <v>#N/A</v>
      </c>
      <c r="J1105" s="94" t="str">
        <f t="shared" si="51"/>
        <v>Desarrollo del Sistema de Educación Superior</v>
      </c>
      <c r="K1105" s="94" t="s">
        <v>402</v>
      </c>
    </row>
    <row r="1106" spans="3:11" hidden="1" x14ac:dyDescent="0.25">
      <c r="C1106" s="141"/>
      <c r="D1106" s="147"/>
      <c r="E1106" s="114"/>
      <c r="F1106" s="93">
        <f t="shared" si="50"/>
        <v>0</v>
      </c>
      <c r="G1106" s="157"/>
      <c r="H1106" s="142"/>
      <c r="I1106" s="126" t="e">
        <f>VLOOKUP(H1106,Presupuesto!$B$11:$C$565,2,0)</f>
        <v>#N/A</v>
      </c>
      <c r="J1106" s="94" t="str">
        <f t="shared" si="51"/>
        <v>Desarrollo del Sistema de Educación Superior</v>
      </c>
      <c r="K1106" s="94" t="s">
        <v>411</v>
      </c>
    </row>
    <row r="1107" spans="3:11" hidden="1" x14ac:dyDescent="0.25">
      <c r="C1107" s="141"/>
      <c r="D1107" s="147"/>
      <c r="E1107" s="114"/>
      <c r="F1107" s="93">
        <f t="shared" si="50"/>
        <v>0</v>
      </c>
      <c r="G1107" s="157"/>
      <c r="H1107" s="142"/>
      <c r="I1107" s="126" t="e">
        <f>VLOOKUP(H1107,Presupuesto!$B$11:$C$565,2,0)</f>
        <v>#N/A</v>
      </c>
      <c r="J1107" s="94" t="str">
        <f t="shared" si="51"/>
        <v>Desarrollo del Sistema de Educación Superior</v>
      </c>
      <c r="K1107" s="94" t="s">
        <v>411</v>
      </c>
    </row>
    <row r="1108" spans="3:11" hidden="1" x14ac:dyDescent="0.25">
      <c r="C1108" s="141"/>
      <c r="D1108" s="147"/>
      <c r="E1108" s="114"/>
      <c r="F1108" s="93">
        <f t="shared" si="50"/>
        <v>0</v>
      </c>
      <c r="G1108" s="157"/>
      <c r="H1108" s="142"/>
      <c r="I1108" s="126" t="e">
        <f>VLOOKUP(H1108,Presupuesto!$B$11:$C$565,2,0)</f>
        <v>#N/A</v>
      </c>
      <c r="J1108" s="94" t="str">
        <f t="shared" si="51"/>
        <v>Desarrollo del Sistema de Educación Superior</v>
      </c>
      <c r="K1108" s="94" t="s">
        <v>411</v>
      </c>
    </row>
    <row r="1109" spans="3:11" ht="15.75" hidden="1" thickBot="1" x14ac:dyDescent="0.3">
      <c r="C1109" s="143"/>
      <c r="D1109" s="155"/>
      <c r="E1109" s="99"/>
      <c r="F1109" s="101">
        <f t="shared" si="50"/>
        <v>0</v>
      </c>
      <c r="G1109" s="158"/>
      <c r="H1109" s="144"/>
      <c r="I1109" s="128" t="e">
        <f>VLOOKUP(H1109,Presupuesto!$B$11:$C$565,2,0)</f>
        <v>#N/A</v>
      </c>
      <c r="J1109" s="102" t="str">
        <f t="shared" si="51"/>
        <v>Desarrollo del Sistema de Educación Superior</v>
      </c>
      <c r="K1109" s="120" t="s">
        <v>393</v>
      </c>
    </row>
    <row r="1111" spans="3:11" ht="15.75" thickBot="1" x14ac:dyDescent="0.3"/>
    <row r="1112" spans="3:11" ht="15.75" thickBot="1" x14ac:dyDescent="0.3">
      <c r="C1112" s="153" t="s">
        <v>53</v>
      </c>
      <c r="D1112" s="307">
        <f>SUM(F1119:F1153)</f>
        <v>75000</v>
      </c>
      <c r="E1112" s="380"/>
      <c r="F1112" s="70"/>
      <c r="G1112" s="76"/>
      <c r="H1112" s="70"/>
      <c r="I1112" s="70"/>
      <c r="J1112" s="380"/>
      <c r="K1112" s="380"/>
    </row>
    <row r="1113" spans="3:11" x14ac:dyDescent="0.25">
      <c r="C1113" s="70"/>
      <c r="D1113" s="31"/>
      <c r="E1113" s="89"/>
      <c r="F1113" s="89"/>
      <c r="G1113" s="89"/>
      <c r="H1113" s="73"/>
      <c r="I1113" s="73"/>
      <c r="J1113" s="73"/>
      <c r="K1113" s="108"/>
    </row>
    <row r="1114" spans="3:11" x14ac:dyDescent="0.25">
      <c r="C1114" s="70"/>
      <c r="D1114" s="31"/>
      <c r="E1114" s="89"/>
      <c r="F1114" s="89"/>
      <c r="G1114" s="89"/>
      <c r="H1114" s="73"/>
      <c r="I1114" s="73"/>
      <c r="J1114" s="73"/>
      <c r="K1114" s="108"/>
    </row>
    <row r="1115" spans="3:11" ht="15.75" x14ac:dyDescent="0.25">
      <c r="C1115" s="198" t="s">
        <v>391</v>
      </c>
      <c r="D1115" s="306" t="s">
        <v>2798</v>
      </c>
      <c r="E1115" s="89"/>
      <c r="F1115" s="89"/>
      <c r="G1115" s="89"/>
      <c r="H1115" s="73"/>
      <c r="I1115" s="73"/>
      <c r="J1115" s="73"/>
      <c r="K1115" s="108"/>
    </row>
    <row r="1116" spans="3:11" ht="18.75" x14ac:dyDescent="0.25">
      <c r="C1116" s="200" t="str">
        <f>IFERROR(VLOOKUP(D1115,'1. Desarrollo e Innov. Curricu.'!$F:$G,2,FALSE),IFERROR(VLOOKUP(D1115,'2. Investigación Científica'!$F:$G,2,FALSE),IFERROR(VLOOKUP(D1115,'3. Vinculación Univ. Sociedad'!$E:$G,2,FALSE),IFERROR(VLOOKUP(D1115,'4. Docencia y Profesorado Univ.'!$F:$G,2,FALSE),IFERROR(VLOOKUP(D1115,'5. Estudiantes y Graduados'!$F:$G,2,FALSE),IFERROR(VLOOKUP(D1115,'11. Gestion Administrativa'!$F:$G,2,FALSE),IFERROR(VLOOKUP(D1115,'13. Gestión Académica'!$F:$G,2,FALSE),IFERROR(VLOOKUP(D1115,'9. Asegura. de la Calid. y M'!$F:$G,2,FALSE),IFERROR(VLOOKUP(D1115,'6. Gestión del Conocimiento'!$F:$G,2,FALSE),IFERROR(VLOOKUP(D1115,'15. Gobernabilidad y Proceso...'!$F:$G,2,FALSE),IFERROR(VLOOKUP(D1115,'12. Gestión del Talento Humano'!$F:$G,2,FALSE),IFERROR(VLOOKUP(D1115,'14. Internacional... de la E.S.'!$F:$G,2,FALSE),IFERROR(VLOOKUP(D1115,'10. Posgrado'!$F:$G,2,FALSE),IFERROR(VLOOKUP(D1115,'17. Gestión TIC'!$F:$G,2,FALSE),IFERROR(VLOOKUP(D1115,'16. Desa. del Sistema Educ.Sup.'!$F:$G,2,FALSE),IFERROR(VLOOKUP(D1115,'8. Cultura de Inno. Insti...'!$F:$G,2,FALSE),VLOOKUP(D1115,'7. Lo Esencial de la Reforma U.'!$F:$G,2,0)))))))))))))))))</f>
        <v>Desarrollo de la Jornada Científica para el fortalecimiento del centro de investigaciones genéticas</v>
      </c>
      <c r="D1116" s="31"/>
      <c r="E1116" s="89"/>
      <c r="F1116" s="89"/>
      <c r="G1116" s="89"/>
      <c r="H1116" s="73"/>
      <c r="I1116" s="73"/>
      <c r="J1116" s="73"/>
      <c r="K1116" s="108"/>
    </row>
    <row r="1117" spans="3:11" ht="15.75" thickBot="1" x14ac:dyDescent="0.3">
      <c r="C1117" s="380"/>
      <c r="D1117" s="380"/>
      <c r="E1117" s="380"/>
      <c r="F1117" s="89"/>
      <c r="G1117" s="73"/>
      <c r="H1117" s="73"/>
      <c r="I1117" s="73"/>
      <c r="J1117" s="380"/>
      <c r="K1117" s="380"/>
    </row>
    <row r="1118" spans="3:11" ht="30.75" thickBot="1" x14ac:dyDescent="0.3">
      <c r="C1118" s="125" t="s">
        <v>44</v>
      </c>
      <c r="D1118" s="125" t="s">
        <v>55</v>
      </c>
      <c r="E1118" s="132" t="s">
        <v>57</v>
      </c>
      <c r="F1118" s="131" t="s">
        <v>27</v>
      </c>
      <c r="G1118" s="129" t="s">
        <v>130</v>
      </c>
      <c r="H1118" s="132" t="s">
        <v>46</v>
      </c>
      <c r="I1118" s="129" t="s">
        <v>131</v>
      </c>
      <c r="J1118" s="129" t="s">
        <v>409</v>
      </c>
      <c r="K1118" s="129" t="s">
        <v>410</v>
      </c>
    </row>
    <row r="1119" spans="3:11" hidden="1" x14ac:dyDescent="0.25">
      <c r="C1119" s="210" t="s">
        <v>438</v>
      </c>
      <c r="D1119" s="211"/>
      <c r="E1119" s="209">
        <f>HLOOKUP(C1119,$AH$2:$BU$3,2,0)</f>
        <v>620</v>
      </c>
      <c r="F1119" s="93">
        <f t="shared" ref="F1119:F1153" si="52">D1119*E1119</f>
        <v>0</v>
      </c>
      <c r="G1119" s="157"/>
      <c r="H1119" s="138"/>
      <c r="I1119" s="126" t="e">
        <f>VLOOKUP(H1119,Presupuesto!$B$11:$C$565,2,0)</f>
        <v>#N/A</v>
      </c>
      <c r="J1119" s="208" t="s">
        <v>1474</v>
      </c>
      <c r="K1119" s="94" t="s">
        <v>393</v>
      </c>
    </row>
    <row r="1120" spans="3:11" x14ac:dyDescent="0.25">
      <c r="C1120" s="137" t="s">
        <v>3056</v>
      </c>
      <c r="D1120" s="154">
        <v>1</v>
      </c>
      <c r="E1120" s="119">
        <v>75000</v>
      </c>
      <c r="F1120" s="93">
        <f t="shared" si="52"/>
        <v>75000</v>
      </c>
      <c r="G1120" s="157" t="s">
        <v>128</v>
      </c>
      <c r="H1120" s="994"/>
      <c r="I1120" s="126" t="e">
        <f>VLOOKUP(H1120,Presupuesto!$B$11:$C$565,2,0)</f>
        <v>#N/A</v>
      </c>
      <c r="J1120" s="94" t="s">
        <v>1358</v>
      </c>
      <c r="K1120" s="94" t="s">
        <v>397</v>
      </c>
    </row>
    <row r="1121" spans="3:11" hidden="1" x14ac:dyDescent="0.25">
      <c r="C1121" s="137"/>
      <c r="D1121" s="154"/>
      <c r="E1121" s="119"/>
      <c r="F1121" s="93">
        <f t="shared" si="52"/>
        <v>0</v>
      </c>
      <c r="G1121" s="157"/>
      <c r="H1121" s="138"/>
      <c r="I1121" s="126" t="e">
        <f>VLOOKUP(H1121,Presupuesto!$B$11:$C$565,2,0)</f>
        <v>#N/A</v>
      </c>
      <c r="J1121" s="94" t="str">
        <f t="shared" ref="J1121:J1153" si="53">$J$854</f>
        <v>Desarrollo del Sistema de Educación Superior</v>
      </c>
      <c r="K1121" s="94" t="s">
        <v>411</v>
      </c>
    </row>
    <row r="1122" spans="3:11" hidden="1" x14ac:dyDescent="0.25">
      <c r="C1122" s="137"/>
      <c r="D1122" s="154"/>
      <c r="E1122" s="119"/>
      <c r="F1122" s="93">
        <f t="shared" si="52"/>
        <v>0</v>
      </c>
      <c r="G1122" s="157"/>
      <c r="H1122" s="138"/>
      <c r="I1122" s="126" t="e">
        <f>VLOOKUP(H1122,Presupuesto!$B$11:$C$565,2,0)</f>
        <v>#N/A</v>
      </c>
      <c r="J1122" s="94" t="str">
        <f t="shared" si="53"/>
        <v>Desarrollo del Sistema de Educación Superior</v>
      </c>
      <c r="K1122" s="94" t="s">
        <v>411</v>
      </c>
    </row>
    <row r="1123" spans="3:11" hidden="1" x14ac:dyDescent="0.25">
      <c r="C1123" s="137"/>
      <c r="D1123" s="154"/>
      <c r="E1123" s="119"/>
      <c r="F1123" s="93">
        <f t="shared" si="52"/>
        <v>0</v>
      </c>
      <c r="G1123" s="157"/>
      <c r="H1123" s="138"/>
      <c r="I1123" s="126" t="e">
        <f>VLOOKUP(H1123,Presupuesto!$B$11:$C$565,2,0)</f>
        <v>#N/A</v>
      </c>
      <c r="J1123" s="94" t="str">
        <f t="shared" si="53"/>
        <v>Desarrollo del Sistema de Educación Superior</v>
      </c>
      <c r="K1123" s="94" t="s">
        <v>411</v>
      </c>
    </row>
    <row r="1124" spans="3:11" hidden="1" x14ac:dyDescent="0.25">
      <c r="C1124" s="137"/>
      <c r="D1124" s="154"/>
      <c r="E1124" s="119"/>
      <c r="F1124" s="93">
        <f t="shared" si="52"/>
        <v>0</v>
      </c>
      <c r="G1124" s="157"/>
      <c r="H1124" s="138"/>
      <c r="I1124" s="126" t="e">
        <f>VLOOKUP(H1124,Presupuesto!$B$11:$C$565,2,0)</f>
        <v>#N/A</v>
      </c>
      <c r="J1124" s="94" t="str">
        <f t="shared" si="53"/>
        <v>Desarrollo del Sistema de Educación Superior</v>
      </c>
      <c r="K1124" s="94" t="s">
        <v>400</v>
      </c>
    </row>
    <row r="1125" spans="3:11" hidden="1" x14ac:dyDescent="0.25">
      <c r="C1125" s="137"/>
      <c r="D1125" s="154"/>
      <c r="E1125" s="119"/>
      <c r="F1125" s="93">
        <f t="shared" si="52"/>
        <v>0</v>
      </c>
      <c r="G1125" s="157"/>
      <c r="H1125" s="138"/>
      <c r="I1125" s="126" t="e">
        <f>VLOOKUP(H1125,Presupuesto!$B$11:$C$565,2,0)</f>
        <v>#N/A</v>
      </c>
      <c r="J1125" s="94" t="str">
        <f t="shared" si="53"/>
        <v>Desarrollo del Sistema de Educación Superior</v>
      </c>
      <c r="K1125" s="94" t="s">
        <v>411</v>
      </c>
    </row>
    <row r="1126" spans="3:11" hidden="1" x14ac:dyDescent="0.25">
      <c r="C1126" s="137"/>
      <c r="D1126" s="154"/>
      <c r="E1126" s="119"/>
      <c r="F1126" s="93">
        <f t="shared" si="52"/>
        <v>0</v>
      </c>
      <c r="G1126" s="157"/>
      <c r="H1126" s="138"/>
      <c r="I1126" s="126" t="e">
        <f>VLOOKUP(H1126,Presupuesto!$B$11:$C$565,2,0)</f>
        <v>#N/A</v>
      </c>
      <c r="J1126" s="94" t="str">
        <f t="shared" si="53"/>
        <v>Desarrollo del Sistema de Educación Superior</v>
      </c>
      <c r="K1126" s="94" t="s">
        <v>411</v>
      </c>
    </row>
    <row r="1127" spans="3:11" hidden="1" x14ac:dyDescent="0.25">
      <c r="C1127" s="137"/>
      <c r="D1127" s="154"/>
      <c r="E1127" s="119"/>
      <c r="F1127" s="93">
        <f t="shared" si="52"/>
        <v>0</v>
      </c>
      <c r="G1127" s="157"/>
      <c r="H1127" s="138"/>
      <c r="I1127" s="126" t="e">
        <f>VLOOKUP(H1127,Presupuesto!$B$11:$C$565,2,0)</f>
        <v>#N/A</v>
      </c>
      <c r="J1127" s="94" t="str">
        <f t="shared" si="53"/>
        <v>Desarrollo del Sistema de Educación Superior</v>
      </c>
      <c r="K1127" s="94" t="s">
        <v>411</v>
      </c>
    </row>
    <row r="1128" spans="3:11" hidden="1" x14ac:dyDescent="0.25">
      <c r="C1128" s="137"/>
      <c r="D1128" s="154"/>
      <c r="E1128" s="119"/>
      <c r="F1128" s="93">
        <f t="shared" si="52"/>
        <v>0</v>
      </c>
      <c r="G1128" s="157"/>
      <c r="H1128" s="138"/>
      <c r="I1128" s="126" t="e">
        <f>VLOOKUP(H1128,Presupuesto!$B$11:$C$565,2,0)</f>
        <v>#N/A</v>
      </c>
      <c r="J1128" s="94" t="str">
        <f t="shared" si="53"/>
        <v>Desarrollo del Sistema de Educación Superior</v>
      </c>
      <c r="K1128" s="94" t="s">
        <v>411</v>
      </c>
    </row>
    <row r="1129" spans="3:11" hidden="1" x14ac:dyDescent="0.25">
      <c r="C1129" s="137"/>
      <c r="D1129" s="154"/>
      <c r="E1129" s="119"/>
      <c r="F1129" s="93">
        <f t="shared" si="52"/>
        <v>0</v>
      </c>
      <c r="G1129" s="157"/>
      <c r="H1129" s="138"/>
      <c r="I1129" s="126" t="e">
        <f>VLOOKUP(H1129,Presupuesto!$B$11:$C$565,2,0)</f>
        <v>#N/A</v>
      </c>
      <c r="J1129" s="94" t="str">
        <f t="shared" si="53"/>
        <v>Desarrollo del Sistema de Educación Superior</v>
      </c>
      <c r="K1129" s="94" t="s">
        <v>411</v>
      </c>
    </row>
    <row r="1130" spans="3:11" hidden="1" x14ac:dyDescent="0.25">
      <c r="C1130" s="137"/>
      <c r="D1130" s="154"/>
      <c r="E1130" s="119"/>
      <c r="F1130" s="93">
        <f t="shared" si="52"/>
        <v>0</v>
      </c>
      <c r="G1130" s="157"/>
      <c r="H1130" s="138"/>
      <c r="I1130" s="126" t="e">
        <f>VLOOKUP(H1130,Presupuesto!$B$11:$C$565,2,0)</f>
        <v>#N/A</v>
      </c>
      <c r="J1130" s="94" t="str">
        <f t="shared" si="53"/>
        <v>Desarrollo del Sistema de Educación Superior</v>
      </c>
      <c r="K1130" s="94" t="s">
        <v>411</v>
      </c>
    </row>
    <row r="1131" spans="3:11" hidden="1" x14ac:dyDescent="0.25">
      <c r="C1131" s="137"/>
      <c r="D1131" s="154"/>
      <c r="E1131" s="119"/>
      <c r="F1131" s="93">
        <f t="shared" si="52"/>
        <v>0</v>
      </c>
      <c r="G1131" s="157"/>
      <c r="H1131" s="138"/>
      <c r="I1131" s="126" t="e">
        <f>VLOOKUP(H1131,Presupuesto!$B$11:$C$565,2,0)</f>
        <v>#N/A</v>
      </c>
      <c r="J1131" s="94" t="str">
        <f t="shared" si="53"/>
        <v>Desarrollo del Sistema de Educación Superior</v>
      </c>
      <c r="K1131" s="94" t="s">
        <v>411</v>
      </c>
    </row>
    <row r="1132" spans="3:11" hidden="1" x14ac:dyDescent="0.25">
      <c r="C1132" s="137"/>
      <c r="D1132" s="154"/>
      <c r="E1132" s="119"/>
      <c r="F1132" s="93">
        <f t="shared" si="52"/>
        <v>0</v>
      </c>
      <c r="G1132" s="157"/>
      <c r="H1132" s="138"/>
      <c r="I1132" s="126" t="e">
        <f>VLOOKUP(H1132,Presupuesto!$B$11:$C$565,2,0)</f>
        <v>#N/A</v>
      </c>
      <c r="J1132" s="94" t="str">
        <f t="shared" si="53"/>
        <v>Desarrollo del Sistema de Educación Superior</v>
      </c>
      <c r="K1132" s="94" t="s">
        <v>411</v>
      </c>
    </row>
    <row r="1133" spans="3:11" hidden="1" x14ac:dyDescent="0.25">
      <c r="C1133" s="137"/>
      <c r="D1133" s="154"/>
      <c r="E1133" s="119"/>
      <c r="F1133" s="93">
        <f t="shared" si="52"/>
        <v>0</v>
      </c>
      <c r="G1133" s="157"/>
      <c r="H1133" s="138"/>
      <c r="I1133" s="126" t="e">
        <f>VLOOKUP(H1133,Presupuesto!$B$11:$C$565,2,0)</f>
        <v>#N/A</v>
      </c>
      <c r="J1133" s="94" t="str">
        <f t="shared" si="53"/>
        <v>Desarrollo del Sistema de Educación Superior</v>
      </c>
      <c r="K1133" s="94" t="s">
        <v>411</v>
      </c>
    </row>
    <row r="1134" spans="3:11" hidden="1" x14ac:dyDescent="0.25">
      <c r="C1134" s="137"/>
      <c r="D1134" s="154"/>
      <c r="E1134" s="119"/>
      <c r="F1134" s="93">
        <f t="shared" si="52"/>
        <v>0</v>
      </c>
      <c r="G1134" s="157"/>
      <c r="H1134" s="138"/>
      <c r="I1134" s="126" t="e">
        <f>VLOOKUP(H1134,Presupuesto!$B$11:$C$565,2,0)</f>
        <v>#N/A</v>
      </c>
      <c r="J1134" s="94" t="str">
        <f t="shared" si="53"/>
        <v>Desarrollo del Sistema de Educación Superior</v>
      </c>
      <c r="K1134" s="94" t="s">
        <v>411</v>
      </c>
    </row>
    <row r="1135" spans="3:11" hidden="1" x14ac:dyDescent="0.25">
      <c r="C1135" s="137"/>
      <c r="D1135" s="154"/>
      <c r="E1135" s="119"/>
      <c r="F1135" s="93">
        <f t="shared" si="52"/>
        <v>0</v>
      </c>
      <c r="G1135" s="157"/>
      <c r="H1135" s="138"/>
      <c r="I1135" s="126" t="e">
        <f>VLOOKUP(H1135,Presupuesto!$B$11:$C$565,2,0)</f>
        <v>#N/A</v>
      </c>
      <c r="J1135" s="94" t="str">
        <f t="shared" si="53"/>
        <v>Desarrollo del Sistema de Educación Superior</v>
      </c>
      <c r="K1135" s="94" t="s">
        <v>411</v>
      </c>
    </row>
    <row r="1136" spans="3:11" hidden="1" x14ac:dyDescent="0.25">
      <c r="C1136" s="137"/>
      <c r="D1136" s="154"/>
      <c r="E1136" s="119"/>
      <c r="F1136" s="93">
        <f t="shared" si="52"/>
        <v>0</v>
      </c>
      <c r="G1136" s="157"/>
      <c r="H1136" s="138"/>
      <c r="I1136" s="126" t="e">
        <f>VLOOKUP(H1136,Presupuesto!$B$11:$C$565,2,0)</f>
        <v>#N/A</v>
      </c>
      <c r="J1136" s="94" t="str">
        <f t="shared" si="53"/>
        <v>Desarrollo del Sistema de Educación Superior</v>
      </c>
      <c r="K1136" s="94" t="s">
        <v>411</v>
      </c>
    </row>
    <row r="1137" spans="3:11" hidden="1" x14ac:dyDescent="0.25">
      <c r="C1137" s="137"/>
      <c r="D1137" s="154"/>
      <c r="E1137" s="119"/>
      <c r="F1137" s="93">
        <f t="shared" si="52"/>
        <v>0</v>
      </c>
      <c r="G1137" s="157"/>
      <c r="H1137" s="138"/>
      <c r="I1137" s="126" t="e">
        <f>VLOOKUP(H1137,Presupuesto!$B$11:$C$565,2,0)</f>
        <v>#N/A</v>
      </c>
      <c r="J1137" s="94" t="str">
        <f t="shared" si="53"/>
        <v>Desarrollo del Sistema de Educación Superior</v>
      </c>
      <c r="K1137" s="94" t="s">
        <v>411</v>
      </c>
    </row>
    <row r="1138" spans="3:11" hidden="1" x14ac:dyDescent="0.25">
      <c r="C1138" s="137"/>
      <c r="D1138" s="154"/>
      <c r="E1138" s="119"/>
      <c r="F1138" s="93">
        <f t="shared" si="52"/>
        <v>0</v>
      </c>
      <c r="G1138" s="157"/>
      <c r="H1138" s="138"/>
      <c r="I1138" s="126" t="e">
        <f>VLOOKUP(H1138,Presupuesto!$B$11:$C$565,2,0)</f>
        <v>#N/A</v>
      </c>
      <c r="J1138" s="94" t="str">
        <f t="shared" si="53"/>
        <v>Desarrollo del Sistema de Educación Superior</v>
      </c>
      <c r="K1138" s="94" t="s">
        <v>411</v>
      </c>
    </row>
    <row r="1139" spans="3:11" hidden="1" x14ac:dyDescent="0.25">
      <c r="C1139" s="137"/>
      <c r="D1139" s="154"/>
      <c r="E1139" s="119"/>
      <c r="F1139" s="93">
        <f t="shared" si="52"/>
        <v>0</v>
      </c>
      <c r="G1139" s="157"/>
      <c r="H1139" s="138"/>
      <c r="I1139" s="126" t="e">
        <f>VLOOKUP(H1139,Presupuesto!$B$11:$C$565,2,0)</f>
        <v>#N/A</v>
      </c>
      <c r="J1139" s="94" t="str">
        <f t="shared" si="53"/>
        <v>Desarrollo del Sistema de Educación Superior</v>
      </c>
      <c r="K1139" s="94" t="s">
        <v>411</v>
      </c>
    </row>
    <row r="1140" spans="3:11" hidden="1" x14ac:dyDescent="0.25">
      <c r="C1140" s="137"/>
      <c r="D1140" s="154"/>
      <c r="E1140" s="119"/>
      <c r="F1140" s="93">
        <f t="shared" si="52"/>
        <v>0</v>
      </c>
      <c r="G1140" s="157"/>
      <c r="H1140" s="138"/>
      <c r="I1140" s="126" t="e">
        <f>VLOOKUP(H1140,Presupuesto!$B$11:$C$565,2,0)</f>
        <v>#N/A</v>
      </c>
      <c r="J1140" s="94" t="str">
        <f t="shared" si="53"/>
        <v>Desarrollo del Sistema de Educación Superior</v>
      </c>
      <c r="K1140" s="94" t="s">
        <v>411</v>
      </c>
    </row>
    <row r="1141" spans="3:11" hidden="1" x14ac:dyDescent="0.25">
      <c r="C1141" s="139"/>
      <c r="D1141" s="147"/>
      <c r="E1141" s="114"/>
      <c r="F1141" s="93">
        <f t="shared" si="52"/>
        <v>0</v>
      </c>
      <c r="G1141" s="157"/>
      <c r="H1141" s="140"/>
      <c r="I1141" s="126" t="e">
        <f>VLOOKUP(H1141,Presupuesto!$B$11:$C$565,2,0)</f>
        <v>#N/A</v>
      </c>
      <c r="J1141" s="94" t="str">
        <f t="shared" si="53"/>
        <v>Desarrollo del Sistema de Educación Superior</v>
      </c>
      <c r="K1141" s="94" t="s">
        <v>411</v>
      </c>
    </row>
    <row r="1142" spans="3:11" hidden="1" x14ac:dyDescent="0.25">
      <c r="C1142" s="139"/>
      <c r="D1142" s="147"/>
      <c r="E1142" s="114"/>
      <c r="F1142" s="93">
        <f t="shared" si="52"/>
        <v>0</v>
      </c>
      <c r="G1142" s="157"/>
      <c r="H1142" s="140"/>
      <c r="I1142" s="126" t="e">
        <f>VLOOKUP(H1142,Presupuesto!$B$11:$C$565,2,0)</f>
        <v>#N/A</v>
      </c>
      <c r="J1142" s="94" t="str">
        <f t="shared" si="53"/>
        <v>Desarrollo del Sistema de Educación Superior</v>
      </c>
      <c r="K1142" s="94" t="s">
        <v>411</v>
      </c>
    </row>
    <row r="1143" spans="3:11" hidden="1" x14ac:dyDescent="0.25">
      <c r="C1143" s="139"/>
      <c r="D1143" s="147"/>
      <c r="E1143" s="114"/>
      <c r="F1143" s="93">
        <f t="shared" si="52"/>
        <v>0</v>
      </c>
      <c r="G1143" s="157"/>
      <c r="H1143" s="140"/>
      <c r="I1143" s="126" t="e">
        <f>VLOOKUP(H1143,Presupuesto!$B$11:$C$565,2,0)</f>
        <v>#N/A</v>
      </c>
      <c r="J1143" s="94" t="str">
        <f t="shared" si="53"/>
        <v>Desarrollo del Sistema de Educación Superior</v>
      </c>
      <c r="K1143" s="94" t="s">
        <v>411</v>
      </c>
    </row>
    <row r="1144" spans="3:11" hidden="1" x14ac:dyDescent="0.25">
      <c r="C1144" s="139"/>
      <c r="D1144" s="147"/>
      <c r="E1144" s="114"/>
      <c r="F1144" s="93">
        <f t="shared" si="52"/>
        <v>0</v>
      </c>
      <c r="G1144" s="157"/>
      <c r="H1144" s="140"/>
      <c r="I1144" s="126" t="e">
        <f>VLOOKUP(H1144,Presupuesto!$B$11:$C$565,2,0)</f>
        <v>#N/A</v>
      </c>
      <c r="J1144" s="94" t="str">
        <f t="shared" si="53"/>
        <v>Desarrollo del Sistema de Educación Superior</v>
      </c>
      <c r="K1144" s="94" t="s">
        <v>411</v>
      </c>
    </row>
    <row r="1145" spans="3:11" hidden="1" x14ac:dyDescent="0.25">
      <c r="C1145" s="139"/>
      <c r="D1145" s="147"/>
      <c r="E1145" s="114"/>
      <c r="F1145" s="93">
        <f t="shared" si="52"/>
        <v>0</v>
      </c>
      <c r="G1145" s="157"/>
      <c r="H1145" s="140"/>
      <c r="I1145" s="126" t="e">
        <f>VLOOKUP(H1145,Presupuesto!$B$11:$C$565,2,0)</f>
        <v>#N/A</v>
      </c>
      <c r="J1145" s="94" t="str">
        <f t="shared" si="53"/>
        <v>Desarrollo del Sistema de Educación Superior</v>
      </c>
      <c r="K1145" s="94" t="s">
        <v>411</v>
      </c>
    </row>
    <row r="1146" spans="3:11" hidden="1" x14ac:dyDescent="0.25">
      <c r="C1146" s="139"/>
      <c r="D1146" s="147"/>
      <c r="E1146" s="114"/>
      <c r="F1146" s="93">
        <f t="shared" si="52"/>
        <v>0</v>
      </c>
      <c r="G1146" s="157"/>
      <c r="H1146" s="140"/>
      <c r="I1146" s="126" t="e">
        <f>VLOOKUP(H1146,Presupuesto!$B$11:$C$565,2,0)</f>
        <v>#N/A</v>
      </c>
      <c r="J1146" s="94" t="str">
        <f t="shared" si="53"/>
        <v>Desarrollo del Sistema de Educación Superior</v>
      </c>
      <c r="K1146" s="94" t="s">
        <v>411</v>
      </c>
    </row>
    <row r="1147" spans="3:11" hidden="1" x14ac:dyDescent="0.25">
      <c r="C1147" s="139"/>
      <c r="D1147" s="147"/>
      <c r="E1147" s="114"/>
      <c r="F1147" s="93">
        <f t="shared" si="52"/>
        <v>0</v>
      </c>
      <c r="G1147" s="157"/>
      <c r="H1147" s="140"/>
      <c r="I1147" s="126" t="e">
        <f>VLOOKUP(H1147,Presupuesto!$B$11:$C$565,2,0)</f>
        <v>#N/A</v>
      </c>
      <c r="J1147" s="94" t="str">
        <f t="shared" si="53"/>
        <v>Desarrollo del Sistema de Educación Superior</v>
      </c>
      <c r="K1147" s="94" t="s">
        <v>411</v>
      </c>
    </row>
    <row r="1148" spans="3:11" hidden="1" x14ac:dyDescent="0.25">
      <c r="C1148" s="139"/>
      <c r="D1148" s="147"/>
      <c r="E1148" s="114"/>
      <c r="F1148" s="93">
        <f t="shared" si="52"/>
        <v>0</v>
      </c>
      <c r="G1148" s="157"/>
      <c r="H1148" s="140"/>
      <c r="I1148" s="126" t="e">
        <f>VLOOKUP(H1148,Presupuesto!$B$11:$C$565,2,0)</f>
        <v>#N/A</v>
      </c>
      <c r="J1148" s="94" t="str">
        <f t="shared" si="53"/>
        <v>Desarrollo del Sistema de Educación Superior</v>
      </c>
      <c r="K1148" s="94" t="s">
        <v>411</v>
      </c>
    </row>
    <row r="1149" spans="3:11" hidden="1" x14ac:dyDescent="0.25">
      <c r="C1149" s="141"/>
      <c r="D1149" s="147"/>
      <c r="E1149" s="114"/>
      <c r="F1149" s="93">
        <f t="shared" si="52"/>
        <v>0</v>
      </c>
      <c r="G1149" s="157"/>
      <c r="H1149" s="142"/>
      <c r="I1149" s="126" t="e">
        <f>VLOOKUP(H1149,Presupuesto!$B$11:$C$565,2,0)</f>
        <v>#N/A</v>
      </c>
      <c r="J1149" s="94" t="str">
        <f t="shared" si="53"/>
        <v>Desarrollo del Sistema de Educación Superior</v>
      </c>
      <c r="K1149" s="94" t="s">
        <v>402</v>
      </c>
    </row>
    <row r="1150" spans="3:11" hidden="1" x14ac:dyDescent="0.25">
      <c r="C1150" s="141"/>
      <c r="D1150" s="147"/>
      <c r="E1150" s="114"/>
      <c r="F1150" s="93">
        <f t="shared" si="52"/>
        <v>0</v>
      </c>
      <c r="G1150" s="157"/>
      <c r="H1150" s="142"/>
      <c r="I1150" s="126" t="e">
        <f>VLOOKUP(H1150,Presupuesto!$B$11:$C$565,2,0)</f>
        <v>#N/A</v>
      </c>
      <c r="J1150" s="94" t="str">
        <f t="shared" si="53"/>
        <v>Desarrollo del Sistema de Educación Superior</v>
      </c>
      <c r="K1150" s="94" t="s">
        <v>411</v>
      </c>
    </row>
    <row r="1151" spans="3:11" hidden="1" x14ac:dyDescent="0.25">
      <c r="C1151" s="141"/>
      <c r="D1151" s="147"/>
      <c r="E1151" s="114"/>
      <c r="F1151" s="93">
        <f t="shared" si="52"/>
        <v>0</v>
      </c>
      <c r="G1151" s="157"/>
      <c r="H1151" s="142"/>
      <c r="I1151" s="126" t="e">
        <f>VLOOKUP(H1151,Presupuesto!$B$11:$C$565,2,0)</f>
        <v>#N/A</v>
      </c>
      <c r="J1151" s="94" t="str">
        <f t="shared" si="53"/>
        <v>Desarrollo del Sistema de Educación Superior</v>
      </c>
      <c r="K1151" s="94" t="s">
        <v>411</v>
      </c>
    </row>
    <row r="1152" spans="3:11" hidden="1" x14ac:dyDescent="0.25">
      <c r="C1152" s="141"/>
      <c r="D1152" s="147"/>
      <c r="E1152" s="114"/>
      <c r="F1152" s="93">
        <f t="shared" si="52"/>
        <v>0</v>
      </c>
      <c r="G1152" s="157"/>
      <c r="H1152" s="142"/>
      <c r="I1152" s="126" t="e">
        <f>VLOOKUP(H1152,Presupuesto!$B$11:$C$565,2,0)</f>
        <v>#N/A</v>
      </c>
      <c r="J1152" s="94" t="str">
        <f t="shared" si="53"/>
        <v>Desarrollo del Sistema de Educación Superior</v>
      </c>
      <c r="K1152" s="94" t="s">
        <v>411</v>
      </c>
    </row>
    <row r="1153" spans="3:11" ht="15.75" hidden="1" thickBot="1" x14ac:dyDescent="0.3">
      <c r="C1153" s="143"/>
      <c r="D1153" s="155"/>
      <c r="E1153" s="99"/>
      <c r="F1153" s="101">
        <f t="shared" si="52"/>
        <v>0</v>
      </c>
      <c r="G1153" s="158"/>
      <c r="H1153" s="144"/>
      <c r="I1153" s="128" t="e">
        <f>VLOOKUP(H1153,Presupuesto!$B$11:$C$565,2,0)</f>
        <v>#N/A</v>
      </c>
      <c r="J1153" s="102" t="str">
        <f t="shared" si="53"/>
        <v>Desarrollo del Sistema de Educación Superior</v>
      </c>
      <c r="K1153" s="120" t="s">
        <v>393</v>
      </c>
    </row>
    <row r="1155" spans="3:11" ht="15.75" thickBot="1" x14ac:dyDescent="0.3"/>
    <row r="1156" spans="3:11" ht="15.75" thickBot="1" x14ac:dyDescent="0.3">
      <c r="C1156" s="153" t="s">
        <v>53</v>
      </c>
      <c r="D1156" s="307">
        <f>SUM(F1163:F1197)</f>
        <v>75000</v>
      </c>
      <c r="E1156" s="380"/>
      <c r="F1156" s="70"/>
      <c r="G1156" s="76"/>
      <c r="H1156" s="70"/>
      <c r="I1156" s="70"/>
      <c r="J1156" s="380"/>
      <c r="K1156" s="380"/>
    </row>
    <row r="1157" spans="3:11" x14ac:dyDescent="0.25">
      <c r="C1157" s="70"/>
      <c r="D1157" s="31"/>
      <c r="E1157" s="89"/>
      <c r="F1157" s="89"/>
      <c r="G1157" s="89"/>
      <c r="H1157" s="73"/>
      <c r="I1157" s="73"/>
      <c r="J1157" s="73"/>
      <c r="K1157" s="108"/>
    </row>
    <row r="1158" spans="3:11" x14ac:dyDescent="0.25">
      <c r="C1158" s="70"/>
      <c r="D1158" s="31"/>
      <c r="E1158" s="89"/>
      <c r="F1158" s="89"/>
      <c r="G1158" s="89"/>
      <c r="H1158" s="73"/>
      <c r="I1158" s="73"/>
      <c r="J1158" s="73"/>
      <c r="K1158" s="108"/>
    </row>
    <row r="1159" spans="3:11" ht="15.75" x14ac:dyDescent="0.25">
      <c r="C1159" s="198" t="s">
        <v>391</v>
      </c>
      <c r="D1159" s="306" t="s">
        <v>2801</v>
      </c>
      <c r="E1159" s="89"/>
      <c r="F1159" s="89"/>
      <c r="G1159" s="89"/>
      <c r="H1159" s="73"/>
      <c r="I1159" s="73"/>
      <c r="J1159" s="73"/>
      <c r="K1159" s="108"/>
    </row>
    <row r="1160" spans="3:11" ht="18.75" x14ac:dyDescent="0.25">
      <c r="C1160" s="200" t="str">
        <f>IFERROR(VLOOKUP(D1159,'1. Desarrollo e Innov. Curricu.'!$F:$G,2,FALSE),IFERROR(VLOOKUP(D1159,'2. Investigación Científica'!$F:$G,2,FALSE),IFERROR(VLOOKUP(D1159,'3. Vinculación Univ. Sociedad'!$E:$G,2,FALSE),IFERROR(VLOOKUP(D1159,'4. Docencia y Profesorado Univ.'!$F:$G,2,FALSE),IFERROR(VLOOKUP(D1159,'5. Estudiantes y Graduados'!$F:$G,2,FALSE),IFERROR(VLOOKUP(D1159,'11. Gestion Administrativa'!$F:$G,2,FALSE),IFERROR(VLOOKUP(D1159,'13. Gestión Académica'!$F:$G,2,FALSE),IFERROR(VLOOKUP(D1159,'9. Asegura. de la Calid. y M'!$F:$G,2,FALSE),IFERROR(VLOOKUP(D1159,'6. Gestión del Conocimiento'!$F:$G,2,FALSE),IFERROR(VLOOKUP(D1159,'15. Gobernabilidad y Proceso...'!$F:$G,2,FALSE),IFERROR(VLOOKUP(D1159,'12. Gestión del Talento Humano'!$F:$G,2,FALSE),IFERROR(VLOOKUP(D1159,'14. Internacional... de la E.S.'!$F:$G,2,FALSE),IFERROR(VLOOKUP(D1159,'10. Posgrado'!$F:$G,2,FALSE),IFERROR(VLOOKUP(D1159,'17. Gestión TIC'!$F:$G,2,FALSE),IFERROR(VLOOKUP(D1159,'16. Desa. del Sistema Educ.Sup.'!$F:$G,2,FALSE),IFERROR(VLOOKUP(D1159,'8. Cultura de Inno. Insti...'!$F:$G,2,FALSE),VLOOKUP(D1159,'7. Lo Esencial de la Reforma U.'!$F:$G,2,0)))))))))))))))))</f>
        <v>Realización de simposio en enfermedades infecciosas</v>
      </c>
      <c r="D1160" s="31"/>
      <c r="E1160" s="89"/>
      <c r="F1160" s="89"/>
      <c r="G1160" s="89"/>
      <c r="H1160" s="73"/>
      <c r="I1160" s="73"/>
      <c r="J1160" s="73"/>
      <c r="K1160" s="108"/>
    </row>
    <row r="1161" spans="3:11" ht="15.75" thickBot="1" x14ac:dyDescent="0.3">
      <c r="C1161" s="380"/>
      <c r="D1161" s="380"/>
      <c r="E1161" s="380"/>
      <c r="F1161" s="89"/>
      <c r="G1161" s="73"/>
      <c r="H1161" s="73"/>
      <c r="I1161" s="73"/>
      <c r="J1161" s="380"/>
      <c r="K1161" s="380"/>
    </row>
    <row r="1162" spans="3:11" ht="30.75" thickBot="1" x14ac:dyDescent="0.3">
      <c r="C1162" s="125" t="s">
        <v>44</v>
      </c>
      <c r="D1162" s="125" t="s">
        <v>55</v>
      </c>
      <c r="E1162" s="132" t="s">
        <v>57</v>
      </c>
      <c r="F1162" s="131" t="s">
        <v>27</v>
      </c>
      <c r="G1162" s="129" t="s">
        <v>130</v>
      </c>
      <c r="H1162" s="132" t="s">
        <v>46</v>
      </c>
      <c r="I1162" s="129" t="s">
        <v>131</v>
      </c>
      <c r="J1162" s="129" t="s">
        <v>409</v>
      </c>
      <c r="K1162" s="129" t="s">
        <v>410</v>
      </c>
    </row>
    <row r="1163" spans="3:11" hidden="1" x14ac:dyDescent="0.25">
      <c r="C1163" s="210" t="s">
        <v>438</v>
      </c>
      <c r="D1163" s="211"/>
      <c r="E1163" s="209">
        <f>HLOOKUP(C1163,$AH$2:$BU$3,2,0)</f>
        <v>620</v>
      </c>
      <c r="F1163" s="93">
        <f t="shared" ref="F1163:F1197" si="54">D1163*E1163</f>
        <v>0</v>
      </c>
      <c r="G1163" s="157"/>
      <c r="H1163" s="138"/>
      <c r="I1163" s="126" t="e">
        <f>VLOOKUP(H1163,Presupuesto!$B$11:$C$565,2,0)</f>
        <v>#N/A</v>
      </c>
      <c r="J1163" s="208" t="s">
        <v>1474</v>
      </c>
      <c r="K1163" s="94" t="s">
        <v>393</v>
      </c>
    </row>
    <row r="1164" spans="3:11" x14ac:dyDescent="0.25">
      <c r="C1164" s="137" t="s">
        <v>3057</v>
      </c>
      <c r="D1164" s="154">
        <v>1</v>
      </c>
      <c r="E1164" s="119">
        <v>75000</v>
      </c>
      <c r="F1164" s="93">
        <f t="shared" si="54"/>
        <v>75000</v>
      </c>
      <c r="G1164" s="157" t="s">
        <v>128</v>
      </c>
      <c r="H1164" s="994"/>
      <c r="I1164" s="126" t="e">
        <f>VLOOKUP(H1164,Presupuesto!$B$11:$C$565,2,0)</f>
        <v>#N/A</v>
      </c>
      <c r="J1164" s="94" t="s">
        <v>1358</v>
      </c>
      <c r="K1164" s="94" t="s">
        <v>400</v>
      </c>
    </row>
    <row r="1165" spans="3:11" hidden="1" x14ac:dyDescent="0.25">
      <c r="C1165" s="137"/>
      <c r="D1165" s="154"/>
      <c r="E1165" s="119"/>
      <c r="F1165" s="93">
        <f t="shared" si="54"/>
        <v>0</v>
      </c>
      <c r="G1165" s="157"/>
      <c r="H1165" s="138"/>
      <c r="I1165" s="126" t="e">
        <f>VLOOKUP(H1165,Presupuesto!$B$11:$C$565,2,0)</f>
        <v>#N/A</v>
      </c>
      <c r="J1165" s="94" t="str">
        <f t="shared" ref="J1165:J1197" si="55">$J$854</f>
        <v>Desarrollo del Sistema de Educación Superior</v>
      </c>
      <c r="K1165" s="94" t="s">
        <v>411</v>
      </c>
    </row>
    <row r="1166" spans="3:11" hidden="1" x14ac:dyDescent="0.25">
      <c r="C1166" s="137"/>
      <c r="D1166" s="154"/>
      <c r="E1166" s="119"/>
      <c r="F1166" s="93">
        <f t="shared" si="54"/>
        <v>0</v>
      </c>
      <c r="G1166" s="157"/>
      <c r="H1166" s="138"/>
      <c r="I1166" s="126" t="e">
        <f>VLOOKUP(H1166,Presupuesto!$B$11:$C$565,2,0)</f>
        <v>#N/A</v>
      </c>
      <c r="J1166" s="94" t="str">
        <f t="shared" si="55"/>
        <v>Desarrollo del Sistema de Educación Superior</v>
      </c>
      <c r="K1166" s="94" t="s">
        <v>411</v>
      </c>
    </row>
    <row r="1167" spans="3:11" hidden="1" x14ac:dyDescent="0.25">
      <c r="C1167" s="137"/>
      <c r="D1167" s="154"/>
      <c r="E1167" s="119"/>
      <c r="F1167" s="93">
        <f t="shared" si="54"/>
        <v>0</v>
      </c>
      <c r="G1167" s="157"/>
      <c r="H1167" s="138"/>
      <c r="I1167" s="126" t="e">
        <f>VLOOKUP(H1167,Presupuesto!$B$11:$C$565,2,0)</f>
        <v>#N/A</v>
      </c>
      <c r="J1167" s="94" t="str">
        <f t="shared" si="55"/>
        <v>Desarrollo del Sistema de Educación Superior</v>
      </c>
      <c r="K1167" s="94" t="s">
        <v>411</v>
      </c>
    </row>
    <row r="1168" spans="3:11" hidden="1" x14ac:dyDescent="0.25">
      <c r="C1168" s="137"/>
      <c r="D1168" s="154"/>
      <c r="E1168" s="119"/>
      <c r="F1168" s="93">
        <f t="shared" si="54"/>
        <v>0</v>
      </c>
      <c r="G1168" s="157"/>
      <c r="H1168" s="138"/>
      <c r="I1168" s="126" t="e">
        <f>VLOOKUP(H1168,Presupuesto!$B$11:$C$565,2,0)</f>
        <v>#N/A</v>
      </c>
      <c r="J1168" s="94" t="str">
        <f t="shared" si="55"/>
        <v>Desarrollo del Sistema de Educación Superior</v>
      </c>
      <c r="K1168" s="94" t="s">
        <v>400</v>
      </c>
    </row>
    <row r="1169" spans="3:11" hidden="1" x14ac:dyDescent="0.25">
      <c r="C1169" s="137"/>
      <c r="D1169" s="154"/>
      <c r="E1169" s="119"/>
      <c r="F1169" s="93">
        <f t="shared" si="54"/>
        <v>0</v>
      </c>
      <c r="G1169" s="157"/>
      <c r="H1169" s="138"/>
      <c r="I1169" s="126" t="e">
        <f>VLOOKUP(H1169,Presupuesto!$B$11:$C$565,2,0)</f>
        <v>#N/A</v>
      </c>
      <c r="J1169" s="94" t="str">
        <f t="shared" si="55"/>
        <v>Desarrollo del Sistema de Educación Superior</v>
      </c>
      <c r="K1169" s="94" t="s">
        <v>411</v>
      </c>
    </row>
    <row r="1170" spans="3:11" hidden="1" x14ac:dyDescent="0.25">
      <c r="C1170" s="137"/>
      <c r="D1170" s="154"/>
      <c r="E1170" s="119"/>
      <c r="F1170" s="93">
        <f t="shared" si="54"/>
        <v>0</v>
      </c>
      <c r="G1170" s="157"/>
      <c r="H1170" s="138"/>
      <c r="I1170" s="126" t="e">
        <f>VLOOKUP(H1170,Presupuesto!$B$11:$C$565,2,0)</f>
        <v>#N/A</v>
      </c>
      <c r="J1170" s="94" t="str">
        <f t="shared" si="55"/>
        <v>Desarrollo del Sistema de Educación Superior</v>
      </c>
      <c r="K1170" s="94" t="s">
        <v>411</v>
      </c>
    </row>
    <row r="1171" spans="3:11" hidden="1" x14ac:dyDescent="0.25">
      <c r="C1171" s="137"/>
      <c r="D1171" s="154"/>
      <c r="E1171" s="119"/>
      <c r="F1171" s="93">
        <f t="shared" si="54"/>
        <v>0</v>
      </c>
      <c r="G1171" s="157"/>
      <c r="H1171" s="138"/>
      <c r="I1171" s="126" t="e">
        <f>VLOOKUP(H1171,Presupuesto!$B$11:$C$565,2,0)</f>
        <v>#N/A</v>
      </c>
      <c r="J1171" s="94" t="str">
        <f t="shared" si="55"/>
        <v>Desarrollo del Sistema de Educación Superior</v>
      </c>
      <c r="K1171" s="94" t="s">
        <v>411</v>
      </c>
    </row>
    <row r="1172" spans="3:11" hidden="1" x14ac:dyDescent="0.25">
      <c r="C1172" s="137"/>
      <c r="D1172" s="154"/>
      <c r="E1172" s="119"/>
      <c r="F1172" s="93">
        <f t="shared" si="54"/>
        <v>0</v>
      </c>
      <c r="G1172" s="157"/>
      <c r="H1172" s="138"/>
      <c r="I1172" s="126" t="e">
        <f>VLOOKUP(H1172,Presupuesto!$B$11:$C$565,2,0)</f>
        <v>#N/A</v>
      </c>
      <c r="J1172" s="94" t="str">
        <f t="shared" si="55"/>
        <v>Desarrollo del Sistema de Educación Superior</v>
      </c>
      <c r="K1172" s="94" t="s">
        <v>411</v>
      </c>
    </row>
    <row r="1173" spans="3:11" hidden="1" x14ac:dyDescent="0.25">
      <c r="C1173" s="137"/>
      <c r="D1173" s="154"/>
      <c r="E1173" s="119"/>
      <c r="F1173" s="93">
        <f t="shared" si="54"/>
        <v>0</v>
      </c>
      <c r="G1173" s="157"/>
      <c r="H1173" s="138"/>
      <c r="I1173" s="126" t="e">
        <f>VLOOKUP(H1173,Presupuesto!$B$11:$C$565,2,0)</f>
        <v>#N/A</v>
      </c>
      <c r="J1173" s="94" t="str">
        <f t="shared" si="55"/>
        <v>Desarrollo del Sistema de Educación Superior</v>
      </c>
      <c r="K1173" s="94" t="s">
        <v>411</v>
      </c>
    </row>
    <row r="1174" spans="3:11" hidden="1" x14ac:dyDescent="0.25">
      <c r="C1174" s="137"/>
      <c r="D1174" s="154"/>
      <c r="E1174" s="119"/>
      <c r="F1174" s="93">
        <f t="shared" si="54"/>
        <v>0</v>
      </c>
      <c r="G1174" s="157"/>
      <c r="H1174" s="138"/>
      <c r="I1174" s="126" t="e">
        <f>VLOOKUP(H1174,Presupuesto!$B$11:$C$565,2,0)</f>
        <v>#N/A</v>
      </c>
      <c r="J1174" s="94" t="str">
        <f t="shared" si="55"/>
        <v>Desarrollo del Sistema de Educación Superior</v>
      </c>
      <c r="K1174" s="94" t="s">
        <v>411</v>
      </c>
    </row>
    <row r="1175" spans="3:11" hidden="1" x14ac:dyDescent="0.25">
      <c r="C1175" s="137"/>
      <c r="D1175" s="154"/>
      <c r="E1175" s="119"/>
      <c r="F1175" s="93">
        <f t="shared" si="54"/>
        <v>0</v>
      </c>
      <c r="G1175" s="157"/>
      <c r="H1175" s="138"/>
      <c r="I1175" s="126" t="e">
        <f>VLOOKUP(H1175,Presupuesto!$B$11:$C$565,2,0)</f>
        <v>#N/A</v>
      </c>
      <c r="J1175" s="94" t="str">
        <f t="shared" si="55"/>
        <v>Desarrollo del Sistema de Educación Superior</v>
      </c>
      <c r="K1175" s="94" t="s">
        <v>411</v>
      </c>
    </row>
    <row r="1176" spans="3:11" hidden="1" x14ac:dyDescent="0.25">
      <c r="C1176" s="137"/>
      <c r="D1176" s="154"/>
      <c r="E1176" s="119"/>
      <c r="F1176" s="93">
        <f t="shared" si="54"/>
        <v>0</v>
      </c>
      <c r="G1176" s="157"/>
      <c r="H1176" s="138"/>
      <c r="I1176" s="126" t="e">
        <f>VLOOKUP(H1176,Presupuesto!$B$11:$C$565,2,0)</f>
        <v>#N/A</v>
      </c>
      <c r="J1176" s="94" t="str">
        <f t="shared" si="55"/>
        <v>Desarrollo del Sistema de Educación Superior</v>
      </c>
      <c r="K1176" s="94" t="s">
        <v>411</v>
      </c>
    </row>
    <row r="1177" spans="3:11" hidden="1" x14ac:dyDescent="0.25">
      <c r="C1177" s="137"/>
      <c r="D1177" s="154"/>
      <c r="E1177" s="119"/>
      <c r="F1177" s="93">
        <f t="shared" si="54"/>
        <v>0</v>
      </c>
      <c r="G1177" s="157"/>
      <c r="H1177" s="138"/>
      <c r="I1177" s="126" t="e">
        <f>VLOOKUP(H1177,Presupuesto!$B$11:$C$565,2,0)</f>
        <v>#N/A</v>
      </c>
      <c r="J1177" s="94" t="str">
        <f t="shared" si="55"/>
        <v>Desarrollo del Sistema de Educación Superior</v>
      </c>
      <c r="K1177" s="94" t="s">
        <v>411</v>
      </c>
    </row>
    <row r="1178" spans="3:11" hidden="1" x14ac:dyDescent="0.25">
      <c r="C1178" s="137"/>
      <c r="D1178" s="154"/>
      <c r="E1178" s="119"/>
      <c r="F1178" s="93">
        <f t="shared" si="54"/>
        <v>0</v>
      </c>
      <c r="G1178" s="157"/>
      <c r="H1178" s="138"/>
      <c r="I1178" s="126" t="e">
        <f>VLOOKUP(H1178,Presupuesto!$B$11:$C$565,2,0)</f>
        <v>#N/A</v>
      </c>
      <c r="J1178" s="94" t="str">
        <f t="shared" si="55"/>
        <v>Desarrollo del Sistema de Educación Superior</v>
      </c>
      <c r="K1178" s="94" t="s">
        <v>411</v>
      </c>
    </row>
    <row r="1179" spans="3:11" hidden="1" x14ac:dyDescent="0.25">
      <c r="C1179" s="137"/>
      <c r="D1179" s="154"/>
      <c r="E1179" s="119"/>
      <c r="F1179" s="93">
        <f t="shared" si="54"/>
        <v>0</v>
      </c>
      <c r="G1179" s="157"/>
      <c r="H1179" s="138"/>
      <c r="I1179" s="126" t="e">
        <f>VLOOKUP(H1179,Presupuesto!$B$11:$C$565,2,0)</f>
        <v>#N/A</v>
      </c>
      <c r="J1179" s="94" t="str">
        <f t="shared" si="55"/>
        <v>Desarrollo del Sistema de Educación Superior</v>
      </c>
      <c r="K1179" s="94" t="s">
        <v>411</v>
      </c>
    </row>
    <row r="1180" spans="3:11" hidden="1" x14ac:dyDescent="0.25">
      <c r="C1180" s="137"/>
      <c r="D1180" s="154"/>
      <c r="E1180" s="119"/>
      <c r="F1180" s="93">
        <f t="shared" si="54"/>
        <v>0</v>
      </c>
      <c r="G1180" s="157"/>
      <c r="H1180" s="138"/>
      <c r="I1180" s="126" t="e">
        <f>VLOOKUP(H1180,Presupuesto!$B$11:$C$565,2,0)</f>
        <v>#N/A</v>
      </c>
      <c r="J1180" s="94" t="str">
        <f t="shared" si="55"/>
        <v>Desarrollo del Sistema de Educación Superior</v>
      </c>
      <c r="K1180" s="94" t="s">
        <v>411</v>
      </c>
    </row>
    <row r="1181" spans="3:11" hidden="1" x14ac:dyDescent="0.25">
      <c r="C1181" s="137"/>
      <c r="D1181" s="154"/>
      <c r="E1181" s="119"/>
      <c r="F1181" s="93">
        <f t="shared" si="54"/>
        <v>0</v>
      </c>
      <c r="G1181" s="157"/>
      <c r="H1181" s="138"/>
      <c r="I1181" s="126" t="e">
        <f>VLOOKUP(H1181,Presupuesto!$B$11:$C$565,2,0)</f>
        <v>#N/A</v>
      </c>
      <c r="J1181" s="94" t="str">
        <f t="shared" si="55"/>
        <v>Desarrollo del Sistema de Educación Superior</v>
      </c>
      <c r="K1181" s="94" t="s">
        <v>411</v>
      </c>
    </row>
    <row r="1182" spans="3:11" hidden="1" x14ac:dyDescent="0.25">
      <c r="C1182" s="137"/>
      <c r="D1182" s="154"/>
      <c r="E1182" s="119"/>
      <c r="F1182" s="93">
        <f t="shared" si="54"/>
        <v>0</v>
      </c>
      <c r="G1182" s="157"/>
      <c r="H1182" s="138"/>
      <c r="I1182" s="126" t="e">
        <f>VLOOKUP(H1182,Presupuesto!$B$11:$C$565,2,0)</f>
        <v>#N/A</v>
      </c>
      <c r="J1182" s="94" t="str">
        <f t="shared" si="55"/>
        <v>Desarrollo del Sistema de Educación Superior</v>
      </c>
      <c r="K1182" s="94" t="s">
        <v>411</v>
      </c>
    </row>
    <row r="1183" spans="3:11" hidden="1" x14ac:dyDescent="0.25">
      <c r="C1183" s="137"/>
      <c r="D1183" s="154"/>
      <c r="E1183" s="119"/>
      <c r="F1183" s="93">
        <f t="shared" si="54"/>
        <v>0</v>
      </c>
      <c r="G1183" s="157"/>
      <c r="H1183" s="138"/>
      <c r="I1183" s="126" t="e">
        <f>VLOOKUP(H1183,Presupuesto!$B$11:$C$565,2,0)</f>
        <v>#N/A</v>
      </c>
      <c r="J1183" s="94" t="str">
        <f t="shared" si="55"/>
        <v>Desarrollo del Sistema de Educación Superior</v>
      </c>
      <c r="K1183" s="94" t="s">
        <v>411</v>
      </c>
    </row>
    <row r="1184" spans="3:11" hidden="1" x14ac:dyDescent="0.25">
      <c r="C1184" s="137"/>
      <c r="D1184" s="154"/>
      <c r="E1184" s="119"/>
      <c r="F1184" s="93">
        <f t="shared" si="54"/>
        <v>0</v>
      </c>
      <c r="G1184" s="157"/>
      <c r="H1184" s="138"/>
      <c r="I1184" s="126" t="e">
        <f>VLOOKUP(H1184,Presupuesto!$B$11:$C$565,2,0)</f>
        <v>#N/A</v>
      </c>
      <c r="J1184" s="94" t="str">
        <f t="shared" si="55"/>
        <v>Desarrollo del Sistema de Educación Superior</v>
      </c>
      <c r="K1184" s="94" t="s">
        <v>411</v>
      </c>
    </row>
    <row r="1185" spans="3:11" hidden="1" x14ac:dyDescent="0.25">
      <c r="C1185" s="139"/>
      <c r="D1185" s="147"/>
      <c r="E1185" s="114"/>
      <c r="F1185" s="93">
        <f t="shared" si="54"/>
        <v>0</v>
      </c>
      <c r="G1185" s="157"/>
      <c r="H1185" s="140"/>
      <c r="I1185" s="126" t="e">
        <f>VLOOKUP(H1185,Presupuesto!$B$11:$C$565,2,0)</f>
        <v>#N/A</v>
      </c>
      <c r="J1185" s="94" t="str">
        <f t="shared" si="55"/>
        <v>Desarrollo del Sistema de Educación Superior</v>
      </c>
      <c r="K1185" s="94" t="s">
        <v>411</v>
      </c>
    </row>
    <row r="1186" spans="3:11" hidden="1" x14ac:dyDescent="0.25">
      <c r="C1186" s="139"/>
      <c r="D1186" s="147"/>
      <c r="E1186" s="114"/>
      <c r="F1186" s="93">
        <f t="shared" si="54"/>
        <v>0</v>
      </c>
      <c r="G1186" s="157"/>
      <c r="H1186" s="140"/>
      <c r="I1186" s="126" t="e">
        <f>VLOOKUP(H1186,Presupuesto!$B$11:$C$565,2,0)</f>
        <v>#N/A</v>
      </c>
      <c r="J1186" s="94" t="str">
        <f t="shared" si="55"/>
        <v>Desarrollo del Sistema de Educación Superior</v>
      </c>
      <c r="K1186" s="94" t="s">
        <v>411</v>
      </c>
    </row>
    <row r="1187" spans="3:11" hidden="1" x14ac:dyDescent="0.25">
      <c r="C1187" s="139"/>
      <c r="D1187" s="147"/>
      <c r="E1187" s="114"/>
      <c r="F1187" s="93">
        <f t="shared" si="54"/>
        <v>0</v>
      </c>
      <c r="G1187" s="157"/>
      <c r="H1187" s="140"/>
      <c r="I1187" s="126" t="e">
        <f>VLOOKUP(H1187,Presupuesto!$B$11:$C$565,2,0)</f>
        <v>#N/A</v>
      </c>
      <c r="J1187" s="94" t="str">
        <f t="shared" si="55"/>
        <v>Desarrollo del Sistema de Educación Superior</v>
      </c>
      <c r="K1187" s="94" t="s">
        <v>411</v>
      </c>
    </row>
    <row r="1188" spans="3:11" hidden="1" x14ac:dyDescent="0.25">
      <c r="C1188" s="139"/>
      <c r="D1188" s="147"/>
      <c r="E1188" s="114"/>
      <c r="F1188" s="93">
        <f t="shared" si="54"/>
        <v>0</v>
      </c>
      <c r="G1188" s="157"/>
      <c r="H1188" s="140"/>
      <c r="I1188" s="126" t="e">
        <f>VLOOKUP(H1188,Presupuesto!$B$11:$C$565,2,0)</f>
        <v>#N/A</v>
      </c>
      <c r="J1188" s="94" t="str">
        <f t="shared" si="55"/>
        <v>Desarrollo del Sistema de Educación Superior</v>
      </c>
      <c r="K1188" s="94" t="s">
        <v>411</v>
      </c>
    </row>
    <row r="1189" spans="3:11" hidden="1" x14ac:dyDescent="0.25">
      <c r="C1189" s="139"/>
      <c r="D1189" s="147"/>
      <c r="E1189" s="114"/>
      <c r="F1189" s="93">
        <f t="shared" si="54"/>
        <v>0</v>
      </c>
      <c r="G1189" s="157"/>
      <c r="H1189" s="140"/>
      <c r="I1189" s="126" t="e">
        <f>VLOOKUP(H1189,Presupuesto!$B$11:$C$565,2,0)</f>
        <v>#N/A</v>
      </c>
      <c r="J1189" s="94" t="str">
        <f t="shared" si="55"/>
        <v>Desarrollo del Sistema de Educación Superior</v>
      </c>
      <c r="K1189" s="94" t="s">
        <v>411</v>
      </c>
    </row>
    <row r="1190" spans="3:11" hidden="1" x14ac:dyDescent="0.25">
      <c r="C1190" s="139"/>
      <c r="D1190" s="147"/>
      <c r="E1190" s="114"/>
      <c r="F1190" s="93">
        <f t="shared" si="54"/>
        <v>0</v>
      </c>
      <c r="G1190" s="157"/>
      <c r="H1190" s="140"/>
      <c r="I1190" s="126" t="e">
        <f>VLOOKUP(H1190,Presupuesto!$B$11:$C$565,2,0)</f>
        <v>#N/A</v>
      </c>
      <c r="J1190" s="94" t="str">
        <f t="shared" si="55"/>
        <v>Desarrollo del Sistema de Educación Superior</v>
      </c>
      <c r="K1190" s="94" t="s">
        <v>411</v>
      </c>
    </row>
    <row r="1191" spans="3:11" hidden="1" x14ac:dyDescent="0.25">
      <c r="C1191" s="139"/>
      <c r="D1191" s="147"/>
      <c r="E1191" s="114"/>
      <c r="F1191" s="93">
        <f t="shared" si="54"/>
        <v>0</v>
      </c>
      <c r="G1191" s="157"/>
      <c r="H1191" s="140"/>
      <c r="I1191" s="126" t="e">
        <f>VLOOKUP(H1191,Presupuesto!$B$11:$C$565,2,0)</f>
        <v>#N/A</v>
      </c>
      <c r="J1191" s="94" t="str">
        <f t="shared" si="55"/>
        <v>Desarrollo del Sistema de Educación Superior</v>
      </c>
      <c r="K1191" s="94" t="s">
        <v>411</v>
      </c>
    </row>
    <row r="1192" spans="3:11" hidden="1" x14ac:dyDescent="0.25">
      <c r="C1192" s="139"/>
      <c r="D1192" s="147"/>
      <c r="E1192" s="114"/>
      <c r="F1192" s="93">
        <f t="shared" si="54"/>
        <v>0</v>
      </c>
      <c r="G1192" s="157"/>
      <c r="H1192" s="140"/>
      <c r="I1192" s="126" t="e">
        <f>VLOOKUP(H1192,Presupuesto!$B$11:$C$565,2,0)</f>
        <v>#N/A</v>
      </c>
      <c r="J1192" s="94" t="str">
        <f t="shared" si="55"/>
        <v>Desarrollo del Sistema de Educación Superior</v>
      </c>
      <c r="K1192" s="94" t="s">
        <v>411</v>
      </c>
    </row>
    <row r="1193" spans="3:11" hidden="1" x14ac:dyDescent="0.25">
      <c r="C1193" s="141"/>
      <c r="D1193" s="147"/>
      <c r="E1193" s="114"/>
      <c r="F1193" s="93">
        <f t="shared" si="54"/>
        <v>0</v>
      </c>
      <c r="G1193" s="157"/>
      <c r="H1193" s="142"/>
      <c r="I1193" s="126" t="e">
        <f>VLOOKUP(H1193,Presupuesto!$B$11:$C$565,2,0)</f>
        <v>#N/A</v>
      </c>
      <c r="J1193" s="94" t="str">
        <f t="shared" si="55"/>
        <v>Desarrollo del Sistema de Educación Superior</v>
      </c>
      <c r="K1193" s="94" t="s">
        <v>402</v>
      </c>
    </row>
    <row r="1194" spans="3:11" hidden="1" x14ac:dyDescent="0.25">
      <c r="C1194" s="141"/>
      <c r="D1194" s="147"/>
      <c r="E1194" s="114"/>
      <c r="F1194" s="93">
        <f t="shared" si="54"/>
        <v>0</v>
      </c>
      <c r="G1194" s="157"/>
      <c r="H1194" s="142"/>
      <c r="I1194" s="126" t="e">
        <f>VLOOKUP(H1194,Presupuesto!$B$11:$C$565,2,0)</f>
        <v>#N/A</v>
      </c>
      <c r="J1194" s="94" t="str">
        <f t="shared" si="55"/>
        <v>Desarrollo del Sistema de Educación Superior</v>
      </c>
      <c r="K1194" s="94" t="s">
        <v>411</v>
      </c>
    </row>
    <row r="1195" spans="3:11" hidden="1" x14ac:dyDescent="0.25">
      <c r="C1195" s="141"/>
      <c r="D1195" s="147"/>
      <c r="E1195" s="114"/>
      <c r="F1195" s="93">
        <f t="shared" si="54"/>
        <v>0</v>
      </c>
      <c r="G1195" s="157"/>
      <c r="H1195" s="142"/>
      <c r="I1195" s="126" t="e">
        <f>VLOOKUP(H1195,Presupuesto!$B$11:$C$565,2,0)</f>
        <v>#N/A</v>
      </c>
      <c r="J1195" s="94" t="str">
        <f t="shared" si="55"/>
        <v>Desarrollo del Sistema de Educación Superior</v>
      </c>
      <c r="K1195" s="94" t="s">
        <v>411</v>
      </c>
    </row>
    <row r="1196" spans="3:11" hidden="1" x14ac:dyDescent="0.25">
      <c r="C1196" s="141"/>
      <c r="D1196" s="147"/>
      <c r="E1196" s="114"/>
      <c r="F1196" s="93">
        <f t="shared" si="54"/>
        <v>0</v>
      </c>
      <c r="G1196" s="157"/>
      <c r="H1196" s="142"/>
      <c r="I1196" s="126" t="e">
        <f>VLOOKUP(H1196,Presupuesto!$B$11:$C$565,2,0)</f>
        <v>#N/A</v>
      </c>
      <c r="J1196" s="94" t="str">
        <f t="shared" si="55"/>
        <v>Desarrollo del Sistema de Educación Superior</v>
      </c>
      <c r="K1196" s="94" t="s">
        <v>411</v>
      </c>
    </row>
    <row r="1197" spans="3:11" ht="15.75" hidden="1" thickBot="1" x14ac:dyDescent="0.3">
      <c r="C1197" s="143"/>
      <c r="D1197" s="155"/>
      <c r="E1197" s="99"/>
      <c r="F1197" s="101">
        <f t="shared" si="54"/>
        <v>0</v>
      </c>
      <c r="G1197" s="158"/>
      <c r="H1197" s="144"/>
      <c r="I1197" s="128" t="e">
        <f>VLOOKUP(H1197,Presupuesto!$B$11:$C$565,2,0)</f>
        <v>#N/A</v>
      </c>
      <c r="J1197" s="102" t="str">
        <f t="shared" si="55"/>
        <v>Desarrollo del Sistema de Educación Superior</v>
      </c>
      <c r="K1197" s="120" t="s">
        <v>393</v>
      </c>
    </row>
    <row r="1199" spans="3:11" ht="15.75" thickBot="1" x14ac:dyDescent="0.3"/>
    <row r="1200" spans="3:11" ht="15.75" thickBot="1" x14ac:dyDescent="0.3">
      <c r="C1200" s="153" t="s">
        <v>53</v>
      </c>
      <c r="D1200" s="307">
        <f>SUM(F1207:F1241)</f>
        <v>100000</v>
      </c>
      <c r="E1200" s="380"/>
      <c r="F1200" s="70"/>
      <c r="G1200" s="76"/>
      <c r="H1200" s="70"/>
      <c r="I1200" s="70"/>
      <c r="J1200" s="380"/>
      <c r="K1200" s="380"/>
    </row>
    <row r="1201" spans="3:11" x14ac:dyDescent="0.25">
      <c r="C1201" s="70"/>
      <c r="D1201" s="31"/>
      <c r="E1201" s="89"/>
      <c r="F1201" s="89"/>
      <c r="G1201" s="89"/>
      <c r="H1201" s="73"/>
      <c r="I1201" s="73"/>
      <c r="J1201" s="73"/>
      <c r="K1201" s="108"/>
    </row>
    <row r="1202" spans="3:11" x14ac:dyDescent="0.25">
      <c r="C1202" s="70"/>
      <c r="D1202" s="31"/>
      <c r="E1202" s="89"/>
      <c r="F1202" s="89"/>
      <c r="G1202" s="89"/>
      <c r="H1202" s="73"/>
      <c r="I1202" s="73"/>
      <c r="J1202" s="73"/>
      <c r="K1202" s="108"/>
    </row>
    <row r="1203" spans="3:11" ht="15.75" x14ac:dyDescent="0.25">
      <c r="C1203" s="198" t="s">
        <v>391</v>
      </c>
      <c r="D1203" s="306" t="s">
        <v>2816</v>
      </c>
      <c r="E1203" s="89"/>
      <c r="F1203" s="89"/>
      <c r="G1203" s="89"/>
      <c r="H1203" s="73"/>
      <c r="I1203" s="73"/>
      <c r="J1203" s="73"/>
      <c r="K1203" s="108"/>
    </row>
    <row r="1204" spans="3:11" ht="18.75" x14ac:dyDescent="0.25">
      <c r="C1204" s="200" t="str">
        <f>IFERROR(VLOOKUP(D1203,'1. Desarrollo e Innov. Curricu.'!$F:$G,2,FALSE),IFERROR(VLOOKUP(D1203,'2. Investigación Científica'!$F:$G,2,FALSE),IFERROR(VLOOKUP(D1203,'3. Vinculación Univ. Sociedad'!$E:$G,2,FALSE),IFERROR(VLOOKUP(D1203,'4. Docencia y Profesorado Univ.'!$F:$G,2,FALSE),IFERROR(VLOOKUP(D1203,'5. Estudiantes y Graduados'!$F:$G,2,FALSE),IFERROR(VLOOKUP(D1203,'11. Gestion Administrativa'!$F:$G,2,FALSE),IFERROR(VLOOKUP(D1203,'13. Gestión Académica'!$F:$G,2,FALSE),IFERROR(VLOOKUP(D1203,'9. Asegura. de la Calid. y M'!$F:$G,2,FALSE),IFERROR(VLOOKUP(D1203,'6. Gestión del Conocimiento'!$F:$G,2,FALSE),IFERROR(VLOOKUP(D1203,'15. Gobernabilidad y Proceso...'!$F:$G,2,FALSE),IFERROR(VLOOKUP(D1203,'12. Gestión del Talento Humano'!$F:$G,2,FALSE),IFERROR(VLOOKUP(D1203,'14. Internacional... de la E.S.'!$F:$G,2,FALSE),IFERROR(VLOOKUP(D1203,'10. Posgrado'!$F:$G,2,FALSE),IFERROR(VLOOKUP(D1203,'17. Gestión TIC'!$F:$G,2,FALSE),IFERROR(VLOOKUP(D1203,'16. Desa. del Sistema Educ.Sup.'!$F:$G,2,FALSE),IFERROR(VLOOKUP(D1203,'8. Cultura de Inno. Insti...'!$F:$G,2,FALSE),VLOOKUP(D1203,'7. Lo Esencial de la Reforma U.'!$F:$G,2,0)))))))))))))))))</f>
        <v>Diseño, programación y ejecución del curso</v>
      </c>
      <c r="D1204" s="31"/>
      <c r="E1204" s="89"/>
      <c r="F1204" s="89"/>
      <c r="G1204" s="89"/>
      <c r="H1204" s="73"/>
      <c r="I1204" s="73"/>
      <c r="J1204" s="73"/>
      <c r="K1204" s="108"/>
    </row>
    <row r="1205" spans="3:11" ht="15.75" thickBot="1" x14ac:dyDescent="0.3">
      <c r="C1205" s="380"/>
      <c r="D1205" s="380"/>
      <c r="E1205" s="380"/>
      <c r="F1205" s="89"/>
      <c r="G1205" s="73"/>
      <c r="H1205" s="73"/>
      <c r="I1205" s="73"/>
      <c r="J1205" s="380"/>
      <c r="K1205" s="380"/>
    </row>
    <row r="1206" spans="3:11" ht="30.75" thickBot="1" x14ac:dyDescent="0.3">
      <c r="C1206" s="125" t="s">
        <v>44</v>
      </c>
      <c r="D1206" s="125" t="s">
        <v>55</v>
      </c>
      <c r="E1206" s="132" t="s">
        <v>57</v>
      </c>
      <c r="F1206" s="131" t="s">
        <v>27</v>
      </c>
      <c r="G1206" s="129" t="s">
        <v>130</v>
      </c>
      <c r="H1206" s="132" t="s">
        <v>46</v>
      </c>
      <c r="I1206" s="129" t="s">
        <v>131</v>
      </c>
      <c r="J1206" s="129" t="s">
        <v>409</v>
      </c>
      <c r="K1206" s="129" t="s">
        <v>410</v>
      </c>
    </row>
    <row r="1207" spans="3:11" hidden="1" x14ac:dyDescent="0.25">
      <c r="C1207" s="210" t="s">
        <v>438</v>
      </c>
      <c r="D1207" s="211"/>
      <c r="E1207" s="209">
        <f>HLOOKUP(C1207,$AH$2:$BU$3,2,0)</f>
        <v>620</v>
      </c>
      <c r="F1207" s="93">
        <f t="shared" ref="F1207:F1241" si="56">D1207*E1207</f>
        <v>0</v>
      </c>
      <c r="G1207" s="157"/>
      <c r="H1207" s="138"/>
      <c r="I1207" s="126" t="e">
        <f>VLOOKUP(H1207,Presupuesto!$B$11:$C$565,2,0)</f>
        <v>#N/A</v>
      </c>
      <c r="J1207" s="208" t="s">
        <v>1474</v>
      </c>
      <c r="K1207" s="94" t="s">
        <v>393</v>
      </c>
    </row>
    <row r="1208" spans="3:11" x14ac:dyDescent="0.25">
      <c r="C1208" s="137" t="s">
        <v>3058</v>
      </c>
      <c r="D1208" s="154">
        <v>10</v>
      </c>
      <c r="E1208" s="119">
        <v>10000</v>
      </c>
      <c r="F1208" s="93">
        <f t="shared" si="56"/>
        <v>100000</v>
      </c>
      <c r="G1208" s="157" t="s">
        <v>128</v>
      </c>
      <c r="H1208" s="994"/>
      <c r="I1208" s="126" t="e">
        <f>VLOOKUP(H1208,Presupuesto!$B$11:$C$565,2,0)</f>
        <v>#N/A</v>
      </c>
      <c r="J1208" s="94" t="s">
        <v>1358</v>
      </c>
      <c r="K1208" s="94" t="s">
        <v>400</v>
      </c>
    </row>
    <row r="1209" spans="3:11" hidden="1" x14ac:dyDescent="0.25">
      <c r="C1209" s="137"/>
      <c r="D1209" s="154"/>
      <c r="E1209" s="119"/>
      <c r="F1209" s="93">
        <f t="shared" si="56"/>
        <v>0</v>
      </c>
      <c r="G1209" s="157"/>
      <c r="H1209" s="138"/>
      <c r="I1209" s="126" t="e">
        <f>VLOOKUP(H1209,Presupuesto!$B$11:$C$565,2,0)</f>
        <v>#N/A</v>
      </c>
      <c r="J1209" s="94" t="str">
        <f t="shared" ref="J1209:J1241" si="57">$J$854</f>
        <v>Desarrollo del Sistema de Educación Superior</v>
      </c>
      <c r="K1209" s="94" t="s">
        <v>411</v>
      </c>
    </row>
    <row r="1210" spans="3:11" hidden="1" x14ac:dyDescent="0.25">
      <c r="C1210" s="137"/>
      <c r="D1210" s="154"/>
      <c r="E1210" s="119"/>
      <c r="F1210" s="93">
        <f t="shared" si="56"/>
        <v>0</v>
      </c>
      <c r="G1210" s="157"/>
      <c r="H1210" s="138"/>
      <c r="I1210" s="126" t="e">
        <f>VLOOKUP(H1210,Presupuesto!$B$11:$C$565,2,0)</f>
        <v>#N/A</v>
      </c>
      <c r="J1210" s="94" t="str">
        <f t="shared" si="57"/>
        <v>Desarrollo del Sistema de Educación Superior</v>
      </c>
      <c r="K1210" s="94" t="s">
        <v>411</v>
      </c>
    </row>
    <row r="1211" spans="3:11" hidden="1" x14ac:dyDescent="0.25">
      <c r="C1211" s="137"/>
      <c r="D1211" s="154"/>
      <c r="E1211" s="119"/>
      <c r="F1211" s="93">
        <f t="shared" si="56"/>
        <v>0</v>
      </c>
      <c r="G1211" s="157"/>
      <c r="H1211" s="138"/>
      <c r="I1211" s="126" t="e">
        <f>VLOOKUP(H1211,Presupuesto!$B$11:$C$565,2,0)</f>
        <v>#N/A</v>
      </c>
      <c r="J1211" s="94" t="str">
        <f t="shared" si="57"/>
        <v>Desarrollo del Sistema de Educación Superior</v>
      </c>
      <c r="K1211" s="94" t="s">
        <v>411</v>
      </c>
    </row>
    <row r="1212" spans="3:11" hidden="1" x14ac:dyDescent="0.25">
      <c r="C1212" s="137"/>
      <c r="D1212" s="154"/>
      <c r="E1212" s="119"/>
      <c r="F1212" s="93">
        <f t="shared" si="56"/>
        <v>0</v>
      </c>
      <c r="G1212" s="157"/>
      <c r="H1212" s="138"/>
      <c r="I1212" s="126" t="e">
        <f>VLOOKUP(H1212,Presupuesto!$B$11:$C$565,2,0)</f>
        <v>#N/A</v>
      </c>
      <c r="J1212" s="94" t="str">
        <f t="shared" si="57"/>
        <v>Desarrollo del Sistema de Educación Superior</v>
      </c>
      <c r="K1212" s="94" t="s">
        <v>400</v>
      </c>
    </row>
    <row r="1213" spans="3:11" hidden="1" x14ac:dyDescent="0.25">
      <c r="C1213" s="137"/>
      <c r="D1213" s="154"/>
      <c r="E1213" s="119"/>
      <c r="F1213" s="93">
        <f t="shared" si="56"/>
        <v>0</v>
      </c>
      <c r="G1213" s="157"/>
      <c r="H1213" s="138"/>
      <c r="I1213" s="126" t="e">
        <f>VLOOKUP(H1213,Presupuesto!$B$11:$C$565,2,0)</f>
        <v>#N/A</v>
      </c>
      <c r="J1213" s="94" t="str">
        <f t="shared" si="57"/>
        <v>Desarrollo del Sistema de Educación Superior</v>
      </c>
      <c r="K1213" s="94" t="s">
        <v>411</v>
      </c>
    </row>
    <row r="1214" spans="3:11" hidden="1" x14ac:dyDescent="0.25">
      <c r="C1214" s="137"/>
      <c r="D1214" s="154"/>
      <c r="E1214" s="119"/>
      <c r="F1214" s="93">
        <f t="shared" si="56"/>
        <v>0</v>
      </c>
      <c r="G1214" s="157"/>
      <c r="H1214" s="138"/>
      <c r="I1214" s="126" t="e">
        <f>VLOOKUP(H1214,Presupuesto!$B$11:$C$565,2,0)</f>
        <v>#N/A</v>
      </c>
      <c r="J1214" s="94" t="str">
        <f t="shared" si="57"/>
        <v>Desarrollo del Sistema de Educación Superior</v>
      </c>
      <c r="K1214" s="94" t="s">
        <v>411</v>
      </c>
    </row>
    <row r="1215" spans="3:11" hidden="1" x14ac:dyDescent="0.25">
      <c r="C1215" s="137"/>
      <c r="D1215" s="154"/>
      <c r="E1215" s="119"/>
      <c r="F1215" s="93">
        <f t="shared" si="56"/>
        <v>0</v>
      </c>
      <c r="G1215" s="157"/>
      <c r="H1215" s="138"/>
      <c r="I1215" s="126" t="e">
        <f>VLOOKUP(H1215,Presupuesto!$B$11:$C$565,2,0)</f>
        <v>#N/A</v>
      </c>
      <c r="J1215" s="94" t="str">
        <f t="shared" si="57"/>
        <v>Desarrollo del Sistema de Educación Superior</v>
      </c>
      <c r="K1215" s="94" t="s">
        <v>411</v>
      </c>
    </row>
    <row r="1216" spans="3:11" hidden="1" x14ac:dyDescent="0.25">
      <c r="C1216" s="137"/>
      <c r="D1216" s="154"/>
      <c r="E1216" s="119"/>
      <c r="F1216" s="93">
        <f t="shared" si="56"/>
        <v>0</v>
      </c>
      <c r="G1216" s="157"/>
      <c r="H1216" s="138"/>
      <c r="I1216" s="126" t="e">
        <f>VLOOKUP(H1216,Presupuesto!$B$11:$C$565,2,0)</f>
        <v>#N/A</v>
      </c>
      <c r="J1216" s="94" t="str">
        <f t="shared" si="57"/>
        <v>Desarrollo del Sistema de Educación Superior</v>
      </c>
      <c r="K1216" s="94" t="s">
        <v>411</v>
      </c>
    </row>
    <row r="1217" spans="3:11" hidden="1" x14ac:dyDescent="0.25">
      <c r="C1217" s="137"/>
      <c r="D1217" s="154"/>
      <c r="E1217" s="119"/>
      <c r="F1217" s="93">
        <f t="shared" si="56"/>
        <v>0</v>
      </c>
      <c r="G1217" s="157"/>
      <c r="H1217" s="138"/>
      <c r="I1217" s="126" t="e">
        <f>VLOOKUP(H1217,Presupuesto!$B$11:$C$565,2,0)</f>
        <v>#N/A</v>
      </c>
      <c r="J1217" s="94" t="str">
        <f t="shared" si="57"/>
        <v>Desarrollo del Sistema de Educación Superior</v>
      </c>
      <c r="K1217" s="94" t="s">
        <v>411</v>
      </c>
    </row>
    <row r="1218" spans="3:11" hidden="1" x14ac:dyDescent="0.25">
      <c r="C1218" s="137"/>
      <c r="D1218" s="154"/>
      <c r="E1218" s="119"/>
      <c r="F1218" s="93">
        <f t="shared" si="56"/>
        <v>0</v>
      </c>
      <c r="G1218" s="157"/>
      <c r="H1218" s="138"/>
      <c r="I1218" s="126" t="e">
        <f>VLOOKUP(H1218,Presupuesto!$B$11:$C$565,2,0)</f>
        <v>#N/A</v>
      </c>
      <c r="J1218" s="94" t="str">
        <f t="shared" si="57"/>
        <v>Desarrollo del Sistema de Educación Superior</v>
      </c>
      <c r="K1218" s="94" t="s">
        <v>411</v>
      </c>
    </row>
    <row r="1219" spans="3:11" hidden="1" x14ac:dyDescent="0.25">
      <c r="C1219" s="137"/>
      <c r="D1219" s="154"/>
      <c r="E1219" s="119"/>
      <c r="F1219" s="93">
        <f t="shared" si="56"/>
        <v>0</v>
      </c>
      <c r="G1219" s="157"/>
      <c r="H1219" s="138"/>
      <c r="I1219" s="126" t="e">
        <f>VLOOKUP(H1219,Presupuesto!$B$11:$C$565,2,0)</f>
        <v>#N/A</v>
      </c>
      <c r="J1219" s="94" t="str">
        <f t="shared" si="57"/>
        <v>Desarrollo del Sistema de Educación Superior</v>
      </c>
      <c r="K1219" s="94" t="s">
        <v>411</v>
      </c>
    </row>
    <row r="1220" spans="3:11" hidden="1" x14ac:dyDescent="0.25">
      <c r="C1220" s="137"/>
      <c r="D1220" s="154"/>
      <c r="E1220" s="119"/>
      <c r="F1220" s="93">
        <f t="shared" si="56"/>
        <v>0</v>
      </c>
      <c r="G1220" s="157"/>
      <c r="H1220" s="138"/>
      <c r="I1220" s="126" t="e">
        <f>VLOOKUP(H1220,Presupuesto!$B$11:$C$565,2,0)</f>
        <v>#N/A</v>
      </c>
      <c r="J1220" s="94" t="str">
        <f t="shared" si="57"/>
        <v>Desarrollo del Sistema de Educación Superior</v>
      </c>
      <c r="K1220" s="94" t="s">
        <v>411</v>
      </c>
    </row>
    <row r="1221" spans="3:11" hidden="1" x14ac:dyDescent="0.25">
      <c r="C1221" s="137"/>
      <c r="D1221" s="154"/>
      <c r="E1221" s="119"/>
      <c r="F1221" s="93">
        <f t="shared" si="56"/>
        <v>0</v>
      </c>
      <c r="G1221" s="157"/>
      <c r="H1221" s="138"/>
      <c r="I1221" s="126" t="e">
        <f>VLOOKUP(H1221,Presupuesto!$B$11:$C$565,2,0)</f>
        <v>#N/A</v>
      </c>
      <c r="J1221" s="94" t="str">
        <f t="shared" si="57"/>
        <v>Desarrollo del Sistema de Educación Superior</v>
      </c>
      <c r="K1221" s="94" t="s">
        <v>411</v>
      </c>
    </row>
    <row r="1222" spans="3:11" hidden="1" x14ac:dyDescent="0.25">
      <c r="C1222" s="137"/>
      <c r="D1222" s="154"/>
      <c r="E1222" s="119"/>
      <c r="F1222" s="93">
        <f t="shared" si="56"/>
        <v>0</v>
      </c>
      <c r="G1222" s="157"/>
      <c r="H1222" s="138"/>
      <c r="I1222" s="126" t="e">
        <f>VLOOKUP(H1222,Presupuesto!$B$11:$C$565,2,0)</f>
        <v>#N/A</v>
      </c>
      <c r="J1222" s="94" t="str">
        <f t="shared" si="57"/>
        <v>Desarrollo del Sistema de Educación Superior</v>
      </c>
      <c r="K1222" s="94" t="s">
        <v>411</v>
      </c>
    </row>
    <row r="1223" spans="3:11" hidden="1" x14ac:dyDescent="0.25">
      <c r="C1223" s="137"/>
      <c r="D1223" s="154"/>
      <c r="E1223" s="119"/>
      <c r="F1223" s="93">
        <f t="shared" si="56"/>
        <v>0</v>
      </c>
      <c r="G1223" s="157"/>
      <c r="H1223" s="138"/>
      <c r="I1223" s="126" t="e">
        <f>VLOOKUP(H1223,Presupuesto!$B$11:$C$565,2,0)</f>
        <v>#N/A</v>
      </c>
      <c r="J1223" s="94" t="str">
        <f t="shared" si="57"/>
        <v>Desarrollo del Sistema de Educación Superior</v>
      </c>
      <c r="K1223" s="94" t="s">
        <v>411</v>
      </c>
    </row>
    <row r="1224" spans="3:11" hidden="1" x14ac:dyDescent="0.25">
      <c r="C1224" s="137"/>
      <c r="D1224" s="154"/>
      <c r="E1224" s="119"/>
      <c r="F1224" s="93">
        <f t="shared" si="56"/>
        <v>0</v>
      </c>
      <c r="G1224" s="157"/>
      <c r="H1224" s="138"/>
      <c r="I1224" s="126" t="e">
        <f>VLOOKUP(H1224,Presupuesto!$B$11:$C$565,2,0)</f>
        <v>#N/A</v>
      </c>
      <c r="J1224" s="94" t="str">
        <f t="shared" si="57"/>
        <v>Desarrollo del Sistema de Educación Superior</v>
      </c>
      <c r="K1224" s="94" t="s">
        <v>411</v>
      </c>
    </row>
    <row r="1225" spans="3:11" hidden="1" x14ac:dyDescent="0.25">
      <c r="C1225" s="137"/>
      <c r="D1225" s="154"/>
      <c r="E1225" s="119"/>
      <c r="F1225" s="93">
        <f t="shared" si="56"/>
        <v>0</v>
      </c>
      <c r="G1225" s="157"/>
      <c r="H1225" s="138"/>
      <c r="I1225" s="126" t="e">
        <f>VLOOKUP(H1225,Presupuesto!$B$11:$C$565,2,0)</f>
        <v>#N/A</v>
      </c>
      <c r="J1225" s="94" t="str">
        <f t="shared" si="57"/>
        <v>Desarrollo del Sistema de Educación Superior</v>
      </c>
      <c r="K1225" s="94" t="s">
        <v>411</v>
      </c>
    </row>
    <row r="1226" spans="3:11" hidden="1" x14ac:dyDescent="0.25">
      <c r="C1226" s="137"/>
      <c r="D1226" s="154"/>
      <c r="E1226" s="119"/>
      <c r="F1226" s="93">
        <f t="shared" si="56"/>
        <v>0</v>
      </c>
      <c r="G1226" s="157"/>
      <c r="H1226" s="138"/>
      <c r="I1226" s="126" t="e">
        <f>VLOOKUP(H1226,Presupuesto!$B$11:$C$565,2,0)</f>
        <v>#N/A</v>
      </c>
      <c r="J1226" s="94" t="str">
        <f t="shared" si="57"/>
        <v>Desarrollo del Sistema de Educación Superior</v>
      </c>
      <c r="K1226" s="94" t="s">
        <v>411</v>
      </c>
    </row>
    <row r="1227" spans="3:11" hidden="1" x14ac:dyDescent="0.25">
      <c r="C1227" s="137"/>
      <c r="D1227" s="154"/>
      <c r="E1227" s="119"/>
      <c r="F1227" s="93">
        <f t="shared" si="56"/>
        <v>0</v>
      </c>
      <c r="G1227" s="157"/>
      <c r="H1227" s="138"/>
      <c r="I1227" s="126" t="e">
        <f>VLOOKUP(H1227,Presupuesto!$B$11:$C$565,2,0)</f>
        <v>#N/A</v>
      </c>
      <c r="J1227" s="94" t="str">
        <f t="shared" si="57"/>
        <v>Desarrollo del Sistema de Educación Superior</v>
      </c>
      <c r="K1227" s="94" t="s">
        <v>411</v>
      </c>
    </row>
    <row r="1228" spans="3:11" hidden="1" x14ac:dyDescent="0.25">
      <c r="C1228" s="137"/>
      <c r="D1228" s="154"/>
      <c r="E1228" s="119"/>
      <c r="F1228" s="93">
        <f t="shared" si="56"/>
        <v>0</v>
      </c>
      <c r="G1228" s="157"/>
      <c r="H1228" s="138"/>
      <c r="I1228" s="126" t="e">
        <f>VLOOKUP(H1228,Presupuesto!$B$11:$C$565,2,0)</f>
        <v>#N/A</v>
      </c>
      <c r="J1228" s="94" t="str">
        <f t="shared" si="57"/>
        <v>Desarrollo del Sistema de Educación Superior</v>
      </c>
      <c r="K1228" s="94" t="s">
        <v>411</v>
      </c>
    </row>
    <row r="1229" spans="3:11" hidden="1" x14ac:dyDescent="0.25">
      <c r="C1229" s="139"/>
      <c r="D1229" s="147"/>
      <c r="E1229" s="114"/>
      <c r="F1229" s="93">
        <f t="shared" si="56"/>
        <v>0</v>
      </c>
      <c r="G1229" s="157"/>
      <c r="H1229" s="140"/>
      <c r="I1229" s="126" t="e">
        <f>VLOOKUP(H1229,Presupuesto!$B$11:$C$565,2,0)</f>
        <v>#N/A</v>
      </c>
      <c r="J1229" s="94" t="str">
        <f t="shared" si="57"/>
        <v>Desarrollo del Sistema de Educación Superior</v>
      </c>
      <c r="K1229" s="94" t="s">
        <v>411</v>
      </c>
    </row>
    <row r="1230" spans="3:11" hidden="1" x14ac:dyDescent="0.25">
      <c r="C1230" s="139"/>
      <c r="D1230" s="147"/>
      <c r="E1230" s="114"/>
      <c r="F1230" s="93">
        <f t="shared" si="56"/>
        <v>0</v>
      </c>
      <c r="G1230" s="157"/>
      <c r="H1230" s="140"/>
      <c r="I1230" s="126" t="e">
        <f>VLOOKUP(H1230,Presupuesto!$B$11:$C$565,2,0)</f>
        <v>#N/A</v>
      </c>
      <c r="J1230" s="94" t="str">
        <f t="shared" si="57"/>
        <v>Desarrollo del Sistema de Educación Superior</v>
      </c>
      <c r="K1230" s="94" t="s">
        <v>411</v>
      </c>
    </row>
    <row r="1231" spans="3:11" hidden="1" x14ac:dyDescent="0.25">
      <c r="C1231" s="139"/>
      <c r="D1231" s="147"/>
      <c r="E1231" s="114"/>
      <c r="F1231" s="93">
        <f t="shared" si="56"/>
        <v>0</v>
      </c>
      <c r="G1231" s="157"/>
      <c r="H1231" s="140"/>
      <c r="I1231" s="126" t="e">
        <f>VLOOKUP(H1231,Presupuesto!$B$11:$C$565,2,0)</f>
        <v>#N/A</v>
      </c>
      <c r="J1231" s="94" t="str">
        <f t="shared" si="57"/>
        <v>Desarrollo del Sistema de Educación Superior</v>
      </c>
      <c r="K1231" s="94" t="s">
        <v>411</v>
      </c>
    </row>
    <row r="1232" spans="3:11" hidden="1" x14ac:dyDescent="0.25">
      <c r="C1232" s="139"/>
      <c r="D1232" s="147"/>
      <c r="E1232" s="114"/>
      <c r="F1232" s="93">
        <f t="shared" si="56"/>
        <v>0</v>
      </c>
      <c r="G1232" s="157"/>
      <c r="H1232" s="140"/>
      <c r="I1232" s="126" t="e">
        <f>VLOOKUP(H1232,Presupuesto!$B$11:$C$565,2,0)</f>
        <v>#N/A</v>
      </c>
      <c r="J1232" s="94" t="str">
        <f t="shared" si="57"/>
        <v>Desarrollo del Sistema de Educación Superior</v>
      </c>
      <c r="K1232" s="94" t="s">
        <v>411</v>
      </c>
    </row>
    <row r="1233" spans="3:11" hidden="1" x14ac:dyDescent="0.25">
      <c r="C1233" s="139"/>
      <c r="D1233" s="147"/>
      <c r="E1233" s="114"/>
      <c r="F1233" s="93">
        <f t="shared" si="56"/>
        <v>0</v>
      </c>
      <c r="G1233" s="157"/>
      <c r="H1233" s="140"/>
      <c r="I1233" s="126" t="e">
        <f>VLOOKUP(H1233,Presupuesto!$B$11:$C$565,2,0)</f>
        <v>#N/A</v>
      </c>
      <c r="J1233" s="94" t="str">
        <f t="shared" si="57"/>
        <v>Desarrollo del Sistema de Educación Superior</v>
      </c>
      <c r="K1233" s="94" t="s">
        <v>411</v>
      </c>
    </row>
    <row r="1234" spans="3:11" hidden="1" x14ac:dyDescent="0.25">
      <c r="C1234" s="139"/>
      <c r="D1234" s="147"/>
      <c r="E1234" s="114"/>
      <c r="F1234" s="93">
        <f t="shared" si="56"/>
        <v>0</v>
      </c>
      <c r="G1234" s="157"/>
      <c r="H1234" s="140"/>
      <c r="I1234" s="126" t="e">
        <f>VLOOKUP(H1234,Presupuesto!$B$11:$C$565,2,0)</f>
        <v>#N/A</v>
      </c>
      <c r="J1234" s="94" t="str">
        <f t="shared" si="57"/>
        <v>Desarrollo del Sistema de Educación Superior</v>
      </c>
      <c r="K1234" s="94" t="s">
        <v>411</v>
      </c>
    </row>
    <row r="1235" spans="3:11" hidden="1" x14ac:dyDescent="0.25">
      <c r="C1235" s="139"/>
      <c r="D1235" s="147"/>
      <c r="E1235" s="114"/>
      <c r="F1235" s="93">
        <f t="shared" si="56"/>
        <v>0</v>
      </c>
      <c r="G1235" s="157"/>
      <c r="H1235" s="140"/>
      <c r="I1235" s="126" t="e">
        <f>VLOOKUP(H1235,Presupuesto!$B$11:$C$565,2,0)</f>
        <v>#N/A</v>
      </c>
      <c r="J1235" s="94" t="str">
        <f t="shared" si="57"/>
        <v>Desarrollo del Sistema de Educación Superior</v>
      </c>
      <c r="K1235" s="94" t="s">
        <v>411</v>
      </c>
    </row>
    <row r="1236" spans="3:11" hidden="1" x14ac:dyDescent="0.25">
      <c r="C1236" s="139"/>
      <c r="D1236" s="147"/>
      <c r="E1236" s="114"/>
      <c r="F1236" s="93">
        <f t="shared" si="56"/>
        <v>0</v>
      </c>
      <c r="G1236" s="157"/>
      <c r="H1236" s="140"/>
      <c r="I1236" s="126" t="e">
        <f>VLOOKUP(H1236,Presupuesto!$B$11:$C$565,2,0)</f>
        <v>#N/A</v>
      </c>
      <c r="J1236" s="94" t="str">
        <f t="shared" si="57"/>
        <v>Desarrollo del Sistema de Educación Superior</v>
      </c>
      <c r="K1236" s="94" t="s">
        <v>411</v>
      </c>
    </row>
    <row r="1237" spans="3:11" hidden="1" x14ac:dyDescent="0.25">
      <c r="C1237" s="141"/>
      <c r="D1237" s="147"/>
      <c r="E1237" s="114"/>
      <c r="F1237" s="93">
        <f t="shared" si="56"/>
        <v>0</v>
      </c>
      <c r="G1237" s="157"/>
      <c r="H1237" s="142"/>
      <c r="I1237" s="126" t="e">
        <f>VLOOKUP(H1237,Presupuesto!$B$11:$C$565,2,0)</f>
        <v>#N/A</v>
      </c>
      <c r="J1237" s="94" t="str">
        <f t="shared" si="57"/>
        <v>Desarrollo del Sistema de Educación Superior</v>
      </c>
      <c r="K1237" s="94" t="s">
        <v>402</v>
      </c>
    </row>
    <row r="1238" spans="3:11" hidden="1" x14ac:dyDescent="0.25">
      <c r="C1238" s="141"/>
      <c r="D1238" s="147"/>
      <c r="E1238" s="114"/>
      <c r="F1238" s="93">
        <f t="shared" si="56"/>
        <v>0</v>
      </c>
      <c r="G1238" s="157"/>
      <c r="H1238" s="142"/>
      <c r="I1238" s="126" t="e">
        <f>VLOOKUP(H1238,Presupuesto!$B$11:$C$565,2,0)</f>
        <v>#N/A</v>
      </c>
      <c r="J1238" s="94" t="str">
        <f t="shared" si="57"/>
        <v>Desarrollo del Sistema de Educación Superior</v>
      </c>
      <c r="K1238" s="94" t="s">
        <v>411</v>
      </c>
    </row>
    <row r="1239" spans="3:11" hidden="1" x14ac:dyDescent="0.25">
      <c r="C1239" s="141"/>
      <c r="D1239" s="147"/>
      <c r="E1239" s="114"/>
      <c r="F1239" s="93">
        <f t="shared" si="56"/>
        <v>0</v>
      </c>
      <c r="G1239" s="157"/>
      <c r="H1239" s="142"/>
      <c r="I1239" s="126" t="e">
        <f>VLOOKUP(H1239,Presupuesto!$B$11:$C$565,2,0)</f>
        <v>#N/A</v>
      </c>
      <c r="J1239" s="94" t="str">
        <f t="shared" si="57"/>
        <v>Desarrollo del Sistema de Educación Superior</v>
      </c>
      <c r="K1239" s="94" t="s">
        <v>411</v>
      </c>
    </row>
    <row r="1240" spans="3:11" hidden="1" x14ac:dyDescent="0.25">
      <c r="C1240" s="141"/>
      <c r="D1240" s="147"/>
      <c r="E1240" s="114"/>
      <c r="F1240" s="93">
        <f t="shared" si="56"/>
        <v>0</v>
      </c>
      <c r="G1240" s="157"/>
      <c r="H1240" s="142"/>
      <c r="I1240" s="126" t="e">
        <f>VLOOKUP(H1240,Presupuesto!$B$11:$C$565,2,0)</f>
        <v>#N/A</v>
      </c>
      <c r="J1240" s="94" t="str">
        <f t="shared" si="57"/>
        <v>Desarrollo del Sistema de Educación Superior</v>
      </c>
      <c r="K1240" s="94" t="s">
        <v>411</v>
      </c>
    </row>
    <row r="1241" spans="3:11" ht="15.75" hidden="1" thickBot="1" x14ac:dyDescent="0.3">
      <c r="C1241" s="143"/>
      <c r="D1241" s="155"/>
      <c r="E1241" s="99"/>
      <c r="F1241" s="101">
        <f t="shared" si="56"/>
        <v>0</v>
      </c>
      <c r="G1241" s="158"/>
      <c r="H1241" s="144"/>
      <c r="I1241" s="128" t="e">
        <f>VLOOKUP(H1241,Presupuesto!$B$11:$C$565,2,0)</f>
        <v>#N/A</v>
      </c>
      <c r="J1241" s="102" t="str">
        <f t="shared" si="57"/>
        <v>Desarrollo del Sistema de Educación Superior</v>
      </c>
      <c r="K1241" s="120" t="s">
        <v>393</v>
      </c>
    </row>
    <row r="1243" spans="3:11" ht="15.75" thickBot="1" x14ac:dyDescent="0.3"/>
    <row r="1244" spans="3:11" ht="15.75" thickBot="1" x14ac:dyDescent="0.3">
      <c r="C1244" s="153" t="s">
        <v>53</v>
      </c>
      <c r="D1244" s="307">
        <f>SUM(F1251:F1285)</f>
        <v>100000</v>
      </c>
      <c r="E1244" s="380"/>
      <c r="F1244" s="70"/>
      <c r="G1244" s="76"/>
      <c r="H1244" s="70"/>
      <c r="I1244" s="70"/>
      <c r="J1244" s="380"/>
      <c r="K1244" s="380"/>
    </row>
    <row r="1245" spans="3:11" x14ac:dyDescent="0.25">
      <c r="C1245" s="70"/>
      <c r="D1245" s="31"/>
      <c r="E1245" s="89"/>
      <c r="F1245" s="89"/>
      <c r="G1245" s="89"/>
      <c r="H1245" s="73"/>
      <c r="I1245" s="73"/>
      <c r="J1245" s="73"/>
      <c r="K1245" s="108"/>
    </row>
    <row r="1246" spans="3:11" x14ac:dyDescent="0.25">
      <c r="C1246" s="70"/>
      <c r="D1246" s="31"/>
      <c r="E1246" s="89"/>
      <c r="F1246" s="89"/>
      <c r="G1246" s="89"/>
      <c r="H1246" s="73"/>
      <c r="I1246" s="73"/>
      <c r="J1246" s="73"/>
      <c r="K1246" s="108"/>
    </row>
    <row r="1247" spans="3:11" ht="15.75" x14ac:dyDescent="0.25">
      <c r="C1247" s="198" t="s">
        <v>391</v>
      </c>
      <c r="D1247" s="306" t="s">
        <v>2819</v>
      </c>
      <c r="E1247" s="89"/>
      <c r="F1247" s="89"/>
      <c r="G1247" s="89"/>
      <c r="H1247" s="73"/>
      <c r="I1247" s="73"/>
      <c r="J1247" s="73"/>
      <c r="K1247" s="108"/>
    </row>
    <row r="1248" spans="3:11" ht="18.75" x14ac:dyDescent="0.25">
      <c r="C1248" s="200" t="str">
        <f>IFERROR(VLOOKUP(D1247,'1. Desarrollo e Innov. Curricu.'!$F:$G,2,FALSE),IFERROR(VLOOKUP(D1247,'2. Investigación Científica'!$F:$G,2,FALSE),IFERROR(VLOOKUP(D1247,'3. Vinculación Univ. Sociedad'!$E:$G,2,FALSE),IFERROR(VLOOKUP(D1247,'4. Docencia y Profesorado Univ.'!$F:$G,2,FALSE),IFERROR(VLOOKUP(D1247,'5. Estudiantes y Graduados'!$F:$G,2,FALSE),IFERROR(VLOOKUP(D1247,'11. Gestion Administrativa'!$F:$G,2,FALSE),IFERROR(VLOOKUP(D1247,'13. Gestión Académica'!$F:$G,2,FALSE),IFERROR(VLOOKUP(D1247,'9. Asegura. de la Calid. y M'!$F:$G,2,FALSE),IFERROR(VLOOKUP(D1247,'6. Gestión del Conocimiento'!$F:$G,2,FALSE),IFERROR(VLOOKUP(D1247,'15. Gobernabilidad y Proceso...'!$F:$G,2,FALSE),IFERROR(VLOOKUP(D1247,'12. Gestión del Talento Humano'!$F:$G,2,FALSE),IFERROR(VLOOKUP(D1247,'14. Internacional... de la E.S.'!$F:$G,2,FALSE),IFERROR(VLOOKUP(D1247,'10. Posgrado'!$F:$G,2,FALSE),IFERROR(VLOOKUP(D1247,'17. Gestión TIC'!$F:$G,2,FALSE),IFERROR(VLOOKUP(D1247,'16. Desa. del Sistema Educ.Sup.'!$F:$G,2,FALSE),IFERROR(VLOOKUP(D1247,'8. Cultura de Inno. Insti...'!$F:$G,2,FALSE),VLOOKUP(D1247,'7. Lo Esencial de la Reforma U.'!$F:$G,2,0)))))))))))))))))</f>
        <v>Capacitar  investigadores en escritura de artículos científicos</v>
      </c>
      <c r="D1248" s="31"/>
      <c r="E1248" s="89"/>
      <c r="F1248" s="89"/>
      <c r="G1248" s="89"/>
      <c r="H1248" s="73"/>
      <c r="I1248" s="73"/>
      <c r="J1248" s="73"/>
      <c r="K1248" s="108"/>
    </row>
    <row r="1249" spans="3:11" ht="15.75" thickBot="1" x14ac:dyDescent="0.3">
      <c r="C1249" s="380"/>
      <c r="D1249" s="380"/>
      <c r="E1249" s="380"/>
      <c r="F1249" s="89"/>
      <c r="G1249" s="73"/>
      <c r="H1249" s="73"/>
      <c r="I1249" s="73"/>
      <c r="J1249" s="380"/>
      <c r="K1249" s="380"/>
    </row>
    <row r="1250" spans="3:11" ht="30.75" thickBot="1" x14ac:dyDescent="0.3">
      <c r="C1250" s="125" t="s">
        <v>44</v>
      </c>
      <c r="D1250" s="125" t="s">
        <v>55</v>
      </c>
      <c r="E1250" s="132" t="s">
        <v>57</v>
      </c>
      <c r="F1250" s="131" t="s">
        <v>27</v>
      </c>
      <c r="G1250" s="129" t="s">
        <v>130</v>
      </c>
      <c r="H1250" s="132" t="s">
        <v>46</v>
      </c>
      <c r="I1250" s="129" t="s">
        <v>131</v>
      </c>
      <c r="J1250" s="129" t="s">
        <v>409</v>
      </c>
      <c r="K1250" s="129" t="s">
        <v>410</v>
      </c>
    </row>
    <row r="1251" spans="3:11" hidden="1" x14ac:dyDescent="0.25">
      <c r="C1251" s="210" t="s">
        <v>438</v>
      </c>
      <c r="D1251" s="211"/>
      <c r="E1251" s="209">
        <f>HLOOKUP(C1251,$AH$2:$BU$3,2,0)</f>
        <v>620</v>
      </c>
      <c r="F1251" s="93">
        <f t="shared" ref="F1251:F1285" si="58">D1251*E1251</f>
        <v>0</v>
      </c>
      <c r="G1251" s="157"/>
      <c r="H1251" s="138"/>
      <c r="I1251" s="126" t="e">
        <f>VLOOKUP(H1251,Presupuesto!$B$11:$C$565,2,0)</f>
        <v>#N/A</v>
      </c>
      <c r="J1251" s="208" t="s">
        <v>1474</v>
      </c>
      <c r="K1251" s="94" t="s">
        <v>393</v>
      </c>
    </row>
    <row r="1252" spans="3:11" x14ac:dyDescent="0.25">
      <c r="C1252" s="137" t="s">
        <v>3059</v>
      </c>
      <c r="D1252" s="154">
        <v>10</v>
      </c>
      <c r="E1252" s="119">
        <v>10000</v>
      </c>
      <c r="F1252" s="93">
        <f t="shared" si="58"/>
        <v>100000</v>
      </c>
      <c r="G1252" s="157" t="s">
        <v>128</v>
      </c>
      <c r="H1252" s="994"/>
      <c r="I1252" s="126" t="e">
        <f>VLOOKUP(H1252,Presupuesto!$B$11:$C$565,2,0)</f>
        <v>#N/A</v>
      </c>
      <c r="J1252" s="94" t="s">
        <v>1358</v>
      </c>
      <c r="K1252" s="94" t="s">
        <v>401</v>
      </c>
    </row>
    <row r="1253" spans="3:11" hidden="1" x14ac:dyDescent="0.25">
      <c r="C1253" s="137"/>
      <c r="D1253" s="154"/>
      <c r="E1253" s="119"/>
      <c r="F1253" s="93">
        <f t="shared" si="58"/>
        <v>0</v>
      </c>
      <c r="G1253" s="157"/>
      <c r="H1253" s="138"/>
      <c r="I1253" s="126" t="e">
        <f>VLOOKUP(H1253,Presupuesto!$B$11:$C$565,2,0)</f>
        <v>#N/A</v>
      </c>
      <c r="J1253" s="94" t="str">
        <f t="shared" ref="J1253:J1285" si="59">$J$854</f>
        <v>Desarrollo del Sistema de Educación Superior</v>
      </c>
      <c r="K1253" s="94" t="s">
        <v>411</v>
      </c>
    </row>
    <row r="1254" spans="3:11" hidden="1" x14ac:dyDescent="0.25">
      <c r="C1254" s="137"/>
      <c r="D1254" s="154"/>
      <c r="E1254" s="119"/>
      <c r="F1254" s="93">
        <f t="shared" si="58"/>
        <v>0</v>
      </c>
      <c r="G1254" s="157"/>
      <c r="H1254" s="138"/>
      <c r="I1254" s="126" t="e">
        <f>VLOOKUP(H1254,Presupuesto!$B$11:$C$565,2,0)</f>
        <v>#N/A</v>
      </c>
      <c r="J1254" s="94" t="str">
        <f t="shared" si="59"/>
        <v>Desarrollo del Sistema de Educación Superior</v>
      </c>
      <c r="K1254" s="94" t="s">
        <v>411</v>
      </c>
    </row>
    <row r="1255" spans="3:11" hidden="1" x14ac:dyDescent="0.25">
      <c r="C1255" s="137"/>
      <c r="D1255" s="154"/>
      <c r="E1255" s="119"/>
      <c r="F1255" s="93">
        <f t="shared" si="58"/>
        <v>0</v>
      </c>
      <c r="G1255" s="157"/>
      <c r="H1255" s="138"/>
      <c r="I1255" s="126" t="e">
        <f>VLOOKUP(H1255,Presupuesto!$B$11:$C$565,2,0)</f>
        <v>#N/A</v>
      </c>
      <c r="J1255" s="94" t="str">
        <f t="shared" si="59"/>
        <v>Desarrollo del Sistema de Educación Superior</v>
      </c>
      <c r="K1255" s="94" t="s">
        <v>411</v>
      </c>
    </row>
    <row r="1256" spans="3:11" hidden="1" x14ac:dyDescent="0.25">
      <c r="C1256" s="137"/>
      <c r="D1256" s="154"/>
      <c r="E1256" s="119"/>
      <c r="F1256" s="93">
        <f t="shared" si="58"/>
        <v>0</v>
      </c>
      <c r="G1256" s="157"/>
      <c r="H1256" s="138"/>
      <c r="I1256" s="126" t="e">
        <f>VLOOKUP(H1256,Presupuesto!$B$11:$C$565,2,0)</f>
        <v>#N/A</v>
      </c>
      <c r="J1256" s="94" t="str">
        <f t="shared" si="59"/>
        <v>Desarrollo del Sistema de Educación Superior</v>
      </c>
      <c r="K1256" s="94" t="s">
        <v>400</v>
      </c>
    </row>
    <row r="1257" spans="3:11" hidden="1" x14ac:dyDescent="0.25">
      <c r="C1257" s="137"/>
      <c r="D1257" s="154"/>
      <c r="E1257" s="119"/>
      <c r="F1257" s="93">
        <f t="shared" si="58"/>
        <v>0</v>
      </c>
      <c r="G1257" s="157"/>
      <c r="H1257" s="138"/>
      <c r="I1257" s="126" t="e">
        <f>VLOOKUP(H1257,Presupuesto!$B$11:$C$565,2,0)</f>
        <v>#N/A</v>
      </c>
      <c r="J1257" s="94" t="str">
        <f t="shared" si="59"/>
        <v>Desarrollo del Sistema de Educación Superior</v>
      </c>
      <c r="K1257" s="94" t="s">
        <v>411</v>
      </c>
    </row>
    <row r="1258" spans="3:11" hidden="1" x14ac:dyDescent="0.25">
      <c r="C1258" s="137"/>
      <c r="D1258" s="154"/>
      <c r="E1258" s="119"/>
      <c r="F1258" s="93">
        <f t="shared" si="58"/>
        <v>0</v>
      </c>
      <c r="G1258" s="157"/>
      <c r="H1258" s="138"/>
      <c r="I1258" s="126" t="e">
        <f>VLOOKUP(H1258,Presupuesto!$B$11:$C$565,2,0)</f>
        <v>#N/A</v>
      </c>
      <c r="J1258" s="94" t="str">
        <f t="shared" si="59"/>
        <v>Desarrollo del Sistema de Educación Superior</v>
      </c>
      <c r="K1258" s="94" t="s">
        <v>411</v>
      </c>
    </row>
    <row r="1259" spans="3:11" hidden="1" x14ac:dyDescent="0.25">
      <c r="C1259" s="137"/>
      <c r="D1259" s="154"/>
      <c r="E1259" s="119"/>
      <c r="F1259" s="93">
        <f t="shared" si="58"/>
        <v>0</v>
      </c>
      <c r="G1259" s="157"/>
      <c r="H1259" s="138"/>
      <c r="I1259" s="126" t="e">
        <f>VLOOKUP(H1259,Presupuesto!$B$11:$C$565,2,0)</f>
        <v>#N/A</v>
      </c>
      <c r="J1259" s="94" t="str">
        <f t="shared" si="59"/>
        <v>Desarrollo del Sistema de Educación Superior</v>
      </c>
      <c r="K1259" s="94" t="s">
        <v>411</v>
      </c>
    </row>
    <row r="1260" spans="3:11" hidden="1" x14ac:dyDescent="0.25">
      <c r="C1260" s="137"/>
      <c r="D1260" s="154"/>
      <c r="E1260" s="119"/>
      <c r="F1260" s="93">
        <f t="shared" si="58"/>
        <v>0</v>
      </c>
      <c r="G1260" s="157"/>
      <c r="H1260" s="138"/>
      <c r="I1260" s="126" t="e">
        <f>VLOOKUP(H1260,Presupuesto!$B$11:$C$565,2,0)</f>
        <v>#N/A</v>
      </c>
      <c r="J1260" s="94" t="str">
        <f t="shared" si="59"/>
        <v>Desarrollo del Sistema de Educación Superior</v>
      </c>
      <c r="K1260" s="94" t="s">
        <v>411</v>
      </c>
    </row>
    <row r="1261" spans="3:11" hidden="1" x14ac:dyDescent="0.25">
      <c r="C1261" s="137"/>
      <c r="D1261" s="154"/>
      <c r="E1261" s="119"/>
      <c r="F1261" s="93">
        <f t="shared" si="58"/>
        <v>0</v>
      </c>
      <c r="G1261" s="157"/>
      <c r="H1261" s="138"/>
      <c r="I1261" s="126" t="e">
        <f>VLOOKUP(H1261,Presupuesto!$B$11:$C$565,2,0)</f>
        <v>#N/A</v>
      </c>
      <c r="J1261" s="94" t="str">
        <f t="shared" si="59"/>
        <v>Desarrollo del Sistema de Educación Superior</v>
      </c>
      <c r="K1261" s="94" t="s">
        <v>411</v>
      </c>
    </row>
    <row r="1262" spans="3:11" hidden="1" x14ac:dyDescent="0.25">
      <c r="C1262" s="137"/>
      <c r="D1262" s="154"/>
      <c r="E1262" s="119"/>
      <c r="F1262" s="93">
        <f t="shared" si="58"/>
        <v>0</v>
      </c>
      <c r="G1262" s="157"/>
      <c r="H1262" s="138"/>
      <c r="I1262" s="126" t="e">
        <f>VLOOKUP(H1262,Presupuesto!$B$11:$C$565,2,0)</f>
        <v>#N/A</v>
      </c>
      <c r="J1262" s="94" t="str">
        <f t="shared" si="59"/>
        <v>Desarrollo del Sistema de Educación Superior</v>
      </c>
      <c r="K1262" s="94" t="s">
        <v>411</v>
      </c>
    </row>
    <row r="1263" spans="3:11" hidden="1" x14ac:dyDescent="0.25">
      <c r="C1263" s="137"/>
      <c r="D1263" s="154"/>
      <c r="E1263" s="119"/>
      <c r="F1263" s="93">
        <f t="shared" si="58"/>
        <v>0</v>
      </c>
      <c r="G1263" s="157"/>
      <c r="H1263" s="138"/>
      <c r="I1263" s="126" t="e">
        <f>VLOOKUP(H1263,Presupuesto!$B$11:$C$565,2,0)</f>
        <v>#N/A</v>
      </c>
      <c r="J1263" s="94" t="str">
        <f t="shared" si="59"/>
        <v>Desarrollo del Sistema de Educación Superior</v>
      </c>
      <c r="K1263" s="94" t="s">
        <v>411</v>
      </c>
    </row>
    <row r="1264" spans="3:11" hidden="1" x14ac:dyDescent="0.25">
      <c r="C1264" s="137"/>
      <c r="D1264" s="154"/>
      <c r="E1264" s="119"/>
      <c r="F1264" s="93">
        <f t="shared" si="58"/>
        <v>0</v>
      </c>
      <c r="G1264" s="157"/>
      <c r="H1264" s="138"/>
      <c r="I1264" s="126" t="e">
        <f>VLOOKUP(H1264,Presupuesto!$B$11:$C$565,2,0)</f>
        <v>#N/A</v>
      </c>
      <c r="J1264" s="94" t="str">
        <f t="shared" si="59"/>
        <v>Desarrollo del Sistema de Educación Superior</v>
      </c>
      <c r="K1264" s="94" t="s">
        <v>411</v>
      </c>
    </row>
    <row r="1265" spans="3:11" hidden="1" x14ac:dyDescent="0.25">
      <c r="C1265" s="137"/>
      <c r="D1265" s="154"/>
      <c r="E1265" s="119"/>
      <c r="F1265" s="93">
        <f t="shared" si="58"/>
        <v>0</v>
      </c>
      <c r="G1265" s="157"/>
      <c r="H1265" s="138"/>
      <c r="I1265" s="126" t="e">
        <f>VLOOKUP(H1265,Presupuesto!$B$11:$C$565,2,0)</f>
        <v>#N/A</v>
      </c>
      <c r="J1265" s="94" t="str">
        <f t="shared" si="59"/>
        <v>Desarrollo del Sistema de Educación Superior</v>
      </c>
      <c r="K1265" s="94" t="s">
        <v>411</v>
      </c>
    </row>
    <row r="1266" spans="3:11" hidden="1" x14ac:dyDescent="0.25">
      <c r="C1266" s="137"/>
      <c r="D1266" s="154"/>
      <c r="E1266" s="119"/>
      <c r="F1266" s="93">
        <f t="shared" si="58"/>
        <v>0</v>
      </c>
      <c r="G1266" s="157"/>
      <c r="H1266" s="138"/>
      <c r="I1266" s="126" t="e">
        <f>VLOOKUP(H1266,Presupuesto!$B$11:$C$565,2,0)</f>
        <v>#N/A</v>
      </c>
      <c r="J1266" s="94" t="str">
        <f t="shared" si="59"/>
        <v>Desarrollo del Sistema de Educación Superior</v>
      </c>
      <c r="K1266" s="94" t="s">
        <v>411</v>
      </c>
    </row>
    <row r="1267" spans="3:11" hidden="1" x14ac:dyDescent="0.25">
      <c r="C1267" s="137"/>
      <c r="D1267" s="154"/>
      <c r="E1267" s="119"/>
      <c r="F1267" s="93">
        <f t="shared" si="58"/>
        <v>0</v>
      </c>
      <c r="G1267" s="157"/>
      <c r="H1267" s="138"/>
      <c r="I1267" s="126" t="e">
        <f>VLOOKUP(H1267,Presupuesto!$B$11:$C$565,2,0)</f>
        <v>#N/A</v>
      </c>
      <c r="J1267" s="94" t="str">
        <f t="shared" si="59"/>
        <v>Desarrollo del Sistema de Educación Superior</v>
      </c>
      <c r="K1267" s="94" t="s">
        <v>411</v>
      </c>
    </row>
    <row r="1268" spans="3:11" hidden="1" x14ac:dyDescent="0.25">
      <c r="C1268" s="137"/>
      <c r="D1268" s="154"/>
      <c r="E1268" s="119"/>
      <c r="F1268" s="93">
        <f t="shared" si="58"/>
        <v>0</v>
      </c>
      <c r="G1268" s="157"/>
      <c r="H1268" s="138"/>
      <c r="I1268" s="126" t="e">
        <f>VLOOKUP(H1268,Presupuesto!$B$11:$C$565,2,0)</f>
        <v>#N/A</v>
      </c>
      <c r="J1268" s="94" t="str">
        <f t="shared" si="59"/>
        <v>Desarrollo del Sistema de Educación Superior</v>
      </c>
      <c r="K1268" s="94" t="s">
        <v>411</v>
      </c>
    </row>
    <row r="1269" spans="3:11" hidden="1" x14ac:dyDescent="0.25">
      <c r="C1269" s="137"/>
      <c r="D1269" s="154"/>
      <c r="E1269" s="119"/>
      <c r="F1269" s="93">
        <f t="shared" si="58"/>
        <v>0</v>
      </c>
      <c r="G1269" s="157"/>
      <c r="H1269" s="138"/>
      <c r="I1269" s="126" t="e">
        <f>VLOOKUP(H1269,Presupuesto!$B$11:$C$565,2,0)</f>
        <v>#N/A</v>
      </c>
      <c r="J1269" s="94" t="str">
        <f t="shared" si="59"/>
        <v>Desarrollo del Sistema de Educación Superior</v>
      </c>
      <c r="K1269" s="94" t="s">
        <v>411</v>
      </c>
    </row>
    <row r="1270" spans="3:11" hidden="1" x14ac:dyDescent="0.25">
      <c r="C1270" s="137"/>
      <c r="D1270" s="154"/>
      <c r="E1270" s="119"/>
      <c r="F1270" s="93">
        <f t="shared" si="58"/>
        <v>0</v>
      </c>
      <c r="G1270" s="157"/>
      <c r="H1270" s="138"/>
      <c r="I1270" s="126" t="e">
        <f>VLOOKUP(H1270,Presupuesto!$B$11:$C$565,2,0)</f>
        <v>#N/A</v>
      </c>
      <c r="J1270" s="94" t="str">
        <f t="shared" si="59"/>
        <v>Desarrollo del Sistema de Educación Superior</v>
      </c>
      <c r="K1270" s="94" t="s">
        <v>411</v>
      </c>
    </row>
    <row r="1271" spans="3:11" hidden="1" x14ac:dyDescent="0.25">
      <c r="C1271" s="137"/>
      <c r="D1271" s="154"/>
      <c r="E1271" s="119"/>
      <c r="F1271" s="93">
        <f t="shared" si="58"/>
        <v>0</v>
      </c>
      <c r="G1271" s="157"/>
      <c r="H1271" s="138"/>
      <c r="I1271" s="126" t="e">
        <f>VLOOKUP(H1271,Presupuesto!$B$11:$C$565,2,0)</f>
        <v>#N/A</v>
      </c>
      <c r="J1271" s="94" t="str">
        <f t="shared" si="59"/>
        <v>Desarrollo del Sistema de Educación Superior</v>
      </c>
      <c r="K1271" s="94" t="s">
        <v>411</v>
      </c>
    </row>
    <row r="1272" spans="3:11" hidden="1" x14ac:dyDescent="0.25">
      <c r="C1272" s="137"/>
      <c r="D1272" s="154"/>
      <c r="E1272" s="119"/>
      <c r="F1272" s="93">
        <f t="shared" si="58"/>
        <v>0</v>
      </c>
      <c r="G1272" s="157"/>
      <c r="H1272" s="138"/>
      <c r="I1272" s="126" t="e">
        <f>VLOOKUP(H1272,Presupuesto!$B$11:$C$565,2,0)</f>
        <v>#N/A</v>
      </c>
      <c r="J1272" s="94" t="str">
        <f t="shared" si="59"/>
        <v>Desarrollo del Sistema de Educación Superior</v>
      </c>
      <c r="K1272" s="94" t="s">
        <v>411</v>
      </c>
    </row>
    <row r="1273" spans="3:11" hidden="1" x14ac:dyDescent="0.25">
      <c r="C1273" s="139"/>
      <c r="D1273" s="147"/>
      <c r="E1273" s="114"/>
      <c r="F1273" s="93">
        <f t="shared" si="58"/>
        <v>0</v>
      </c>
      <c r="G1273" s="157"/>
      <c r="H1273" s="140"/>
      <c r="I1273" s="126" t="e">
        <f>VLOOKUP(H1273,Presupuesto!$B$11:$C$565,2,0)</f>
        <v>#N/A</v>
      </c>
      <c r="J1273" s="94" t="str">
        <f t="shared" si="59"/>
        <v>Desarrollo del Sistema de Educación Superior</v>
      </c>
      <c r="K1273" s="94" t="s">
        <v>411</v>
      </c>
    </row>
    <row r="1274" spans="3:11" hidden="1" x14ac:dyDescent="0.25">
      <c r="C1274" s="139"/>
      <c r="D1274" s="147"/>
      <c r="E1274" s="114"/>
      <c r="F1274" s="93">
        <f t="shared" si="58"/>
        <v>0</v>
      </c>
      <c r="G1274" s="157"/>
      <c r="H1274" s="140"/>
      <c r="I1274" s="126" t="e">
        <f>VLOOKUP(H1274,Presupuesto!$B$11:$C$565,2,0)</f>
        <v>#N/A</v>
      </c>
      <c r="J1274" s="94" t="str">
        <f t="shared" si="59"/>
        <v>Desarrollo del Sistema de Educación Superior</v>
      </c>
      <c r="K1274" s="94" t="s">
        <v>411</v>
      </c>
    </row>
    <row r="1275" spans="3:11" hidden="1" x14ac:dyDescent="0.25">
      <c r="C1275" s="139"/>
      <c r="D1275" s="147"/>
      <c r="E1275" s="114"/>
      <c r="F1275" s="93">
        <f t="shared" si="58"/>
        <v>0</v>
      </c>
      <c r="G1275" s="157"/>
      <c r="H1275" s="140"/>
      <c r="I1275" s="126" t="e">
        <f>VLOOKUP(H1275,Presupuesto!$B$11:$C$565,2,0)</f>
        <v>#N/A</v>
      </c>
      <c r="J1275" s="94" t="str">
        <f t="shared" si="59"/>
        <v>Desarrollo del Sistema de Educación Superior</v>
      </c>
      <c r="K1275" s="94" t="s">
        <v>411</v>
      </c>
    </row>
    <row r="1276" spans="3:11" hidden="1" x14ac:dyDescent="0.25">
      <c r="C1276" s="139"/>
      <c r="D1276" s="147"/>
      <c r="E1276" s="114"/>
      <c r="F1276" s="93">
        <f t="shared" si="58"/>
        <v>0</v>
      </c>
      <c r="G1276" s="157"/>
      <c r="H1276" s="140"/>
      <c r="I1276" s="126" t="e">
        <f>VLOOKUP(H1276,Presupuesto!$B$11:$C$565,2,0)</f>
        <v>#N/A</v>
      </c>
      <c r="J1276" s="94" t="str">
        <f t="shared" si="59"/>
        <v>Desarrollo del Sistema de Educación Superior</v>
      </c>
      <c r="K1276" s="94" t="s">
        <v>411</v>
      </c>
    </row>
    <row r="1277" spans="3:11" hidden="1" x14ac:dyDescent="0.25">
      <c r="C1277" s="139"/>
      <c r="D1277" s="147"/>
      <c r="E1277" s="114"/>
      <c r="F1277" s="93">
        <f t="shared" si="58"/>
        <v>0</v>
      </c>
      <c r="G1277" s="157"/>
      <c r="H1277" s="140"/>
      <c r="I1277" s="126" t="e">
        <f>VLOOKUP(H1277,Presupuesto!$B$11:$C$565,2,0)</f>
        <v>#N/A</v>
      </c>
      <c r="J1277" s="94" t="str">
        <f t="shared" si="59"/>
        <v>Desarrollo del Sistema de Educación Superior</v>
      </c>
      <c r="K1277" s="94" t="s">
        <v>411</v>
      </c>
    </row>
    <row r="1278" spans="3:11" hidden="1" x14ac:dyDescent="0.25">
      <c r="C1278" s="139"/>
      <c r="D1278" s="147"/>
      <c r="E1278" s="114"/>
      <c r="F1278" s="93">
        <f t="shared" si="58"/>
        <v>0</v>
      </c>
      <c r="G1278" s="157"/>
      <c r="H1278" s="140"/>
      <c r="I1278" s="126" t="e">
        <f>VLOOKUP(H1278,Presupuesto!$B$11:$C$565,2,0)</f>
        <v>#N/A</v>
      </c>
      <c r="J1278" s="94" t="str">
        <f t="shared" si="59"/>
        <v>Desarrollo del Sistema de Educación Superior</v>
      </c>
      <c r="K1278" s="94" t="s">
        <v>411</v>
      </c>
    </row>
    <row r="1279" spans="3:11" hidden="1" x14ac:dyDescent="0.25">
      <c r="C1279" s="139"/>
      <c r="D1279" s="147"/>
      <c r="E1279" s="114"/>
      <c r="F1279" s="93">
        <f t="shared" si="58"/>
        <v>0</v>
      </c>
      <c r="G1279" s="157"/>
      <c r="H1279" s="140"/>
      <c r="I1279" s="126" t="e">
        <f>VLOOKUP(H1279,Presupuesto!$B$11:$C$565,2,0)</f>
        <v>#N/A</v>
      </c>
      <c r="J1279" s="94" t="str">
        <f t="shared" si="59"/>
        <v>Desarrollo del Sistema de Educación Superior</v>
      </c>
      <c r="K1279" s="94" t="s">
        <v>411</v>
      </c>
    </row>
    <row r="1280" spans="3:11" hidden="1" x14ac:dyDescent="0.25">
      <c r="C1280" s="139"/>
      <c r="D1280" s="147"/>
      <c r="E1280" s="114"/>
      <c r="F1280" s="93">
        <f t="shared" si="58"/>
        <v>0</v>
      </c>
      <c r="G1280" s="157"/>
      <c r="H1280" s="140"/>
      <c r="I1280" s="126" t="e">
        <f>VLOOKUP(H1280,Presupuesto!$B$11:$C$565,2,0)</f>
        <v>#N/A</v>
      </c>
      <c r="J1280" s="94" t="str">
        <f t="shared" si="59"/>
        <v>Desarrollo del Sistema de Educación Superior</v>
      </c>
      <c r="K1280" s="94" t="s">
        <v>411</v>
      </c>
    </row>
    <row r="1281" spans="3:11" hidden="1" x14ac:dyDescent="0.25">
      <c r="C1281" s="141"/>
      <c r="D1281" s="147"/>
      <c r="E1281" s="114"/>
      <c r="F1281" s="93">
        <f t="shared" si="58"/>
        <v>0</v>
      </c>
      <c r="G1281" s="157"/>
      <c r="H1281" s="142"/>
      <c r="I1281" s="126" t="e">
        <f>VLOOKUP(H1281,Presupuesto!$B$11:$C$565,2,0)</f>
        <v>#N/A</v>
      </c>
      <c r="J1281" s="94" t="str">
        <f t="shared" si="59"/>
        <v>Desarrollo del Sistema de Educación Superior</v>
      </c>
      <c r="K1281" s="94" t="s">
        <v>402</v>
      </c>
    </row>
    <row r="1282" spans="3:11" hidden="1" x14ac:dyDescent="0.25">
      <c r="C1282" s="141"/>
      <c r="D1282" s="147"/>
      <c r="E1282" s="114"/>
      <c r="F1282" s="93">
        <f t="shared" si="58"/>
        <v>0</v>
      </c>
      <c r="G1282" s="157"/>
      <c r="H1282" s="142"/>
      <c r="I1282" s="126" t="e">
        <f>VLOOKUP(H1282,Presupuesto!$B$11:$C$565,2,0)</f>
        <v>#N/A</v>
      </c>
      <c r="J1282" s="94" t="str">
        <f t="shared" si="59"/>
        <v>Desarrollo del Sistema de Educación Superior</v>
      </c>
      <c r="K1282" s="94" t="s">
        <v>411</v>
      </c>
    </row>
    <row r="1283" spans="3:11" hidden="1" x14ac:dyDescent="0.25">
      <c r="C1283" s="141"/>
      <c r="D1283" s="147"/>
      <c r="E1283" s="114"/>
      <c r="F1283" s="93">
        <f t="shared" si="58"/>
        <v>0</v>
      </c>
      <c r="G1283" s="157"/>
      <c r="H1283" s="142"/>
      <c r="I1283" s="126" t="e">
        <f>VLOOKUP(H1283,Presupuesto!$B$11:$C$565,2,0)</f>
        <v>#N/A</v>
      </c>
      <c r="J1283" s="94" t="str">
        <f t="shared" si="59"/>
        <v>Desarrollo del Sistema de Educación Superior</v>
      </c>
      <c r="K1283" s="94" t="s">
        <v>411</v>
      </c>
    </row>
    <row r="1284" spans="3:11" hidden="1" x14ac:dyDescent="0.25">
      <c r="C1284" s="141"/>
      <c r="D1284" s="147"/>
      <c r="E1284" s="114"/>
      <c r="F1284" s="93">
        <f t="shared" si="58"/>
        <v>0</v>
      </c>
      <c r="G1284" s="157"/>
      <c r="H1284" s="142"/>
      <c r="I1284" s="126" t="e">
        <f>VLOOKUP(H1284,Presupuesto!$B$11:$C$565,2,0)</f>
        <v>#N/A</v>
      </c>
      <c r="J1284" s="94" t="str">
        <f t="shared" si="59"/>
        <v>Desarrollo del Sistema de Educación Superior</v>
      </c>
      <c r="K1284" s="94" t="s">
        <v>411</v>
      </c>
    </row>
    <row r="1285" spans="3:11" ht="15.75" hidden="1" thickBot="1" x14ac:dyDescent="0.3">
      <c r="C1285" s="143"/>
      <c r="D1285" s="155"/>
      <c r="E1285" s="99"/>
      <c r="F1285" s="101">
        <f t="shared" si="58"/>
        <v>0</v>
      </c>
      <c r="G1285" s="158"/>
      <c r="H1285" s="144"/>
      <c r="I1285" s="128" t="e">
        <f>VLOOKUP(H1285,Presupuesto!$B$11:$C$565,2,0)</f>
        <v>#N/A</v>
      </c>
      <c r="J1285" s="102" t="str">
        <f t="shared" si="59"/>
        <v>Desarrollo del Sistema de Educación Superior</v>
      </c>
      <c r="K1285" s="120" t="s">
        <v>393</v>
      </c>
    </row>
    <row r="1287" spans="3:11" ht="15.75" thickBot="1" x14ac:dyDescent="0.3"/>
    <row r="1288" spans="3:11" ht="15.75" thickBot="1" x14ac:dyDescent="0.3">
      <c r="C1288" s="153" t="s">
        <v>53</v>
      </c>
      <c r="D1288" s="307">
        <f>SUM(F1295:F1329)</f>
        <v>18750</v>
      </c>
      <c r="E1288" s="380"/>
      <c r="F1288" s="70"/>
      <c r="G1288" s="76"/>
      <c r="H1288" s="70"/>
      <c r="I1288" s="70"/>
      <c r="J1288" s="380"/>
      <c r="K1288" s="380"/>
    </row>
    <row r="1289" spans="3:11" x14ac:dyDescent="0.25">
      <c r="C1289" s="70"/>
      <c r="D1289" s="31"/>
      <c r="E1289" s="89"/>
      <c r="F1289" s="89"/>
      <c r="G1289" s="89"/>
      <c r="H1289" s="73"/>
      <c r="I1289" s="73"/>
      <c r="J1289" s="73"/>
      <c r="K1289" s="108"/>
    </row>
    <row r="1290" spans="3:11" x14ac:dyDescent="0.25">
      <c r="C1290" s="70"/>
      <c r="D1290" s="31"/>
      <c r="E1290" s="89"/>
      <c r="F1290" s="89"/>
      <c r="G1290" s="89"/>
      <c r="H1290" s="73"/>
      <c r="I1290" s="73"/>
      <c r="J1290" s="73"/>
      <c r="K1290" s="108"/>
    </row>
    <row r="1291" spans="3:11" ht="15.75" x14ac:dyDescent="0.25">
      <c r="C1291" s="198" t="s">
        <v>391</v>
      </c>
      <c r="D1291" s="306" t="s">
        <v>3060</v>
      </c>
      <c r="E1291" s="89"/>
      <c r="F1291" s="89"/>
      <c r="G1291" s="89"/>
      <c r="H1291" s="73"/>
      <c r="I1291" s="73"/>
      <c r="J1291" s="73"/>
      <c r="K1291" s="108"/>
    </row>
    <row r="1292" spans="3:11" ht="18.75" x14ac:dyDescent="0.25">
      <c r="C1292" s="200" t="str">
        <f>IFERROR(VLOOKUP(D1291,'1. Desarrollo e Innov. Curricu.'!$F:$G,2,FALSE),IFERROR(VLOOKUP(D1291,'2. Investigación Científica'!$F:$G,2,FALSE),IFERROR(VLOOKUP(D1291,'3. Vinculación Univ. Sociedad'!$E:$G,2,FALSE),IFERROR(VLOOKUP(D1291,'4. Docencia y Profesorado Univ.'!$F:$G,2,FALSE),IFERROR(VLOOKUP(D1291,'5. Estudiantes y Graduados'!$F:$G,2,FALSE),IFERROR(VLOOKUP(D1291,'11. Gestion Administrativa'!$F:$G,2,FALSE),IFERROR(VLOOKUP(D1291,'13. Gestión Académica'!$F:$G,2,FALSE),IFERROR(VLOOKUP(D1291,'9. Asegura. de la Calid. y M'!$F:$G,2,FALSE),IFERROR(VLOOKUP(D1291,'6. Gestión del Conocimiento'!$F:$G,2,FALSE),IFERROR(VLOOKUP(D1291,'15. Gobernabilidad y Proceso...'!$F:$G,2,FALSE),IFERROR(VLOOKUP(D1291,'12. Gestión del Talento Humano'!$F:$G,2,FALSE),IFERROR(VLOOKUP(D1291,'14. Internacional... de la E.S.'!$F:$G,2,FALSE),IFERROR(VLOOKUP(D1291,'10. Posgrado'!$F:$G,2,FALSE),IFERROR(VLOOKUP(D1291,'17. Gestión TIC'!$F:$G,2,FALSE),IFERROR(VLOOKUP(D1291,'16. Desa. del Sistema Educ.Sup.'!$F:$G,2,FALSE),IFERROR(VLOOKUP(D1291,'8. Cultura de Inno. Insti...'!$F:$G,2,FALSE),VLOOKUP(D1291,'7. Lo Esencial de la Reforma U.'!$F:$G,2,0)))))))))))))))))</f>
        <v>Presentar actividades para el fortalecimiento de grupos de investigación</v>
      </c>
      <c r="D1292" s="31"/>
      <c r="E1292" s="89"/>
      <c r="F1292" s="89"/>
      <c r="G1292" s="89"/>
      <c r="H1292" s="73"/>
      <c r="I1292" s="73"/>
      <c r="J1292" s="73"/>
      <c r="K1292" s="108"/>
    </row>
    <row r="1293" spans="3:11" ht="15.75" thickBot="1" x14ac:dyDescent="0.3">
      <c r="C1293" s="380"/>
      <c r="D1293" s="380"/>
      <c r="E1293" s="380"/>
      <c r="F1293" s="89"/>
      <c r="G1293" s="73"/>
      <c r="H1293" s="73"/>
      <c r="I1293" s="73"/>
      <c r="J1293" s="380"/>
      <c r="K1293" s="380"/>
    </row>
    <row r="1294" spans="3:11" ht="30.75" thickBot="1" x14ac:dyDescent="0.3">
      <c r="C1294" s="125" t="s">
        <v>44</v>
      </c>
      <c r="D1294" s="125" t="s">
        <v>55</v>
      </c>
      <c r="E1294" s="132" t="s">
        <v>57</v>
      </c>
      <c r="F1294" s="131" t="s">
        <v>27</v>
      </c>
      <c r="G1294" s="129" t="s">
        <v>130</v>
      </c>
      <c r="H1294" s="132" t="s">
        <v>46</v>
      </c>
      <c r="I1294" s="129" t="s">
        <v>131</v>
      </c>
      <c r="J1294" s="129" t="s">
        <v>409</v>
      </c>
      <c r="K1294" s="129" t="s">
        <v>410</v>
      </c>
    </row>
    <row r="1295" spans="3:11" hidden="1" x14ac:dyDescent="0.25">
      <c r="C1295" s="210" t="s">
        <v>438</v>
      </c>
      <c r="D1295" s="211"/>
      <c r="E1295" s="209">
        <f>HLOOKUP(C1295,$AH$2:$BU$3,2,0)</f>
        <v>620</v>
      </c>
      <c r="F1295" s="93">
        <f t="shared" ref="F1295:F1329" si="60">D1295*E1295</f>
        <v>0</v>
      </c>
      <c r="G1295" s="157"/>
      <c r="H1295" s="138"/>
      <c r="I1295" s="126" t="e">
        <f>VLOOKUP(H1295,Presupuesto!$B$11:$C$565,2,0)</f>
        <v>#N/A</v>
      </c>
      <c r="J1295" s="208" t="s">
        <v>1474</v>
      </c>
      <c r="K1295" s="94" t="s">
        <v>393</v>
      </c>
    </row>
    <row r="1296" spans="3:11" x14ac:dyDescent="0.25">
      <c r="C1296" s="137" t="s">
        <v>3062</v>
      </c>
      <c r="D1296" s="154">
        <v>2</v>
      </c>
      <c r="E1296" s="119">
        <v>9375</v>
      </c>
      <c r="F1296" s="93">
        <f t="shared" si="60"/>
        <v>18750</v>
      </c>
      <c r="G1296" s="157" t="s">
        <v>128</v>
      </c>
      <c r="H1296" s="994"/>
      <c r="I1296" s="126" t="e">
        <f>VLOOKUP(H1296,Presupuesto!$B$11:$C$565,2,0)</f>
        <v>#N/A</v>
      </c>
      <c r="J1296" s="94" t="s">
        <v>1358</v>
      </c>
      <c r="K1296" s="94" t="s">
        <v>401</v>
      </c>
    </row>
    <row r="1297" spans="3:11" hidden="1" x14ac:dyDescent="0.25">
      <c r="C1297" s="137"/>
      <c r="D1297" s="154"/>
      <c r="E1297" s="119"/>
      <c r="F1297" s="93">
        <f t="shared" si="60"/>
        <v>0</v>
      </c>
      <c r="G1297" s="157"/>
      <c r="H1297" s="138"/>
      <c r="I1297" s="126" t="e">
        <f>VLOOKUP(H1297,Presupuesto!$B$11:$C$565,2,0)</f>
        <v>#N/A</v>
      </c>
      <c r="J1297" s="94" t="str">
        <f t="shared" ref="J1297:J1329" si="61">$J$854</f>
        <v>Desarrollo del Sistema de Educación Superior</v>
      </c>
      <c r="K1297" s="94" t="s">
        <v>411</v>
      </c>
    </row>
    <row r="1298" spans="3:11" hidden="1" x14ac:dyDescent="0.25">
      <c r="C1298" s="137"/>
      <c r="D1298" s="154"/>
      <c r="E1298" s="119"/>
      <c r="F1298" s="93">
        <f t="shared" si="60"/>
        <v>0</v>
      </c>
      <c r="G1298" s="157"/>
      <c r="H1298" s="138"/>
      <c r="I1298" s="126" t="e">
        <f>VLOOKUP(H1298,Presupuesto!$B$11:$C$565,2,0)</f>
        <v>#N/A</v>
      </c>
      <c r="J1298" s="94" t="str">
        <f t="shared" si="61"/>
        <v>Desarrollo del Sistema de Educación Superior</v>
      </c>
      <c r="K1298" s="94" t="s">
        <v>411</v>
      </c>
    </row>
    <row r="1299" spans="3:11" hidden="1" x14ac:dyDescent="0.25">
      <c r="C1299" s="137"/>
      <c r="D1299" s="154"/>
      <c r="E1299" s="119"/>
      <c r="F1299" s="93">
        <f t="shared" si="60"/>
        <v>0</v>
      </c>
      <c r="G1299" s="157"/>
      <c r="H1299" s="138"/>
      <c r="I1299" s="126" t="e">
        <f>VLOOKUP(H1299,Presupuesto!$B$11:$C$565,2,0)</f>
        <v>#N/A</v>
      </c>
      <c r="J1299" s="94" t="str">
        <f t="shared" si="61"/>
        <v>Desarrollo del Sistema de Educación Superior</v>
      </c>
      <c r="K1299" s="94" t="s">
        <v>411</v>
      </c>
    </row>
    <row r="1300" spans="3:11" hidden="1" x14ac:dyDescent="0.25">
      <c r="C1300" s="137"/>
      <c r="D1300" s="154"/>
      <c r="E1300" s="119"/>
      <c r="F1300" s="93">
        <f t="shared" si="60"/>
        <v>0</v>
      </c>
      <c r="G1300" s="157"/>
      <c r="H1300" s="138"/>
      <c r="I1300" s="126" t="e">
        <f>VLOOKUP(H1300,Presupuesto!$B$11:$C$565,2,0)</f>
        <v>#N/A</v>
      </c>
      <c r="J1300" s="94" t="str">
        <f t="shared" si="61"/>
        <v>Desarrollo del Sistema de Educación Superior</v>
      </c>
      <c r="K1300" s="94" t="s">
        <v>400</v>
      </c>
    </row>
    <row r="1301" spans="3:11" hidden="1" x14ac:dyDescent="0.25">
      <c r="C1301" s="137"/>
      <c r="D1301" s="154"/>
      <c r="E1301" s="119"/>
      <c r="F1301" s="93">
        <f t="shared" si="60"/>
        <v>0</v>
      </c>
      <c r="G1301" s="157"/>
      <c r="H1301" s="138"/>
      <c r="I1301" s="126" t="e">
        <f>VLOOKUP(H1301,Presupuesto!$B$11:$C$565,2,0)</f>
        <v>#N/A</v>
      </c>
      <c r="J1301" s="94" t="str">
        <f t="shared" si="61"/>
        <v>Desarrollo del Sistema de Educación Superior</v>
      </c>
      <c r="K1301" s="94" t="s">
        <v>411</v>
      </c>
    </row>
    <row r="1302" spans="3:11" hidden="1" x14ac:dyDescent="0.25">
      <c r="C1302" s="137"/>
      <c r="D1302" s="154"/>
      <c r="E1302" s="119"/>
      <c r="F1302" s="93">
        <f t="shared" si="60"/>
        <v>0</v>
      </c>
      <c r="G1302" s="157"/>
      <c r="H1302" s="138"/>
      <c r="I1302" s="126" t="e">
        <f>VLOOKUP(H1302,Presupuesto!$B$11:$C$565,2,0)</f>
        <v>#N/A</v>
      </c>
      <c r="J1302" s="94" t="str">
        <f t="shared" si="61"/>
        <v>Desarrollo del Sistema de Educación Superior</v>
      </c>
      <c r="K1302" s="94" t="s">
        <v>411</v>
      </c>
    </row>
    <row r="1303" spans="3:11" hidden="1" x14ac:dyDescent="0.25">
      <c r="C1303" s="137"/>
      <c r="D1303" s="154"/>
      <c r="E1303" s="119"/>
      <c r="F1303" s="93">
        <f t="shared" si="60"/>
        <v>0</v>
      </c>
      <c r="G1303" s="157"/>
      <c r="H1303" s="138"/>
      <c r="I1303" s="126" t="e">
        <f>VLOOKUP(H1303,Presupuesto!$B$11:$C$565,2,0)</f>
        <v>#N/A</v>
      </c>
      <c r="J1303" s="94" t="str">
        <f t="shared" si="61"/>
        <v>Desarrollo del Sistema de Educación Superior</v>
      </c>
      <c r="K1303" s="94" t="s">
        <v>411</v>
      </c>
    </row>
    <row r="1304" spans="3:11" hidden="1" x14ac:dyDescent="0.25">
      <c r="C1304" s="137"/>
      <c r="D1304" s="154"/>
      <c r="E1304" s="119"/>
      <c r="F1304" s="93">
        <f t="shared" si="60"/>
        <v>0</v>
      </c>
      <c r="G1304" s="157"/>
      <c r="H1304" s="138"/>
      <c r="I1304" s="126" t="e">
        <f>VLOOKUP(H1304,Presupuesto!$B$11:$C$565,2,0)</f>
        <v>#N/A</v>
      </c>
      <c r="J1304" s="94" t="str">
        <f t="shared" si="61"/>
        <v>Desarrollo del Sistema de Educación Superior</v>
      </c>
      <c r="K1304" s="94" t="s">
        <v>411</v>
      </c>
    </row>
    <row r="1305" spans="3:11" hidden="1" x14ac:dyDescent="0.25">
      <c r="C1305" s="137"/>
      <c r="D1305" s="154"/>
      <c r="E1305" s="119"/>
      <c r="F1305" s="93">
        <f t="shared" si="60"/>
        <v>0</v>
      </c>
      <c r="G1305" s="157"/>
      <c r="H1305" s="138"/>
      <c r="I1305" s="126" t="e">
        <f>VLOOKUP(H1305,Presupuesto!$B$11:$C$565,2,0)</f>
        <v>#N/A</v>
      </c>
      <c r="J1305" s="94" t="str">
        <f t="shared" si="61"/>
        <v>Desarrollo del Sistema de Educación Superior</v>
      </c>
      <c r="K1305" s="94" t="s">
        <v>411</v>
      </c>
    </row>
    <row r="1306" spans="3:11" hidden="1" x14ac:dyDescent="0.25">
      <c r="C1306" s="137"/>
      <c r="D1306" s="154"/>
      <c r="E1306" s="119"/>
      <c r="F1306" s="93">
        <f t="shared" si="60"/>
        <v>0</v>
      </c>
      <c r="G1306" s="157"/>
      <c r="H1306" s="138"/>
      <c r="I1306" s="126" t="e">
        <f>VLOOKUP(H1306,Presupuesto!$B$11:$C$565,2,0)</f>
        <v>#N/A</v>
      </c>
      <c r="J1306" s="94" t="str">
        <f t="shared" si="61"/>
        <v>Desarrollo del Sistema de Educación Superior</v>
      </c>
      <c r="K1306" s="94" t="s">
        <v>411</v>
      </c>
    </row>
    <row r="1307" spans="3:11" hidden="1" x14ac:dyDescent="0.25">
      <c r="C1307" s="137"/>
      <c r="D1307" s="154"/>
      <c r="E1307" s="119"/>
      <c r="F1307" s="93">
        <f t="shared" si="60"/>
        <v>0</v>
      </c>
      <c r="G1307" s="157"/>
      <c r="H1307" s="138"/>
      <c r="I1307" s="126" t="e">
        <f>VLOOKUP(H1307,Presupuesto!$B$11:$C$565,2,0)</f>
        <v>#N/A</v>
      </c>
      <c r="J1307" s="94" t="str">
        <f t="shared" si="61"/>
        <v>Desarrollo del Sistema de Educación Superior</v>
      </c>
      <c r="K1307" s="94" t="s">
        <v>411</v>
      </c>
    </row>
    <row r="1308" spans="3:11" hidden="1" x14ac:dyDescent="0.25">
      <c r="C1308" s="137"/>
      <c r="D1308" s="154"/>
      <c r="E1308" s="119"/>
      <c r="F1308" s="93">
        <f t="shared" si="60"/>
        <v>0</v>
      </c>
      <c r="G1308" s="157"/>
      <c r="H1308" s="138"/>
      <c r="I1308" s="126" t="e">
        <f>VLOOKUP(H1308,Presupuesto!$B$11:$C$565,2,0)</f>
        <v>#N/A</v>
      </c>
      <c r="J1308" s="94" t="str">
        <f t="shared" si="61"/>
        <v>Desarrollo del Sistema de Educación Superior</v>
      </c>
      <c r="K1308" s="94" t="s">
        <v>411</v>
      </c>
    </row>
    <row r="1309" spans="3:11" hidden="1" x14ac:dyDescent="0.25">
      <c r="C1309" s="137"/>
      <c r="D1309" s="154"/>
      <c r="E1309" s="119"/>
      <c r="F1309" s="93">
        <f t="shared" si="60"/>
        <v>0</v>
      </c>
      <c r="G1309" s="157"/>
      <c r="H1309" s="138"/>
      <c r="I1309" s="126" t="e">
        <f>VLOOKUP(H1309,Presupuesto!$B$11:$C$565,2,0)</f>
        <v>#N/A</v>
      </c>
      <c r="J1309" s="94" t="str">
        <f t="shared" si="61"/>
        <v>Desarrollo del Sistema de Educación Superior</v>
      </c>
      <c r="K1309" s="94" t="s">
        <v>411</v>
      </c>
    </row>
    <row r="1310" spans="3:11" hidden="1" x14ac:dyDescent="0.25">
      <c r="C1310" s="137"/>
      <c r="D1310" s="154"/>
      <c r="E1310" s="119"/>
      <c r="F1310" s="93">
        <f t="shared" si="60"/>
        <v>0</v>
      </c>
      <c r="G1310" s="157"/>
      <c r="H1310" s="138"/>
      <c r="I1310" s="126" t="e">
        <f>VLOOKUP(H1310,Presupuesto!$B$11:$C$565,2,0)</f>
        <v>#N/A</v>
      </c>
      <c r="J1310" s="94" t="str">
        <f t="shared" si="61"/>
        <v>Desarrollo del Sistema de Educación Superior</v>
      </c>
      <c r="K1310" s="94" t="s">
        <v>411</v>
      </c>
    </row>
    <row r="1311" spans="3:11" hidden="1" x14ac:dyDescent="0.25">
      <c r="C1311" s="137"/>
      <c r="D1311" s="154"/>
      <c r="E1311" s="119"/>
      <c r="F1311" s="93">
        <f t="shared" si="60"/>
        <v>0</v>
      </c>
      <c r="G1311" s="157"/>
      <c r="H1311" s="138"/>
      <c r="I1311" s="126" t="e">
        <f>VLOOKUP(H1311,Presupuesto!$B$11:$C$565,2,0)</f>
        <v>#N/A</v>
      </c>
      <c r="J1311" s="94" t="str">
        <f t="shared" si="61"/>
        <v>Desarrollo del Sistema de Educación Superior</v>
      </c>
      <c r="K1311" s="94" t="s">
        <v>411</v>
      </c>
    </row>
    <row r="1312" spans="3:11" hidden="1" x14ac:dyDescent="0.25">
      <c r="C1312" s="137"/>
      <c r="D1312" s="154"/>
      <c r="E1312" s="119"/>
      <c r="F1312" s="93">
        <f t="shared" si="60"/>
        <v>0</v>
      </c>
      <c r="G1312" s="157"/>
      <c r="H1312" s="138"/>
      <c r="I1312" s="126" t="e">
        <f>VLOOKUP(H1312,Presupuesto!$B$11:$C$565,2,0)</f>
        <v>#N/A</v>
      </c>
      <c r="J1312" s="94" t="str">
        <f t="shared" si="61"/>
        <v>Desarrollo del Sistema de Educación Superior</v>
      </c>
      <c r="K1312" s="94" t="s">
        <v>411</v>
      </c>
    </row>
    <row r="1313" spans="3:11" hidden="1" x14ac:dyDescent="0.25">
      <c r="C1313" s="137"/>
      <c r="D1313" s="154"/>
      <c r="E1313" s="119"/>
      <c r="F1313" s="93">
        <f t="shared" si="60"/>
        <v>0</v>
      </c>
      <c r="G1313" s="157"/>
      <c r="H1313" s="138"/>
      <c r="I1313" s="126" t="e">
        <f>VLOOKUP(H1313,Presupuesto!$B$11:$C$565,2,0)</f>
        <v>#N/A</v>
      </c>
      <c r="J1313" s="94" t="str">
        <f t="shared" si="61"/>
        <v>Desarrollo del Sistema de Educación Superior</v>
      </c>
      <c r="K1313" s="94" t="s">
        <v>411</v>
      </c>
    </row>
    <row r="1314" spans="3:11" hidden="1" x14ac:dyDescent="0.25">
      <c r="C1314" s="137"/>
      <c r="D1314" s="154"/>
      <c r="E1314" s="119"/>
      <c r="F1314" s="93">
        <f t="shared" si="60"/>
        <v>0</v>
      </c>
      <c r="G1314" s="157"/>
      <c r="H1314" s="138"/>
      <c r="I1314" s="126" t="e">
        <f>VLOOKUP(H1314,Presupuesto!$B$11:$C$565,2,0)</f>
        <v>#N/A</v>
      </c>
      <c r="J1314" s="94" t="str">
        <f t="shared" si="61"/>
        <v>Desarrollo del Sistema de Educación Superior</v>
      </c>
      <c r="K1314" s="94" t="s">
        <v>411</v>
      </c>
    </row>
    <row r="1315" spans="3:11" hidden="1" x14ac:dyDescent="0.25">
      <c r="C1315" s="137"/>
      <c r="D1315" s="154"/>
      <c r="E1315" s="119"/>
      <c r="F1315" s="93">
        <f t="shared" si="60"/>
        <v>0</v>
      </c>
      <c r="G1315" s="157"/>
      <c r="H1315" s="138"/>
      <c r="I1315" s="126" t="e">
        <f>VLOOKUP(H1315,Presupuesto!$B$11:$C$565,2,0)</f>
        <v>#N/A</v>
      </c>
      <c r="J1315" s="94" t="str">
        <f t="shared" si="61"/>
        <v>Desarrollo del Sistema de Educación Superior</v>
      </c>
      <c r="K1315" s="94" t="s">
        <v>411</v>
      </c>
    </row>
    <row r="1316" spans="3:11" hidden="1" x14ac:dyDescent="0.25">
      <c r="C1316" s="137"/>
      <c r="D1316" s="154"/>
      <c r="E1316" s="119"/>
      <c r="F1316" s="93">
        <f t="shared" si="60"/>
        <v>0</v>
      </c>
      <c r="G1316" s="157"/>
      <c r="H1316" s="138"/>
      <c r="I1316" s="126" t="e">
        <f>VLOOKUP(H1316,Presupuesto!$B$11:$C$565,2,0)</f>
        <v>#N/A</v>
      </c>
      <c r="J1316" s="94" t="str">
        <f t="shared" si="61"/>
        <v>Desarrollo del Sistema de Educación Superior</v>
      </c>
      <c r="K1316" s="94" t="s">
        <v>411</v>
      </c>
    </row>
    <row r="1317" spans="3:11" hidden="1" x14ac:dyDescent="0.25">
      <c r="C1317" s="139"/>
      <c r="D1317" s="147"/>
      <c r="E1317" s="114"/>
      <c r="F1317" s="93">
        <f t="shared" si="60"/>
        <v>0</v>
      </c>
      <c r="G1317" s="157"/>
      <c r="H1317" s="140"/>
      <c r="I1317" s="126" t="e">
        <f>VLOOKUP(H1317,Presupuesto!$B$11:$C$565,2,0)</f>
        <v>#N/A</v>
      </c>
      <c r="J1317" s="94" t="str">
        <f t="shared" si="61"/>
        <v>Desarrollo del Sistema de Educación Superior</v>
      </c>
      <c r="K1317" s="94" t="s">
        <v>411</v>
      </c>
    </row>
    <row r="1318" spans="3:11" hidden="1" x14ac:dyDescent="0.25">
      <c r="C1318" s="139"/>
      <c r="D1318" s="147"/>
      <c r="E1318" s="114"/>
      <c r="F1318" s="93">
        <f t="shared" si="60"/>
        <v>0</v>
      </c>
      <c r="G1318" s="157"/>
      <c r="H1318" s="140"/>
      <c r="I1318" s="126" t="e">
        <f>VLOOKUP(H1318,Presupuesto!$B$11:$C$565,2,0)</f>
        <v>#N/A</v>
      </c>
      <c r="J1318" s="94" t="str">
        <f t="shared" si="61"/>
        <v>Desarrollo del Sistema de Educación Superior</v>
      </c>
      <c r="K1318" s="94" t="s">
        <v>411</v>
      </c>
    </row>
    <row r="1319" spans="3:11" hidden="1" x14ac:dyDescent="0.25">
      <c r="C1319" s="139"/>
      <c r="D1319" s="147"/>
      <c r="E1319" s="114"/>
      <c r="F1319" s="93">
        <f t="shared" si="60"/>
        <v>0</v>
      </c>
      <c r="G1319" s="157"/>
      <c r="H1319" s="140"/>
      <c r="I1319" s="126" t="e">
        <f>VLOOKUP(H1319,Presupuesto!$B$11:$C$565,2,0)</f>
        <v>#N/A</v>
      </c>
      <c r="J1319" s="94" t="str">
        <f t="shared" si="61"/>
        <v>Desarrollo del Sistema de Educación Superior</v>
      </c>
      <c r="K1319" s="94" t="s">
        <v>411</v>
      </c>
    </row>
    <row r="1320" spans="3:11" hidden="1" x14ac:dyDescent="0.25">
      <c r="C1320" s="139"/>
      <c r="D1320" s="147"/>
      <c r="E1320" s="114"/>
      <c r="F1320" s="93">
        <f t="shared" si="60"/>
        <v>0</v>
      </c>
      <c r="G1320" s="157"/>
      <c r="H1320" s="140"/>
      <c r="I1320" s="126" t="e">
        <f>VLOOKUP(H1320,Presupuesto!$B$11:$C$565,2,0)</f>
        <v>#N/A</v>
      </c>
      <c r="J1320" s="94" t="str">
        <f t="shared" si="61"/>
        <v>Desarrollo del Sistema de Educación Superior</v>
      </c>
      <c r="K1320" s="94" t="s">
        <v>411</v>
      </c>
    </row>
    <row r="1321" spans="3:11" hidden="1" x14ac:dyDescent="0.25">
      <c r="C1321" s="139"/>
      <c r="D1321" s="147"/>
      <c r="E1321" s="114"/>
      <c r="F1321" s="93">
        <f t="shared" si="60"/>
        <v>0</v>
      </c>
      <c r="G1321" s="157"/>
      <c r="H1321" s="140"/>
      <c r="I1321" s="126" t="e">
        <f>VLOOKUP(H1321,Presupuesto!$B$11:$C$565,2,0)</f>
        <v>#N/A</v>
      </c>
      <c r="J1321" s="94" t="str">
        <f t="shared" si="61"/>
        <v>Desarrollo del Sistema de Educación Superior</v>
      </c>
      <c r="K1321" s="94" t="s">
        <v>411</v>
      </c>
    </row>
    <row r="1322" spans="3:11" hidden="1" x14ac:dyDescent="0.25">
      <c r="C1322" s="139"/>
      <c r="D1322" s="147"/>
      <c r="E1322" s="114"/>
      <c r="F1322" s="93">
        <f t="shared" si="60"/>
        <v>0</v>
      </c>
      <c r="G1322" s="157"/>
      <c r="H1322" s="140"/>
      <c r="I1322" s="126" t="e">
        <f>VLOOKUP(H1322,Presupuesto!$B$11:$C$565,2,0)</f>
        <v>#N/A</v>
      </c>
      <c r="J1322" s="94" t="str">
        <f t="shared" si="61"/>
        <v>Desarrollo del Sistema de Educación Superior</v>
      </c>
      <c r="K1322" s="94" t="s">
        <v>411</v>
      </c>
    </row>
    <row r="1323" spans="3:11" hidden="1" x14ac:dyDescent="0.25">
      <c r="C1323" s="139"/>
      <c r="D1323" s="147"/>
      <c r="E1323" s="114"/>
      <c r="F1323" s="93">
        <f t="shared" si="60"/>
        <v>0</v>
      </c>
      <c r="G1323" s="157"/>
      <c r="H1323" s="140"/>
      <c r="I1323" s="126" t="e">
        <f>VLOOKUP(H1323,Presupuesto!$B$11:$C$565,2,0)</f>
        <v>#N/A</v>
      </c>
      <c r="J1323" s="94" t="str">
        <f t="shared" si="61"/>
        <v>Desarrollo del Sistema de Educación Superior</v>
      </c>
      <c r="K1323" s="94" t="s">
        <v>411</v>
      </c>
    </row>
    <row r="1324" spans="3:11" hidden="1" x14ac:dyDescent="0.25">
      <c r="C1324" s="139"/>
      <c r="D1324" s="147"/>
      <c r="E1324" s="114"/>
      <c r="F1324" s="93">
        <f t="shared" si="60"/>
        <v>0</v>
      </c>
      <c r="G1324" s="157"/>
      <c r="H1324" s="140"/>
      <c r="I1324" s="126" t="e">
        <f>VLOOKUP(H1324,Presupuesto!$B$11:$C$565,2,0)</f>
        <v>#N/A</v>
      </c>
      <c r="J1324" s="94" t="str">
        <f t="shared" si="61"/>
        <v>Desarrollo del Sistema de Educación Superior</v>
      </c>
      <c r="K1324" s="94" t="s">
        <v>411</v>
      </c>
    </row>
    <row r="1325" spans="3:11" hidden="1" x14ac:dyDescent="0.25">
      <c r="C1325" s="141"/>
      <c r="D1325" s="147"/>
      <c r="E1325" s="114"/>
      <c r="F1325" s="93">
        <f t="shared" si="60"/>
        <v>0</v>
      </c>
      <c r="G1325" s="157"/>
      <c r="H1325" s="142"/>
      <c r="I1325" s="126" t="e">
        <f>VLOOKUP(H1325,Presupuesto!$B$11:$C$565,2,0)</f>
        <v>#N/A</v>
      </c>
      <c r="J1325" s="94" t="str">
        <f t="shared" si="61"/>
        <v>Desarrollo del Sistema de Educación Superior</v>
      </c>
      <c r="K1325" s="94" t="s">
        <v>402</v>
      </c>
    </row>
    <row r="1326" spans="3:11" hidden="1" x14ac:dyDescent="0.25">
      <c r="C1326" s="141"/>
      <c r="D1326" s="147"/>
      <c r="E1326" s="114"/>
      <c r="F1326" s="93">
        <f t="shared" si="60"/>
        <v>0</v>
      </c>
      <c r="G1326" s="157"/>
      <c r="H1326" s="142"/>
      <c r="I1326" s="126" t="e">
        <f>VLOOKUP(H1326,Presupuesto!$B$11:$C$565,2,0)</f>
        <v>#N/A</v>
      </c>
      <c r="J1326" s="94" t="str">
        <f t="shared" si="61"/>
        <v>Desarrollo del Sistema de Educación Superior</v>
      </c>
      <c r="K1326" s="94" t="s">
        <v>411</v>
      </c>
    </row>
    <row r="1327" spans="3:11" hidden="1" x14ac:dyDescent="0.25">
      <c r="C1327" s="141"/>
      <c r="D1327" s="147"/>
      <c r="E1327" s="114"/>
      <c r="F1327" s="93">
        <f t="shared" si="60"/>
        <v>0</v>
      </c>
      <c r="G1327" s="157"/>
      <c r="H1327" s="142"/>
      <c r="I1327" s="126" t="e">
        <f>VLOOKUP(H1327,Presupuesto!$B$11:$C$565,2,0)</f>
        <v>#N/A</v>
      </c>
      <c r="J1327" s="94" t="str">
        <f t="shared" si="61"/>
        <v>Desarrollo del Sistema de Educación Superior</v>
      </c>
      <c r="K1327" s="94" t="s">
        <v>411</v>
      </c>
    </row>
    <row r="1328" spans="3:11" hidden="1" x14ac:dyDescent="0.25">
      <c r="C1328" s="141"/>
      <c r="D1328" s="147"/>
      <c r="E1328" s="114"/>
      <c r="F1328" s="93">
        <f t="shared" si="60"/>
        <v>0</v>
      </c>
      <c r="G1328" s="157"/>
      <c r="H1328" s="142"/>
      <c r="I1328" s="126" t="e">
        <f>VLOOKUP(H1328,Presupuesto!$B$11:$C$565,2,0)</f>
        <v>#N/A</v>
      </c>
      <c r="J1328" s="94" t="str">
        <f t="shared" si="61"/>
        <v>Desarrollo del Sistema de Educación Superior</v>
      </c>
      <c r="K1328" s="94" t="s">
        <v>411</v>
      </c>
    </row>
    <row r="1329" spans="3:11" ht="15.75" hidden="1" thickBot="1" x14ac:dyDescent="0.3">
      <c r="C1329" s="143"/>
      <c r="D1329" s="155"/>
      <c r="E1329" s="99"/>
      <c r="F1329" s="101">
        <f t="shared" si="60"/>
        <v>0</v>
      </c>
      <c r="G1329" s="158"/>
      <c r="H1329" s="144"/>
      <c r="I1329" s="128" t="e">
        <f>VLOOKUP(H1329,Presupuesto!$B$11:$C$565,2,0)</f>
        <v>#N/A</v>
      </c>
      <c r="J1329" s="102" t="str">
        <f t="shared" si="61"/>
        <v>Desarrollo del Sistema de Educación Superior</v>
      </c>
      <c r="K1329" s="120" t="s">
        <v>393</v>
      </c>
    </row>
    <row r="1331" spans="3:11" ht="15.75" thickBot="1" x14ac:dyDescent="0.3"/>
    <row r="1332" spans="3:11" ht="15.75" thickBot="1" x14ac:dyDescent="0.3">
      <c r="C1332" s="153" t="s">
        <v>53</v>
      </c>
      <c r="D1332" s="307">
        <f>SUM(F1339:F1373)</f>
        <v>12500</v>
      </c>
      <c r="E1332" s="380"/>
      <c r="F1332" s="70"/>
      <c r="G1332" s="76"/>
      <c r="H1332" s="70"/>
      <c r="I1332" s="70"/>
      <c r="J1332" s="380"/>
      <c r="K1332" s="380"/>
    </row>
    <row r="1333" spans="3:11" x14ac:dyDescent="0.25">
      <c r="C1333" s="70"/>
      <c r="D1333" s="31"/>
      <c r="E1333" s="89"/>
      <c r="F1333" s="89"/>
      <c r="G1333" s="89"/>
      <c r="H1333" s="73"/>
      <c r="I1333" s="73"/>
      <c r="J1333" s="73"/>
      <c r="K1333" s="108"/>
    </row>
    <row r="1334" spans="3:11" x14ac:dyDescent="0.25">
      <c r="C1334" s="70"/>
      <c r="D1334" s="31"/>
      <c r="E1334" s="89"/>
      <c r="F1334" s="89"/>
      <c r="G1334" s="89"/>
      <c r="H1334" s="73"/>
      <c r="I1334" s="73"/>
      <c r="J1334" s="73"/>
      <c r="K1334" s="108"/>
    </row>
    <row r="1335" spans="3:11" ht="15.75" x14ac:dyDescent="0.25">
      <c r="C1335" s="198" t="s">
        <v>391</v>
      </c>
      <c r="D1335" s="306" t="s">
        <v>3061</v>
      </c>
      <c r="E1335" s="89"/>
      <c r="F1335" s="89"/>
      <c r="G1335" s="89"/>
      <c r="H1335" s="73"/>
      <c r="I1335" s="73"/>
      <c r="J1335" s="73"/>
      <c r="K1335" s="108"/>
    </row>
    <row r="1336" spans="3:11" ht="18.75" x14ac:dyDescent="0.25">
      <c r="C1336" s="200" t="str">
        <f>IFERROR(VLOOKUP(D1335,'1. Desarrollo e Innov. Curricu.'!$F:$G,2,FALSE),IFERROR(VLOOKUP(D1335,'2. Investigación Científica'!$F:$G,2,FALSE),IFERROR(VLOOKUP(D1335,'3. Vinculación Univ. Sociedad'!$E:$G,2,FALSE),IFERROR(VLOOKUP(D1335,'4. Docencia y Profesorado Univ.'!$F:$G,2,FALSE),IFERROR(VLOOKUP(D1335,'5. Estudiantes y Graduados'!$F:$G,2,FALSE),IFERROR(VLOOKUP(D1335,'11. Gestion Administrativa'!$F:$G,2,FALSE),IFERROR(VLOOKUP(D1335,'13. Gestión Académica'!$F:$G,2,FALSE),IFERROR(VLOOKUP(D1335,'9. Asegura. de la Calid. y M'!$F:$G,2,FALSE),IFERROR(VLOOKUP(D1335,'6. Gestión del Conocimiento'!$F:$G,2,FALSE),IFERROR(VLOOKUP(D1335,'15. Gobernabilidad y Proceso...'!$F:$G,2,FALSE),IFERROR(VLOOKUP(D1335,'12. Gestión del Talento Humano'!$F:$G,2,FALSE),IFERROR(VLOOKUP(D1335,'14. Internacional... de la E.S.'!$F:$G,2,FALSE),IFERROR(VLOOKUP(D1335,'10. Posgrado'!$F:$G,2,FALSE),IFERROR(VLOOKUP(D1335,'17. Gestión TIC'!$F:$G,2,FALSE),IFERROR(VLOOKUP(D1335,'16. Desa. del Sistema Educ.Sup.'!$F:$G,2,FALSE),IFERROR(VLOOKUP(D1335,'8. Cultura de Inno. Insti...'!$F:$G,2,FALSE),VLOOKUP(D1335,'7. Lo Esencial de la Reforma U.'!$F:$G,2,0)))))))))))))))))</f>
        <v>Socializar el proyecto del Instituto de Investigación en Biología</v>
      </c>
      <c r="D1336" s="31"/>
      <c r="E1336" s="89"/>
      <c r="F1336" s="89"/>
      <c r="G1336" s="89"/>
      <c r="H1336" s="73"/>
      <c r="I1336" s="73"/>
      <c r="J1336" s="73"/>
      <c r="K1336" s="108"/>
    </row>
    <row r="1337" spans="3:11" ht="15.75" thickBot="1" x14ac:dyDescent="0.3">
      <c r="C1337" s="380"/>
      <c r="D1337" s="380"/>
      <c r="E1337" s="380"/>
      <c r="F1337" s="89"/>
      <c r="G1337" s="73"/>
      <c r="H1337" s="73"/>
      <c r="I1337" s="73"/>
      <c r="J1337" s="380"/>
      <c r="K1337" s="380"/>
    </row>
    <row r="1338" spans="3:11" ht="30.75" thickBot="1" x14ac:dyDescent="0.3">
      <c r="C1338" s="125" t="s">
        <v>44</v>
      </c>
      <c r="D1338" s="125" t="s">
        <v>55</v>
      </c>
      <c r="E1338" s="132" t="s">
        <v>57</v>
      </c>
      <c r="F1338" s="131" t="s">
        <v>27</v>
      </c>
      <c r="G1338" s="129" t="s">
        <v>130</v>
      </c>
      <c r="H1338" s="132" t="s">
        <v>46</v>
      </c>
      <c r="I1338" s="129" t="s">
        <v>131</v>
      </c>
      <c r="J1338" s="129" t="s">
        <v>409</v>
      </c>
      <c r="K1338" s="129" t="s">
        <v>410</v>
      </c>
    </row>
    <row r="1339" spans="3:11" hidden="1" x14ac:dyDescent="0.25">
      <c r="C1339" s="210" t="s">
        <v>438</v>
      </c>
      <c r="D1339" s="211"/>
      <c r="E1339" s="209">
        <f>HLOOKUP(C1339,$AH$2:$BU$3,2,0)</f>
        <v>620</v>
      </c>
      <c r="F1339" s="93">
        <f t="shared" ref="F1339:F1373" si="62">D1339*E1339</f>
        <v>0</v>
      </c>
      <c r="G1339" s="157"/>
      <c r="H1339" s="138"/>
      <c r="I1339" s="126" t="e">
        <f>VLOOKUP(H1339,Presupuesto!$B$11:$C$565,2,0)</f>
        <v>#N/A</v>
      </c>
      <c r="J1339" s="208" t="s">
        <v>1474</v>
      </c>
      <c r="K1339" s="94" t="s">
        <v>393</v>
      </c>
    </row>
    <row r="1340" spans="3:11" x14ac:dyDescent="0.25">
      <c r="C1340" s="137" t="s">
        <v>3063</v>
      </c>
      <c r="D1340" s="154">
        <v>2</v>
      </c>
      <c r="E1340" s="119">
        <v>6250</v>
      </c>
      <c r="F1340" s="93">
        <f t="shared" si="62"/>
        <v>12500</v>
      </c>
      <c r="G1340" s="157" t="s">
        <v>128</v>
      </c>
      <c r="H1340" s="994"/>
      <c r="I1340" s="126" t="e">
        <f>VLOOKUP(H1340,Presupuesto!$B$11:$C$565,2,0)</f>
        <v>#N/A</v>
      </c>
      <c r="J1340" s="94" t="s">
        <v>1358</v>
      </c>
      <c r="K1340" s="94" t="s">
        <v>400</v>
      </c>
    </row>
    <row r="1341" spans="3:11" hidden="1" x14ac:dyDescent="0.25">
      <c r="C1341" s="137"/>
      <c r="D1341" s="154"/>
      <c r="E1341" s="119"/>
      <c r="F1341" s="93">
        <f t="shared" si="62"/>
        <v>0</v>
      </c>
      <c r="G1341" s="157"/>
      <c r="H1341" s="138"/>
      <c r="I1341" s="126" t="e">
        <f>VLOOKUP(H1341,Presupuesto!$B$11:$C$565,2,0)</f>
        <v>#N/A</v>
      </c>
      <c r="J1341" s="94" t="str">
        <f t="shared" ref="J1341:J1373" si="63">$J$854</f>
        <v>Desarrollo del Sistema de Educación Superior</v>
      </c>
      <c r="K1341" s="94" t="s">
        <v>411</v>
      </c>
    </row>
    <row r="1342" spans="3:11" hidden="1" x14ac:dyDescent="0.25">
      <c r="C1342" s="137"/>
      <c r="D1342" s="154"/>
      <c r="E1342" s="119"/>
      <c r="F1342" s="93">
        <f t="shared" si="62"/>
        <v>0</v>
      </c>
      <c r="G1342" s="157"/>
      <c r="H1342" s="138"/>
      <c r="I1342" s="126" t="e">
        <f>VLOOKUP(H1342,Presupuesto!$B$11:$C$565,2,0)</f>
        <v>#N/A</v>
      </c>
      <c r="J1342" s="94" t="str">
        <f t="shared" si="63"/>
        <v>Desarrollo del Sistema de Educación Superior</v>
      </c>
      <c r="K1342" s="94" t="s">
        <v>411</v>
      </c>
    </row>
    <row r="1343" spans="3:11" hidden="1" x14ac:dyDescent="0.25">
      <c r="C1343" s="137"/>
      <c r="D1343" s="154"/>
      <c r="E1343" s="119"/>
      <c r="F1343" s="93">
        <f t="shared" si="62"/>
        <v>0</v>
      </c>
      <c r="G1343" s="157"/>
      <c r="H1343" s="138"/>
      <c r="I1343" s="126" t="e">
        <f>VLOOKUP(H1343,Presupuesto!$B$11:$C$565,2,0)</f>
        <v>#N/A</v>
      </c>
      <c r="J1343" s="94" t="str">
        <f t="shared" si="63"/>
        <v>Desarrollo del Sistema de Educación Superior</v>
      </c>
      <c r="K1343" s="94" t="s">
        <v>411</v>
      </c>
    </row>
    <row r="1344" spans="3:11" hidden="1" x14ac:dyDescent="0.25">
      <c r="C1344" s="137"/>
      <c r="D1344" s="154"/>
      <c r="E1344" s="119"/>
      <c r="F1344" s="93">
        <f t="shared" si="62"/>
        <v>0</v>
      </c>
      <c r="G1344" s="157"/>
      <c r="H1344" s="138"/>
      <c r="I1344" s="126" t="e">
        <f>VLOOKUP(H1344,Presupuesto!$B$11:$C$565,2,0)</f>
        <v>#N/A</v>
      </c>
      <c r="J1344" s="94" t="str">
        <f t="shared" si="63"/>
        <v>Desarrollo del Sistema de Educación Superior</v>
      </c>
      <c r="K1344" s="94" t="s">
        <v>400</v>
      </c>
    </row>
    <row r="1345" spans="3:11" hidden="1" x14ac:dyDescent="0.25">
      <c r="C1345" s="137"/>
      <c r="D1345" s="154"/>
      <c r="E1345" s="119"/>
      <c r="F1345" s="93">
        <f t="shared" si="62"/>
        <v>0</v>
      </c>
      <c r="G1345" s="157"/>
      <c r="H1345" s="138"/>
      <c r="I1345" s="126" t="e">
        <f>VLOOKUP(H1345,Presupuesto!$B$11:$C$565,2,0)</f>
        <v>#N/A</v>
      </c>
      <c r="J1345" s="94" t="str">
        <f t="shared" si="63"/>
        <v>Desarrollo del Sistema de Educación Superior</v>
      </c>
      <c r="K1345" s="94" t="s">
        <v>411</v>
      </c>
    </row>
    <row r="1346" spans="3:11" hidden="1" x14ac:dyDescent="0.25">
      <c r="C1346" s="137"/>
      <c r="D1346" s="154"/>
      <c r="E1346" s="119"/>
      <c r="F1346" s="93">
        <f t="shared" si="62"/>
        <v>0</v>
      </c>
      <c r="G1346" s="157"/>
      <c r="H1346" s="138"/>
      <c r="I1346" s="126" t="e">
        <f>VLOOKUP(H1346,Presupuesto!$B$11:$C$565,2,0)</f>
        <v>#N/A</v>
      </c>
      <c r="J1346" s="94" t="str">
        <f t="shared" si="63"/>
        <v>Desarrollo del Sistema de Educación Superior</v>
      </c>
      <c r="K1346" s="94" t="s">
        <v>411</v>
      </c>
    </row>
    <row r="1347" spans="3:11" hidden="1" x14ac:dyDescent="0.25">
      <c r="C1347" s="137"/>
      <c r="D1347" s="154"/>
      <c r="E1347" s="119"/>
      <c r="F1347" s="93">
        <f t="shared" si="62"/>
        <v>0</v>
      </c>
      <c r="G1347" s="157"/>
      <c r="H1347" s="138"/>
      <c r="I1347" s="126" t="e">
        <f>VLOOKUP(H1347,Presupuesto!$B$11:$C$565,2,0)</f>
        <v>#N/A</v>
      </c>
      <c r="J1347" s="94" t="str">
        <f t="shared" si="63"/>
        <v>Desarrollo del Sistema de Educación Superior</v>
      </c>
      <c r="K1347" s="94" t="s">
        <v>411</v>
      </c>
    </row>
    <row r="1348" spans="3:11" hidden="1" x14ac:dyDescent="0.25">
      <c r="C1348" s="137"/>
      <c r="D1348" s="154"/>
      <c r="E1348" s="119"/>
      <c r="F1348" s="93">
        <f t="shared" si="62"/>
        <v>0</v>
      </c>
      <c r="G1348" s="157"/>
      <c r="H1348" s="138"/>
      <c r="I1348" s="126" t="e">
        <f>VLOOKUP(H1348,Presupuesto!$B$11:$C$565,2,0)</f>
        <v>#N/A</v>
      </c>
      <c r="J1348" s="94" t="str">
        <f t="shared" si="63"/>
        <v>Desarrollo del Sistema de Educación Superior</v>
      </c>
      <c r="K1348" s="94" t="s">
        <v>411</v>
      </c>
    </row>
    <row r="1349" spans="3:11" hidden="1" x14ac:dyDescent="0.25">
      <c r="C1349" s="137"/>
      <c r="D1349" s="154"/>
      <c r="E1349" s="119"/>
      <c r="F1349" s="93">
        <f t="shared" si="62"/>
        <v>0</v>
      </c>
      <c r="G1349" s="157"/>
      <c r="H1349" s="138"/>
      <c r="I1349" s="126" t="e">
        <f>VLOOKUP(H1349,Presupuesto!$B$11:$C$565,2,0)</f>
        <v>#N/A</v>
      </c>
      <c r="J1349" s="94" t="str">
        <f t="shared" si="63"/>
        <v>Desarrollo del Sistema de Educación Superior</v>
      </c>
      <c r="K1349" s="94" t="s">
        <v>411</v>
      </c>
    </row>
    <row r="1350" spans="3:11" hidden="1" x14ac:dyDescent="0.25">
      <c r="C1350" s="137"/>
      <c r="D1350" s="154"/>
      <c r="E1350" s="119"/>
      <c r="F1350" s="93">
        <f t="shared" si="62"/>
        <v>0</v>
      </c>
      <c r="G1350" s="157"/>
      <c r="H1350" s="138"/>
      <c r="I1350" s="126" t="e">
        <f>VLOOKUP(H1350,Presupuesto!$B$11:$C$565,2,0)</f>
        <v>#N/A</v>
      </c>
      <c r="J1350" s="94" t="str">
        <f t="shared" si="63"/>
        <v>Desarrollo del Sistema de Educación Superior</v>
      </c>
      <c r="K1350" s="94" t="s">
        <v>411</v>
      </c>
    </row>
    <row r="1351" spans="3:11" hidden="1" x14ac:dyDescent="0.25">
      <c r="C1351" s="137"/>
      <c r="D1351" s="154"/>
      <c r="E1351" s="119"/>
      <c r="F1351" s="93">
        <f t="shared" si="62"/>
        <v>0</v>
      </c>
      <c r="G1351" s="157"/>
      <c r="H1351" s="138"/>
      <c r="I1351" s="126" t="e">
        <f>VLOOKUP(H1351,Presupuesto!$B$11:$C$565,2,0)</f>
        <v>#N/A</v>
      </c>
      <c r="J1351" s="94" t="str">
        <f t="shared" si="63"/>
        <v>Desarrollo del Sistema de Educación Superior</v>
      </c>
      <c r="K1351" s="94" t="s">
        <v>411</v>
      </c>
    </row>
    <row r="1352" spans="3:11" hidden="1" x14ac:dyDescent="0.25">
      <c r="C1352" s="137"/>
      <c r="D1352" s="154"/>
      <c r="E1352" s="119"/>
      <c r="F1352" s="93">
        <f t="shared" si="62"/>
        <v>0</v>
      </c>
      <c r="G1352" s="157"/>
      <c r="H1352" s="138"/>
      <c r="I1352" s="126" t="e">
        <f>VLOOKUP(H1352,Presupuesto!$B$11:$C$565,2,0)</f>
        <v>#N/A</v>
      </c>
      <c r="J1352" s="94" t="str">
        <f t="shared" si="63"/>
        <v>Desarrollo del Sistema de Educación Superior</v>
      </c>
      <c r="K1352" s="94" t="s">
        <v>411</v>
      </c>
    </row>
    <row r="1353" spans="3:11" hidden="1" x14ac:dyDescent="0.25">
      <c r="C1353" s="137"/>
      <c r="D1353" s="154"/>
      <c r="E1353" s="119"/>
      <c r="F1353" s="93">
        <f t="shared" si="62"/>
        <v>0</v>
      </c>
      <c r="G1353" s="157"/>
      <c r="H1353" s="138"/>
      <c r="I1353" s="126" t="e">
        <f>VLOOKUP(H1353,Presupuesto!$B$11:$C$565,2,0)</f>
        <v>#N/A</v>
      </c>
      <c r="J1353" s="94" t="str">
        <f t="shared" si="63"/>
        <v>Desarrollo del Sistema de Educación Superior</v>
      </c>
      <c r="K1353" s="94" t="s">
        <v>411</v>
      </c>
    </row>
    <row r="1354" spans="3:11" hidden="1" x14ac:dyDescent="0.25">
      <c r="C1354" s="137"/>
      <c r="D1354" s="154"/>
      <c r="E1354" s="119"/>
      <c r="F1354" s="93">
        <f t="shared" si="62"/>
        <v>0</v>
      </c>
      <c r="G1354" s="157"/>
      <c r="H1354" s="138"/>
      <c r="I1354" s="126" t="e">
        <f>VLOOKUP(H1354,Presupuesto!$B$11:$C$565,2,0)</f>
        <v>#N/A</v>
      </c>
      <c r="J1354" s="94" t="str">
        <f t="shared" si="63"/>
        <v>Desarrollo del Sistema de Educación Superior</v>
      </c>
      <c r="K1354" s="94" t="s">
        <v>411</v>
      </c>
    </row>
    <row r="1355" spans="3:11" hidden="1" x14ac:dyDescent="0.25">
      <c r="C1355" s="137"/>
      <c r="D1355" s="154"/>
      <c r="E1355" s="119"/>
      <c r="F1355" s="93">
        <f t="shared" si="62"/>
        <v>0</v>
      </c>
      <c r="G1355" s="157"/>
      <c r="H1355" s="138"/>
      <c r="I1355" s="126" t="e">
        <f>VLOOKUP(H1355,Presupuesto!$B$11:$C$565,2,0)</f>
        <v>#N/A</v>
      </c>
      <c r="J1355" s="94" t="str">
        <f t="shared" si="63"/>
        <v>Desarrollo del Sistema de Educación Superior</v>
      </c>
      <c r="K1355" s="94" t="s">
        <v>411</v>
      </c>
    </row>
    <row r="1356" spans="3:11" hidden="1" x14ac:dyDescent="0.25">
      <c r="C1356" s="137"/>
      <c r="D1356" s="154"/>
      <c r="E1356" s="119"/>
      <c r="F1356" s="93">
        <f t="shared" si="62"/>
        <v>0</v>
      </c>
      <c r="G1356" s="157"/>
      <c r="H1356" s="138"/>
      <c r="I1356" s="126" t="e">
        <f>VLOOKUP(H1356,Presupuesto!$B$11:$C$565,2,0)</f>
        <v>#N/A</v>
      </c>
      <c r="J1356" s="94" t="str">
        <f t="shared" si="63"/>
        <v>Desarrollo del Sistema de Educación Superior</v>
      </c>
      <c r="K1356" s="94" t="s">
        <v>411</v>
      </c>
    </row>
    <row r="1357" spans="3:11" hidden="1" x14ac:dyDescent="0.25">
      <c r="C1357" s="137"/>
      <c r="D1357" s="154"/>
      <c r="E1357" s="119"/>
      <c r="F1357" s="93">
        <f t="shared" si="62"/>
        <v>0</v>
      </c>
      <c r="G1357" s="157"/>
      <c r="H1357" s="138"/>
      <c r="I1357" s="126" t="e">
        <f>VLOOKUP(H1357,Presupuesto!$B$11:$C$565,2,0)</f>
        <v>#N/A</v>
      </c>
      <c r="J1357" s="94" t="str">
        <f t="shared" si="63"/>
        <v>Desarrollo del Sistema de Educación Superior</v>
      </c>
      <c r="K1357" s="94" t="s">
        <v>411</v>
      </c>
    </row>
    <row r="1358" spans="3:11" hidden="1" x14ac:dyDescent="0.25">
      <c r="C1358" s="137"/>
      <c r="D1358" s="154"/>
      <c r="E1358" s="119"/>
      <c r="F1358" s="93">
        <f t="shared" si="62"/>
        <v>0</v>
      </c>
      <c r="G1358" s="157"/>
      <c r="H1358" s="138"/>
      <c r="I1358" s="126" t="e">
        <f>VLOOKUP(H1358,Presupuesto!$B$11:$C$565,2,0)</f>
        <v>#N/A</v>
      </c>
      <c r="J1358" s="94" t="str">
        <f t="shared" si="63"/>
        <v>Desarrollo del Sistema de Educación Superior</v>
      </c>
      <c r="K1358" s="94" t="s">
        <v>411</v>
      </c>
    </row>
    <row r="1359" spans="3:11" hidden="1" x14ac:dyDescent="0.25">
      <c r="C1359" s="137"/>
      <c r="D1359" s="154"/>
      <c r="E1359" s="119"/>
      <c r="F1359" s="93">
        <f t="shared" si="62"/>
        <v>0</v>
      </c>
      <c r="G1359" s="157"/>
      <c r="H1359" s="138"/>
      <c r="I1359" s="126" t="e">
        <f>VLOOKUP(H1359,Presupuesto!$B$11:$C$565,2,0)</f>
        <v>#N/A</v>
      </c>
      <c r="J1359" s="94" t="str">
        <f t="shared" si="63"/>
        <v>Desarrollo del Sistema de Educación Superior</v>
      </c>
      <c r="K1359" s="94" t="s">
        <v>411</v>
      </c>
    </row>
    <row r="1360" spans="3:11" hidden="1" x14ac:dyDescent="0.25">
      <c r="C1360" s="137"/>
      <c r="D1360" s="154"/>
      <c r="E1360" s="119"/>
      <c r="F1360" s="93">
        <f t="shared" si="62"/>
        <v>0</v>
      </c>
      <c r="G1360" s="157"/>
      <c r="H1360" s="138"/>
      <c r="I1360" s="126" t="e">
        <f>VLOOKUP(H1360,Presupuesto!$B$11:$C$565,2,0)</f>
        <v>#N/A</v>
      </c>
      <c r="J1360" s="94" t="str">
        <f t="shared" si="63"/>
        <v>Desarrollo del Sistema de Educación Superior</v>
      </c>
      <c r="K1360" s="94" t="s">
        <v>411</v>
      </c>
    </row>
    <row r="1361" spans="3:11" hidden="1" x14ac:dyDescent="0.25">
      <c r="C1361" s="139"/>
      <c r="D1361" s="147"/>
      <c r="E1361" s="114"/>
      <c r="F1361" s="93">
        <f t="shared" si="62"/>
        <v>0</v>
      </c>
      <c r="G1361" s="157"/>
      <c r="H1361" s="140"/>
      <c r="I1361" s="126" t="e">
        <f>VLOOKUP(H1361,Presupuesto!$B$11:$C$565,2,0)</f>
        <v>#N/A</v>
      </c>
      <c r="J1361" s="94" t="str">
        <f t="shared" si="63"/>
        <v>Desarrollo del Sistema de Educación Superior</v>
      </c>
      <c r="K1361" s="94" t="s">
        <v>411</v>
      </c>
    </row>
    <row r="1362" spans="3:11" hidden="1" x14ac:dyDescent="0.25">
      <c r="C1362" s="139"/>
      <c r="D1362" s="147"/>
      <c r="E1362" s="114"/>
      <c r="F1362" s="93">
        <f t="shared" si="62"/>
        <v>0</v>
      </c>
      <c r="G1362" s="157"/>
      <c r="H1362" s="140"/>
      <c r="I1362" s="126" t="e">
        <f>VLOOKUP(H1362,Presupuesto!$B$11:$C$565,2,0)</f>
        <v>#N/A</v>
      </c>
      <c r="J1362" s="94" t="str">
        <f t="shared" si="63"/>
        <v>Desarrollo del Sistema de Educación Superior</v>
      </c>
      <c r="K1362" s="94" t="s">
        <v>411</v>
      </c>
    </row>
    <row r="1363" spans="3:11" hidden="1" x14ac:dyDescent="0.25">
      <c r="C1363" s="139"/>
      <c r="D1363" s="147"/>
      <c r="E1363" s="114"/>
      <c r="F1363" s="93">
        <f t="shared" si="62"/>
        <v>0</v>
      </c>
      <c r="G1363" s="157"/>
      <c r="H1363" s="140"/>
      <c r="I1363" s="126" t="e">
        <f>VLOOKUP(H1363,Presupuesto!$B$11:$C$565,2,0)</f>
        <v>#N/A</v>
      </c>
      <c r="J1363" s="94" t="str">
        <f t="shared" si="63"/>
        <v>Desarrollo del Sistema de Educación Superior</v>
      </c>
      <c r="K1363" s="94" t="s">
        <v>411</v>
      </c>
    </row>
    <row r="1364" spans="3:11" hidden="1" x14ac:dyDescent="0.25">
      <c r="C1364" s="139"/>
      <c r="D1364" s="147"/>
      <c r="E1364" s="114"/>
      <c r="F1364" s="93">
        <f t="shared" si="62"/>
        <v>0</v>
      </c>
      <c r="G1364" s="157"/>
      <c r="H1364" s="140"/>
      <c r="I1364" s="126" t="e">
        <f>VLOOKUP(H1364,Presupuesto!$B$11:$C$565,2,0)</f>
        <v>#N/A</v>
      </c>
      <c r="J1364" s="94" t="str">
        <f t="shared" si="63"/>
        <v>Desarrollo del Sistema de Educación Superior</v>
      </c>
      <c r="K1364" s="94" t="s">
        <v>411</v>
      </c>
    </row>
    <row r="1365" spans="3:11" hidden="1" x14ac:dyDescent="0.25">
      <c r="C1365" s="139"/>
      <c r="D1365" s="147"/>
      <c r="E1365" s="114"/>
      <c r="F1365" s="93">
        <f t="shared" si="62"/>
        <v>0</v>
      </c>
      <c r="G1365" s="157"/>
      <c r="H1365" s="140"/>
      <c r="I1365" s="126" t="e">
        <f>VLOOKUP(H1365,Presupuesto!$B$11:$C$565,2,0)</f>
        <v>#N/A</v>
      </c>
      <c r="J1365" s="94" t="str">
        <f t="shared" si="63"/>
        <v>Desarrollo del Sistema de Educación Superior</v>
      </c>
      <c r="K1365" s="94" t="s">
        <v>411</v>
      </c>
    </row>
    <row r="1366" spans="3:11" hidden="1" x14ac:dyDescent="0.25">
      <c r="C1366" s="139"/>
      <c r="D1366" s="147"/>
      <c r="E1366" s="114"/>
      <c r="F1366" s="93">
        <f t="shared" si="62"/>
        <v>0</v>
      </c>
      <c r="G1366" s="157"/>
      <c r="H1366" s="140"/>
      <c r="I1366" s="126" t="e">
        <f>VLOOKUP(H1366,Presupuesto!$B$11:$C$565,2,0)</f>
        <v>#N/A</v>
      </c>
      <c r="J1366" s="94" t="str">
        <f t="shared" si="63"/>
        <v>Desarrollo del Sistema de Educación Superior</v>
      </c>
      <c r="K1366" s="94" t="s">
        <v>411</v>
      </c>
    </row>
    <row r="1367" spans="3:11" hidden="1" x14ac:dyDescent="0.25">
      <c r="C1367" s="139"/>
      <c r="D1367" s="147"/>
      <c r="E1367" s="114"/>
      <c r="F1367" s="93">
        <f t="shared" si="62"/>
        <v>0</v>
      </c>
      <c r="G1367" s="157"/>
      <c r="H1367" s="140"/>
      <c r="I1367" s="126" t="e">
        <f>VLOOKUP(H1367,Presupuesto!$B$11:$C$565,2,0)</f>
        <v>#N/A</v>
      </c>
      <c r="J1367" s="94" t="str">
        <f t="shared" si="63"/>
        <v>Desarrollo del Sistema de Educación Superior</v>
      </c>
      <c r="K1367" s="94" t="s">
        <v>411</v>
      </c>
    </row>
    <row r="1368" spans="3:11" hidden="1" x14ac:dyDescent="0.25">
      <c r="C1368" s="139"/>
      <c r="D1368" s="147"/>
      <c r="E1368" s="114"/>
      <c r="F1368" s="93">
        <f t="shared" si="62"/>
        <v>0</v>
      </c>
      <c r="G1368" s="157"/>
      <c r="H1368" s="140"/>
      <c r="I1368" s="126" t="e">
        <f>VLOOKUP(H1368,Presupuesto!$B$11:$C$565,2,0)</f>
        <v>#N/A</v>
      </c>
      <c r="J1368" s="94" t="str">
        <f t="shared" si="63"/>
        <v>Desarrollo del Sistema de Educación Superior</v>
      </c>
      <c r="K1368" s="94" t="s">
        <v>411</v>
      </c>
    </row>
    <row r="1369" spans="3:11" hidden="1" x14ac:dyDescent="0.25">
      <c r="C1369" s="141"/>
      <c r="D1369" s="147"/>
      <c r="E1369" s="114"/>
      <c r="F1369" s="93">
        <f t="shared" si="62"/>
        <v>0</v>
      </c>
      <c r="G1369" s="157"/>
      <c r="H1369" s="142"/>
      <c r="I1369" s="126" t="e">
        <f>VLOOKUP(H1369,Presupuesto!$B$11:$C$565,2,0)</f>
        <v>#N/A</v>
      </c>
      <c r="J1369" s="94" t="str">
        <f t="shared" si="63"/>
        <v>Desarrollo del Sistema de Educación Superior</v>
      </c>
      <c r="K1369" s="94" t="s">
        <v>402</v>
      </c>
    </row>
    <row r="1370" spans="3:11" hidden="1" x14ac:dyDescent="0.25">
      <c r="C1370" s="141"/>
      <c r="D1370" s="147"/>
      <c r="E1370" s="114"/>
      <c r="F1370" s="93">
        <f t="shared" si="62"/>
        <v>0</v>
      </c>
      <c r="G1370" s="157"/>
      <c r="H1370" s="142"/>
      <c r="I1370" s="126" t="e">
        <f>VLOOKUP(H1370,Presupuesto!$B$11:$C$565,2,0)</f>
        <v>#N/A</v>
      </c>
      <c r="J1370" s="94" t="str">
        <f t="shared" si="63"/>
        <v>Desarrollo del Sistema de Educación Superior</v>
      </c>
      <c r="K1370" s="94" t="s">
        <v>411</v>
      </c>
    </row>
    <row r="1371" spans="3:11" hidden="1" x14ac:dyDescent="0.25">
      <c r="C1371" s="141"/>
      <c r="D1371" s="147"/>
      <c r="E1371" s="114"/>
      <c r="F1371" s="93">
        <f t="shared" si="62"/>
        <v>0</v>
      </c>
      <c r="G1371" s="157"/>
      <c r="H1371" s="142"/>
      <c r="I1371" s="126" t="e">
        <f>VLOOKUP(H1371,Presupuesto!$B$11:$C$565,2,0)</f>
        <v>#N/A</v>
      </c>
      <c r="J1371" s="94" t="str">
        <f t="shared" si="63"/>
        <v>Desarrollo del Sistema de Educación Superior</v>
      </c>
      <c r="K1371" s="94" t="s">
        <v>411</v>
      </c>
    </row>
    <row r="1372" spans="3:11" hidden="1" x14ac:dyDescent="0.25">
      <c r="C1372" s="141"/>
      <c r="D1372" s="147"/>
      <c r="E1372" s="114"/>
      <c r="F1372" s="93">
        <f t="shared" si="62"/>
        <v>0</v>
      </c>
      <c r="G1372" s="157"/>
      <c r="H1372" s="142"/>
      <c r="I1372" s="126" t="e">
        <f>VLOOKUP(H1372,Presupuesto!$B$11:$C$565,2,0)</f>
        <v>#N/A</v>
      </c>
      <c r="J1372" s="94" t="str">
        <f t="shared" si="63"/>
        <v>Desarrollo del Sistema de Educación Superior</v>
      </c>
      <c r="K1372" s="94" t="s">
        <v>411</v>
      </c>
    </row>
    <row r="1373" spans="3:11" ht="15.75" hidden="1" thickBot="1" x14ac:dyDescent="0.3">
      <c r="C1373" s="143"/>
      <c r="D1373" s="155"/>
      <c r="E1373" s="99"/>
      <c r="F1373" s="101">
        <f t="shared" si="62"/>
        <v>0</v>
      </c>
      <c r="G1373" s="158"/>
      <c r="H1373" s="144"/>
      <c r="I1373" s="128" t="e">
        <f>VLOOKUP(H1373,Presupuesto!$B$11:$C$565,2,0)</f>
        <v>#N/A</v>
      </c>
      <c r="J1373" s="102" t="str">
        <f t="shared" si="63"/>
        <v>Desarrollo del Sistema de Educación Superior</v>
      </c>
      <c r="K1373" s="120" t="s">
        <v>393</v>
      </c>
    </row>
    <row r="1375" spans="3:11" ht="15.75" thickBot="1" x14ac:dyDescent="0.3"/>
    <row r="1376" spans="3:11" ht="15.75" thickBot="1" x14ac:dyDescent="0.3">
      <c r="C1376" s="153" t="s">
        <v>53</v>
      </c>
      <c r="D1376" s="307">
        <f>SUM(F1383:F1417)</f>
        <v>62250</v>
      </c>
      <c r="E1376" s="380"/>
      <c r="F1376" s="70"/>
      <c r="G1376" s="76"/>
      <c r="H1376" s="70"/>
      <c r="I1376" s="70"/>
      <c r="J1376" s="380"/>
      <c r="K1376" s="380"/>
    </row>
    <row r="1377" spans="3:11" x14ac:dyDescent="0.25">
      <c r="C1377" s="70"/>
      <c r="D1377" s="31"/>
      <c r="E1377" s="89"/>
      <c r="F1377" s="89"/>
      <c r="G1377" s="89"/>
      <c r="H1377" s="73"/>
      <c r="I1377" s="73"/>
      <c r="J1377" s="73"/>
      <c r="K1377" s="108"/>
    </row>
    <row r="1378" spans="3:11" x14ac:dyDescent="0.25">
      <c r="C1378" s="70"/>
      <c r="D1378" s="31"/>
      <c r="E1378" s="89"/>
      <c r="F1378" s="89"/>
      <c r="G1378" s="89"/>
      <c r="H1378" s="73"/>
      <c r="I1378" s="73"/>
      <c r="J1378" s="73"/>
      <c r="K1378" s="108"/>
    </row>
    <row r="1379" spans="3:11" ht="15.75" x14ac:dyDescent="0.25">
      <c r="C1379" s="198" t="s">
        <v>391</v>
      </c>
      <c r="D1379" s="306" t="s">
        <v>2207</v>
      </c>
      <c r="E1379" s="89"/>
      <c r="F1379" s="89"/>
      <c r="G1379" s="89"/>
      <c r="H1379" s="73"/>
      <c r="I1379" s="73"/>
      <c r="J1379" s="73"/>
      <c r="K1379" s="108"/>
    </row>
    <row r="1380" spans="3:11" ht="18.75" x14ac:dyDescent="0.25">
      <c r="C1380" s="200" t="e">
        <f>IFERROR(VLOOKUP(D1379,'1. Desarrollo e Innov. Curricu.'!$F:$G,2,FALSE),IFERROR(VLOOKUP(D1379,'2. Investigación Científica'!$F:$G,2,FALSE),IFERROR(VLOOKUP(D1379,'3. Vinculación Univ. Sociedad'!$E:$G,2,FALSE),IFERROR(VLOOKUP(D1379,'4. Docencia y Profesorado Univ.'!$F:$G,2,FALSE),IFERROR(VLOOKUP(D1379,'5. Estudiantes y Graduados'!$F:$G,2,FALSE),IFERROR(VLOOKUP(D1379,'11. Gestion Administrativa'!$F:$G,2,FALSE),IFERROR(VLOOKUP(D1379,'13. Gestión Académica'!$F:$G,2,FALSE),IFERROR(VLOOKUP(D1379,'9. Asegura. de la Calid. y M'!$F:$G,2,FALSE),IFERROR(VLOOKUP(D1379,'6. Gestión del Conocimiento'!$F:$G,2,FALSE),IFERROR(VLOOKUP(D1379,'15. Gobernabilidad y Proceso...'!$F:$G,2,FALSE),IFERROR(VLOOKUP(D1379,'12. Gestión del Talento Humano'!$F:$G,2,FALSE),IFERROR(VLOOKUP(D1379,'14. Internacional... de la E.S.'!$F:$G,2,FALSE),IFERROR(VLOOKUP(D1379,'10. Posgrado'!$F:$G,2,FALSE),IFERROR(VLOOKUP(D1379,'17. Gestión TIC'!$F:$G,2,FALSE),IFERROR(VLOOKUP(D1379,'16. Desa. del Sistema Educ.Sup.'!$F:$G,2,FALSE),IFERROR(VLOOKUP(D1379,'8. Cultura de Inno. Insti...'!$F:$G,2,FALSE),VLOOKUP(D1379,'7. Lo Esencial de la Reforma U.'!$F:$G,2,0)))))))))))))))))</f>
        <v>#N/A</v>
      </c>
      <c r="D1380" s="31"/>
      <c r="E1380" s="89"/>
      <c r="F1380" s="89"/>
      <c r="G1380" s="89"/>
      <c r="H1380" s="73"/>
      <c r="I1380" s="73"/>
      <c r="J1380" s="73"/>
      <c r="K1380" s="108"/>
    </row>
    <row r="1381" spans="3:11" ht="15.75" thickBot="1" x14ac:dyDescent="0.3">
      <c r="C1381" s="380"/>
      <c r="D1381" s="380"/>
      <c r="E1381" s="380"/>
      <c r="F1381" s="89"/>
      <c r="G1381" s="73"/>
      <c r="H1381" s="73"/>
      <c r="I1381" s="73"/>
      <c r="J1381" s="380"/>
      <c r="K1381" s="380"/>
    </row>
    <row r="1382" spans="3:11" ht="30.75" thickBot="1" x14ac:dyDescent="0.3">
      <c r="C1382" s="125" t="s">
        <v>44</v>
      </c>
      <c r="D1382" s="125" t="s">
        <v>55</v>
      </c>
      <c r="E1382" s="132" t="s">
        <v>57</v>
      </c>
      <c r="F1382" s="131" t="s">
        <v>27</v>
      </c>
      <c r="G1382" s="129" t="s">
        <v>130</v>
      </c>
      <c r="H1382" s="132" t="s">
        <v>46</v>
      </c>
      <c r="I1382" s="129" t="s">
        <v>131</v>
      </c>
      <c r="J1382" s="129" t="s">
        <v>409</v>
      </c>
      <c r="K1382" s="129" t="s">
        <v>410</v>
      </c>
    </row>
    <row r="1383" spans="3:11" hidden="1" x14ac:dyDescent="0.25">
      <c r="C1383" s="210" t="s">
        <v>438</v>
      </c>
      <c r="D1383" s="211"/>
      <c r="E1383" s="209">
        <f>HLOOKUP(C1383,$AH$2:$BU$3,2,0)</f>
        <v>620</v>
      </c>
      <c r="F1383" s="93">
        <f t="shared" ref="F1383:F1417" si="64">D1383*E1383</f>
        <v>0</v>
      </c>
      <c r="G1383" s="157"/>
      <c r="H1383" s="138"/>
      <c r="I1383" s="126" t="e">
        <f>VLOOKUP(H1383,Presupuesto!$B$11:$C$565,2,0)</f>
        <v>#N/A</v>
      </c>
      <c r="J1383" s="208" t="s">
        <v>1474</v>
      </c>
      <c r="K1383" s="94" t="s">
        <v>393</v>
      </c>
    </row>
    <row r="1384" spans="3:11" x14ac:dyDescent="0.25">
      <c r="C1384" s="137" t="s">
        <v>3064</v>
      </c>
      <c r="D1384" s="154">
        <v>3</v>
      </c>
      <c r="E1384" s="119">
        <v>20750</v>
      </c>
      <c r="F1384" s="93">
        <f t="shared" si="64"/>
        <v>62250</v>
      </c>
      <c r="G1384" s="157" t="s">
        <v>128</v>
      </c>
      <c r="H1384" s="994"/>
      <c r="I1384" s="126" t="e">
        <f>VLOOKUP(H1384,Presupuesto!$B$11:$C$565,2,0)</f>
        <v>#N/A</v>
      </c>
      <c r="J1384" s="94" t="s">
        <v>470</v>
      </c>
      <c r="K1384" s="94" t="s">
        <v>401</v>
      </c>
    </row>
    <row r="1385" spans="3:11" hidden="1" x14ac:dyDescent="0.25">
      <c r="C1385" s="137"/>
      <c r="D1385" s="154"/>
      <c r="E1385" s="119"/>
      <c r="F1385" s="93">
        <f t="shared" si="64"/>
        <v>0</v>
      </c>
      <c r="G1385" s="157"/>
      <c r="H1385" s="138"/>
      <c r="I1385" s="126" t="e">
        <f>VLOOKUP(H1385,Presupuesto!$B$11:$C$565,2,0)</f>
        <v>#N/A</v>
      </c>
      <c r="J1385" s="94" t="str">
        <f t="shared" ref="J1385:J1417" si="65">$J$854</f>
        <v>Desarrollo del Sistema de Educación Superior</v>
      </c>
      <c r="K1385" s="94" t="s">
        <v>411</v>
      </c>
    </row>
    <row r="1386" spans="3:11" hidden="1" x14ac:dyDescent="0.25">
      <c r="C1386" s="137"/>
      <c r="D1386" s="154"/>
      <c r="E1386" s="119"/>
      <c r="F1386" s="93">
        <f t="shared" si="64"/>
        <v>0</v>
      </c>
      <c r="G1386" s="157"/>
      <c r="H1386" s="138"/>
      <c r="I1386" s="126" t="e">
        <f>VLOOKUP(H1386,Presupuesto!$B$11:$C$565,2,0)</f>
        <v>#N/A</v>
      </c>
      <c r="J1386" s="94" t="str">
        <f t="shared" si="65"/>
        <v>Desarrollo del Sistema de Educación Superior</v>
      </c>
      <c r="K1386" s="94" t="s">
        <v>411</v>
      </c>
    </row>
    <row r="1387" spans="3:11" hidden="1" x14ac:dyDescent="0.25">
      <c r="C1387" s="137"/>
      <c r="D1387" s="154"/>
      <c r="E1387" s="119"/>
      <c r="F1387" s="93">
        <f t="shared" si="64"/>
        <v>0</v>
      </c>
      <c r="G1387" s="157"/>
      <c r="H1387" s="138"/>
      <c r="I1387" s="126" t="e">
        <f>VLOOKUP(H1387,Presupuesto!$B$11:$C$565,2,0)</f>
        <v>#N/A</v>
      </c>
      <c r="J1387" s="94" t="str">
        <f t="shared" si="65"/>
        <v>Desarrollo del Sistema de Educación Superior</v>
      </c>
      <c r="K1387" s="94" t="s">
        <v>411</v>
      </c>
    </row>
    <row r="1388" spans="3:11" hidden="1" x14ac:dyDescent="0.25">
      <c r="C1388" s="137"/>
      <c r="D1388" s="154"/>
      <c r="E1388" s="119"/>
      <c r="F1388" s="93">
        <f t="shared" si="64"/>
        <v>0</v>
      </c>
      <c r="G1388" s="157"/>
      <c r="H1388" s="138"/>
      <c r="I1388" s="126" t="e">
        <f>VLOOKUP(H1388,Presupuesto!$B$11:$C$565,2,0)</f>
        <v>#N/A</v>
      </c>
      <c r="J1388" s="94" t="str">
        <f t="shared" si="65"/>
        <v>Desarrollo del Sistema de Educación Superior</v>
      </c>
      <c r="K1388" s="94" t="s">
        <v>400</v>
      </c>
    </row>
    <row r="1389" spans="3:11" hidden="1" x14ac:dyDescent="0.25">
      <c r="C1389" s="137"/>
      <c r="D1389" s="154"/>
      <c r="E1389" s="119"/>
      <c r="F1389" s="93">
        <f t="shared" si="64"/>
        <v>0</v>
      </c>
      <c r="G1389" s="157"/>
      <c r="H1389" s="138"/>
      <c r="I1389" s="126" t="e">
        <f>VLOOKUP(H1389,Presupuesto!$B$11:$C$565,2,0)</f>
        <v>#N/A</v>
      </c>
      <c r="J1389" s="94" t="str">
        <f t="shared" si="65"/>
        <v>Desarrollo del Sistema de Educación Superior</v>
      </c>
      <c r="K1389" s="94" t="s">
        <v>411</v>
      </c>
    </row>
    <row r="1390" spans="3:11" hidden="1" x14ac:dyDescent="0.25">
      <c r="C1390" s="137"/>
      <c r="D1390" s="154"/>
      <c r="E1390" s="119"/>
      <c r="F1390" s="93">
        <f t="shared" si="64"/>
        <v>0</v>
      </c>
      <c r="G1390" s="157"/>
      <c r="H1390" s="138"/>
      <c r="I1390" s="126" t="e">
        <f>VLOOKUP(H1390,Presupuesto!$B$11:$C$565,2,0)</f>
        <v>#N/A</v>
      </c>
      <c r="J1390" s="94" t="str">
        <f t="shared" si="65"/>
        <v>Desarrollo del Sistema de Educación Superior</v>
      </c>
      <c r="K1390" s="94" t="s">
        <v>411</v>
      </c>
    </row>
    <row r="1391" spans="3:11" hidden="1" x14ac:dyDescent="0.25">
      <c r="C1391" s="137"/>
      <c r="D1391" s="154"/>
      <c r="E1391" s="119"/>
      <c r="F1391" s="93">
        <f t="shared" si="64"/>
        <v>0</v>
      </c>
      <c r="G1391" s="157"/>
      <c r="H1391" s="138"/>
      <c r="I1391" s="126" t="e">
        <f>VLOOKUP(H1391,Presupuesto!$B$11:$C$565,2,0)</f>
        <v>#N/A</v>
      </c>
      <c r="J1391" s="94" t="str">
        <f t="shared" si="65"/>
        <v>Desarrollo del Sistema de Educación Superior</v>
      </c>
      <c r="K1391" s="94" t="s">
        <v>411</v>
      </c>
    </row>
    <row r="1392" spans="3:11" hidden="1" x14ac:dyDescent="0.25">
      <c r="C1392" s="137"/>
      <c r="D1392" s="154"/>
      <c r="E1392" s="119"/>
      <c r="F1392" s="93">
        <f t="shared" si="64"/>
        <v>0</v>
      </c>
      <c r="G1392" s="157"/>
      <c r="H1392" s="138"/>
      <c r="I1392" s="126" t="e">
        <f>VLOOKUP(H1392,Presupuesto!$B$11:$C$565,2,0)</f>
        <v>#N/A</v>
      </c>
      <c r="J1392" s="94" t="str">
        <f t="shared" si="65"/>
        <v>Desarrollo del Sistema de Educación Superior</v>
      </c>
      <c r="K1392" s="94" t="s">
        <v>411</v>
      </c>
    </row>
    <row r="1393" spans="3:11" hidden="1" x14ac:dyDescent="0.25">
      <c r="C1393" s="137"/>
      <c r="D1393" s="154"/>
      <c r="E1393" s="119"/>
      <c r="F1393" s="93">
        <f t="shared" si="64"/>
        <v>0</v>
      </c>
      <c r="G1393" s="157"/>
      <c r="H1393" s="138"/>
      <c r="I1393" s="126" t="e">
        <f>VLOOKUP(H1393,Presupuesto!$B$11:$C$565,2,0)</f>
        <v>#N/A</v>
      </c>
      <c r="J1393" s="94" t="str">
        <f t="shared" si="65"/>
        <v>Desarrollo del Sistema de Educación Superior</v>
      </c>
      <c r="K1393" s="94" t="s">
        <v>411</v>
      </c>
    </row>
    <row r="1394" spans="3:11" hidden="1" x14ac:dyDescent="0.25">
      <c r="C1394" s="137"/>
      <c r="D1394" s="154"/>
      <c r="E1394" s="119"/>
      <c r="F1394" s="93">
        <f t="shared" si="64"/>
        <v>0</v>
      </c>
      <c r="G1394" s="157"/>
      <c r="H1394" s="138"/>
      <c r="I1394" s="126" t="e">
        <f>VLOOKUP(H1394,Presupuesto!$B$11:$C$565,2,0)</f>
        <v>#N/A</v>
      </c>
      <c r="J1394" s="94" t="str">
        <f t="shared" si="65"/>
        <v>Desarrollo del Sistema de Educación Superior</v>
      </c>
      <c r="K1394" s="94" t="s">
        <v>411</v>
      </c>
    </row>
    <row r="1395" spans="3:11" hidden="1" x14ac:dyDescent="0.25">
      <c r="C1395" s="137"/>
      <c r="D1395" s="154"/>
      <c r="E1395" s="119"/>
      <c r="F1395" s="93">
        <f t="shared" si="64"/>
        <v>0</v>
      </c>
      <c r="G1395" s="157"/>
      <c r="H1395" s="138"/>
      <c r="I1395" s="126" t="e">
        <f>VLOOKUP(H1395,Presupuesto!$B$11:$C$565,2,0)</f>
        <v>#N/A</v>
      </c>
      <c r="J1395" s="94" t="str">
        <f t="shared" si="65"/>
        <v>Desarrollo del Sistema de Educación Superior</v>
      </c>
      <c r="K1395" s="94" t="s">
        <v>411</v>
      </c>
    </row>
    <row r="1396" spans="3:11" hidden="1" x14ac:dyDescent="0.25">
      <c r="C1396" s="137"/>
      <c r="D1396" s="154"/>
      <c r="E1396" s="119"/>
      <c r="F1396" s="93">
        <f t="shared" si="64"/>
        <v>0</v>
      </c>
      <c r="G1396" s="157"/>
      <c r="H1396" s="138"/>
      <c r="I1396" s="126" t="e">
        <f>VLOOKUP(H1396,Presupuesto!$B$11:$C$565,2,0)</f>
        <v>#N/A</v>
      </c>
      <c r="J1396" s="94" t="str">
        <f t="shared" si="65"/>
        <v>Desarrollo del Sistema de Educación Superior</v>
      </c>
      <c r="K1396" s="94" t="s">
        <v>411</v>
      </c>
    </row>
    <row r="1397" spans="3:11" hidden="1" x14ac:dyDescent="0.25">
      <c r="C1397" s="137"/>
      <c r="D1397" s="154"/>
      <c r="E1397" s="119"/>
      <c r="F1397" s="93">
        <f t="shared" si="64"/>
        <v>0</v>
      </c>
      <c r="G1397" s="157"/>
      <c r="H1397" s="138"/>
      <c r="I1397" s="126" t="e">
        <f>VLOOKUP(H1397,Presupuesto!$B$11:$C$565,2,0)</f>
        <v>#N/A</v>
      </c>
      <c r="J1397" s="94" t="str">
        <f t="shared" si="65"/>
        <v>Desarrollo del Sistema de Educación Superior</v>
      </c>
      <c r="K1397" s="94" t="s">
        <v>411</v>
      </c>
    </row>
    <row r="1398" spans="3:11" hidden="1" x14ac:dyDescent="0.25">
      <c r="C1398" s="137"/>
      <c r="D1398" s="154"/>
      <c r="E1398" s="119"/>
      <c r="F1398" s="93">
        <f t="shared" si="64"/>
        <v>0</v>
      </c>
      <c r="G1398" s="157"/>
      <c r="H1398" s="138"/>
      <c r="I1398" s="126" t="e">
        <f>VLOOKUP(H1398,Presupuesto!$B$11:$C$565,2,0)</f>
        <v>#N/A</v>
      </c>
      <c r="J1398" s="94" t="str">
        <f t="shared" si="65"/>
        <v>Desarrollo del Sistema de Educación Superior</v>
      </c>
      <c r="K1398" s="94" t="s">
        <v>411</v>
      </c>
    </row>
    <row r="1399" spans="3:11" hidden="1" x14ac:dyDescent="0.25">
      <c r="C1399" s="137"/>
      <c r="D1399" s="154"/>
      <c r="E1399" s="119"/>
      <c r="F1399" s="93">
        <f t="shared" si="64"/>
        <v>0</v>
      </c>
      <c r="G1399" s="157"/>
      <c r="H1399" s="138"/>
      <c r="I1399" s="126" t="e">
        <f>VLOOKUP(H1399,Presupuesto!$B$11:$C$565,2,0)</f>
        <v>#N/A</v>
      </c>
      <c r="J1399" s="94" t="str">
        <f t="shared" si="65"/>
        <v>Desarrollo del Sistema de Educación Superior</v>
      </c>
      <c r="K1399" s="94" t="s">
        <v>411</v>
      </c>
    </row>
    <row r="1400" spans="3:11" hidden="1" x14ac:dyDescent="0.25">
      <c r="C1400" s="137"/>
      <c r="D1400" s="154"/>
      <c r="E1400" s="119"/>
      <c r="F1400" s="93">
        <f t="shared" si="64"/>
        <v>0</v>
      </c>
      <c r="G1400" s="157"/>
      <c r="H1400" s="138"/>
      <c r="I1400" s="126" t="e">
        <f>VLOOKUP(H1400,Presupuesto!$B$11:$C$565,2,0)</f>
        <v>#N/A</v>
      </c>
      <c r="J1400" s="94" t="str">
        <f t="shared" si="65"/>
        <v>Desarrollo del Sistema de Educación Superior</v>
      </c>
      <c r="K1400" s="94" t="s">
        <v>411</v>
      </c>
    </row>
    <row r="1401" spans="3:11" hidden="1" x14ac:dyDescent="0.25">
      <c r="C1401" s="137"/>
      <c r="D1401" s="154"/>
      <c r="E1401" s="119"/>
      <c r="F1401" s="93">
        <f t="shared" si="64"/>
        <v>0</v>
      </c>
      <c r="G1401" s="157"/>
      <c r="H1401" s="138"/>
      <c r="I1401" s="126" t="e">
        <f>VLOOKUP(H1401,Presupuesto!$B$11:$C$565,2,0)</f>
        <v>#N/A</v>
      </c>
      <c r="J1401" s="94" t="str">
        <f t="shared" si="65"/>
        <v>Desarrollo del Sistema de Educación Superior</v>
      </c>
      <c r="K1401" s="94" t="s">
        <v>411</v>
      </c>
    </row>
    <row r="1402" spans="3:11" hidden="1" x14ac:dyDescent="0.25">
      <c r="C1402" s="137"/>
      <c r="D1402" s="154"/>
      <c r="E1402" s="119"/>
      <c r="F1402" s="93">
        <f t="shared" si="64"/>
        <v>0</v>
      </c>
      <c r="G1402" s="157"/>
      <c r="H1402" s="138"/>
      <c r="I1402" s="126" t="e">
        <f>VLOOKUP(H1402,Presupuesto!$B$11:$C$565,2,0)</f>
        <v>#N/A</v>
      </c>
      <c r="J1402" s="94" t="str">
        <f t="shared" si="65"/>
        <v>Desarrollo del Sistema de Educación Superior</v>
      </c>
      <c r="K1402" s="94" t="s">
        <v>411</v>
      </c>
    </row>
    <row r="1403" spans="3:11" hidden="1" x14ac:dyDescent="0.25">
      <c r="C1403" s="137"/>
      <c r="D1403" s="154"/>
      <c r="E1403" s="119"/>
      <c r="F1403" s="93">
        <f t="shared" si="64"/>
        <v>0</v>
      </c>
      <c r="G1403" s="157"/>
      <c r="H1403" s="138"/>
      <c r="I1403" s="126" t="e">
        <f>VLOOKUP(H1403,Presupuesto!$B$11:$C$565,2,0)</f>
        <v>#N/A</v>
      </c>
      <c r="J1403" s="94" t="str">
        <f t="shared" si="65"/>
        <v>Desarrollo del Sistema de Educación Superior</v>
      </c>
      <c r="K1403" s="94" t="s">
        <v>411</v>
      </c>
    </row>
    <row r="1404" spans="3:11" hidden="1" x14ac:dyDescent="0.25">
      <c r="C1404" s="137"/>
      <c r="D1404" s="154"/>
      <c r="E1404" s="119"/>
      <c r="F1404" s="93">
        <f t="shared" si="64"/>
        <v>0</v>
      </c>
      <c r="G1404" s="157"/>
      <c r="H1404" s="138"/>
      <c r="I1404" s="126" t="e">
        <f>VLOOKUP(H1404,Presupuesto!$B$11:$C$565,2,0)</f>
        <v>#N/A</v>
      </c>
      <c r="J1404" s="94" t="str">
        <f t="shared" si="65"/>
        <v>Desarrollo del Sistema de Educación Superior</v>
      </c>
      <c r="K1404" s="94" t="s">
        <v>411</v>
      </c>
    </row>
    <row r="1405" spans="3:11" hidden="1" x14ac:dyDescent="0.25">
      <c r="C1405" s="139"/>
      <c r="D1405" s="147"/>
      <c r="E1405" s="114"/>
      <c r="F1405" s="93">
        <f t="shared" si="64"/>
        <v>0</v>
      </c>
      <c r="G1405" s="157"/>
      <c r="H1405" s="140"/>
      <c r="I1405" s="126" t="e">
        <f>VLOOKUP(H1405,Presupuesto!$B$11:$C$565,2,0)</f>
        <v>#N/A</v>
      </c>
      <c r="J1405" s="94" t="str">
        <f t="shared" si="65"/>
        <v>Desarrollo del Sistema de Educación Superior</v>
      </c>
      <c r="K1405" s="94" t="s">
        <v>411</v>
      </c>
    </row>
    <row r="1406" spans="3:11" hidden="1" x14ac:dyDescent="0.25">
      <c r="C1406" s="139"/>
      <c r="D1406" s="147"/>
      <c r="E1406" s="114"/>
      <c r="F1406" s="93">
        <f t="shared" si="64"/>
        <v>0</v>
      </c>
      <c r="G1406" s="157"/>
      <c r="H1406" s="140"/>
      <c r="I1406" s="126" t="e">
        <f>VLOOKUP(H1406,Presupuesto!$B$11:$C$565,2,0)</f>
        <v>#N/A</v>
      </c>
      <c r="J1406" s="94" t="str">
        <f t="shared" si="65"/>
        <v>Desarrollo del Sistema de Educación Superior</v>
      </c>
      <c r="K1406" s="94" t="s">
        <v>411</v>
      </c>
    </row>
    <row r="1407" spans="3:11" hidden="1" x14ac:dyDescent="0.25">
      <c r="C1407" s="139"/>
      <c r="D1407" s="147"/>
      <c r="E1407" s="114"/>
      <c r="F1407" s="93">
        <f t="shared" si="64"/>
        <v>0</v>
      </c>
      <c r="G1407" s="157"/>
      <c r="H1407" s="140"/>
      <c r="I1407" s="126" t="e">
        <f>VLOOKUP(H1407,Presupuesto!$B$11:$C$565,2,0)</f>
        <v>#N/A</v>
      </c>
      <c r="J1407" s="94" t="str">
        <f t="shared" si="65"/>
        <v>Desarrollo del Sistema de Educación Superior</v>
      </c>
      <c r="K1407" s="94" t="s">
        <v>411</v>
      </c>
    </row>
    <row r="1408" spans="3:11" hidden="1" x14ac:dyDescent="0.25">
      <c r="C1408" s="139"/>
      <c r="D1408" s="147"/>
      <c r="E1408" s="114"/>
      <c r="F1408" s="93">
        <f t="shared" si="64"/>
        <v>0</v>
      </c>
      <c r="G1408" s="157"/>
      <c r="H1408" s="140"/>
      <c r="I1408" s="126" t="e">
        <f>VLOOKUP(H1408,Presupuesto!$B$11:$C$565,2,0)</f>
        <v>#N/A</v>
      </c>
      <c r="J1408" s="94" t="str">
        <f t="shared" si="65"/>
        <v>Desarrollo del Sistema de Educación Superior</v>
      </c>
      <c r="K1408" s="94" t="s">
        <v>411</v>
      </c>
    </row>
    <row r="1409" spans="3:11" hidden="1" x14ac:dyDescent="0.25">
      <c r="C1409" s="139"/>
      <c r="D1409" s="147"/>
      <c r="E1409" s="114"/>
      <c r="F1409" s="93">
        <f t="shared" si="64"/>
        <v>0</v>
      </c>
      <c r="G1409" s="157"/>
      <c r="H1409" s="140"/>
      <c r="I1409" s="126" t="e">
        <f>VLOOKUP(H1409,Presupuesto!$B$11:$C$565,2,0)</f>
        <v>#N/A</v>
      </c>
      <c r="J1409" s="94" t="str">
        <f t="shared" si="65"/>
        <v>Desarrollo del Sistema de Educación Superior</v>
      </c>
      <c r="K1409" s="94" t="s">
        <v>411</v>
      </c>
    </row>
    <row r="1410" spans="3:11" hidden="1" x14ac:dyDescent="0.25">
      <c r="C1410" s="139"/>
      <c r="D1410" s="147"/>
      <c r="E1410" s="114"/>
      <c r="F1410" s="93">
        <f t="shared" si="64"/>
        <v>0</v>
      </c>
      <c r="G1410" s="157"/>
      <c r="H1410" s="140"/>
      <c r="I1410" s="126" t="e">
        <f>VLOOKUP(H1410,Presupuesto!$B$11:$C$565,2,0)</f>
        <v>#N/A</v>
      </c>
      <c r="J1410" s="94" t="str">
        <f t="shared" si="65"/>
        <v>Desarrollo del Sistema de Educación Superior</v>
      </c>
      <c r="K1410" s="94" t="s">
        <v>411</v>
      </c>
    </row>
    <row r="1411" spans="3:11" hidden="1" x14ac:dyDescent="0.25">
      <c r="C1411" s="139"/>
      <c r="D1411" s="147"/>
      <c r="E1411" s="114"/>
      <c r="F1411" s="93">
        <f t="shared" si="64"/>
        <v>0</v>
      </c>
      <c r="G1411" s="157"/>
      <c r="H1411" s="140"/>
      <c r="I1411" s="126" t="e">
        <f>VLOOKUP(H1411,Presupuesto!$B$11:$C$565,2,0)</f>
        <v>#N/A</v>
      </c>
      <c r="J1411" s="94" t="str">
        <f t="shared" si="65"/>
        <v>Desarrollo del Sistema de Educación Superior</v>
      </c>
      <c r="K1411" s="94" t="s">
        <v>411</v>
      </c>
    </row>
    <row r="1412" spans="3:11" hidden="1" x14ac:dyDescent="0.25">
      <c r="C1412" s="139"/>
      <c r="D1412" s="147"/>
      <c r="E1412" s="114"/>
      <c r="F1412" s="93">
        <f t="shared" si="64"/>
        <v>0</v>
      </c>
      <c r="G1412" s="157"/>
      <c r="H1412" s="140"/>
      <c r="I1412" s="126" t="e">
        <f>VLOOKUP(H1412,Presupuesto!$B$11:$C$565,2,0)</f>
        <v>#N/A</v>
      </c>
      <c r="J1412" s="94" t="str">
        <f t="shared" si="65"/>
        <v>Desarrollo del Sistema de Educación Superior</v>
      </c>
      <c r="K1412" s="94" t="s">
        <v>411</v>
      </c>
    </row>
    <row r="1413" spans="3:11" hidden="1" x14ac:dyDescent="0.25">
      <c r="C1413" s="141"/>
      <c r="D1413" s="147"/>
      <c r="E1413" s="114"/>
      <c r="F1413" s="93">
        <f t="shared" si="64"/>
        <v>0</v>
      </c>
      <c r="G1413" s="157"/>
      <c r="H1413" s="142"/>
      <c r="I1413" s="126" t="e">
        <f>VLOOKUP(H1413,Presupuesto!$B$11:$C$565,2,0)</f>
        <v>#N/A</v>
      </c>
      <c r="J1413" s="94" t="str">
        <f t="shared" si="65"/>
        <v>Desarrollo del Sistema de Educación Superior</v>
      </c>
      <c r="K1413" s="94" t="s">
        <v>402</v>
      </c>
    </row>
    <row r="1414" spans="3:11" hidden="1" x14ac:dyDescent="0.25">
      <c r="C1414" s="141"/>
      <c r="D1414" s="147"/>
      <c r="E1414" s="114"/>
      <c r="F1414" s="93">
        <f t="shared" si="64"/>
        <v>0</v>
      </c>
      <c r="G1414" s="157"/>
      <c r="H1414" s="142"/>
      <c r="I1414" s="126" t="e">
        <f>VLOOKUP(H1414,Presupuesto!$B$11:$C$565,2,0)</f>
        <v>#N/A</v>
      </c>
      <c r="J1414" s="94" t="str">
        <f t="shared" si="65"/>
        <v>Desarrollo del Sistema de Educación Superior</v>
      </c>
      <c r="K1414" s="94" t="s">
        <v>411</v>
      </c>
    </row>
    <row r="1415" spans="3:11" hidden="1" x14ac:dyDescent="0.25">
      <c r="C1415" s="141"/>
      <c r="D1415" s="147"/>
      <c r="E1415" s="114"/>
      <c r="F1415" s="93">
        <f t="shared" si="64"/>
        <v>0</v>
      </c>
      <c r="G1415" s="157"/>
      <c r="H1415" s="142"/>
      <c r="I1415" s="126" t="e">
        <f>VLOOKUP(H1415,Presupuesto!$B$11:$C$565,2,0)</f>
        <v>#N/A</v>
      </c>
      <c r="J1415" s="94" t="str">
        <f t="shared" si="65"/>
        <v>Desarrollo del Sistema de Educación Superior</v>
      </c>
      <c r="K1415" s="94" t="s">
        <v>411</v>
      </c>
    </row>
    <row r="1416" spans="3:11" hidden="1" x14ac:dyDescent="0.25">
      <c r="C1416" s="141"/>
      <c r="D1416" s="147"/>
      <c r="E1416" s="114"/>
      <c r="F1416" s="93">
        <f t="shared" si="64"/>
        <v>0</v>
      </c>
      <c r="G1416" s="157"/>
      <c r="H1416" s="142"/>
      <c r="I1416" s="126" t="e">
        <f>VLOOKUP(H1416,Presupuesto!$B$11:$C$565,2,0)</f>
        <v>#N/A</v>
      </c>
      <c r="J1416" s="94" t="str">
        <f t="shared" si="65"/>
        <v>Desarrollo del Sistema de Educación Superior</v>
      </c>
      <c r="K1416" s="94" t="s">
        <v>411</v>
      </c>
    </row>
    <row r="1417" spans="3:11" ht="15.75" hidden="1" thickBot="1" x14ac:dyDescent="0.3">
      <c r="C1417" s="143"/>
      <c r="D1417" s="155"/>
      <c r="E1417" s="99"/>
      <c r="F1417" s="101">
        <f t="shared" si="64"/>
        <v>0</v>
      </c>
      <c r="G1417" s="158"/>
      <c r="H1417" s="144"/>
      <c r="I1417" s="128" t="e">
        <f>VLOOKUP(H1417,Presupuesto!$B$11:$C$565,2,0)</f>
        <v>#N/A</v>
      </c>
      <c r="J1417" s="102" t="str">
        <f t="shared" si="65"/>
        <v>Desarrollo del Sistema de Educación Superior</v>
      </c>
      <c r="K1417" s="120" t="s">
        <v>393</v>
      </c>
    </row>
    <row r="1419" spans="3:11" ht="15.75" thickBot="1" x14ac:dyDescent="0.3"/>
    <row r="1420" spans="3:11" ht="15.75" thickBot="1" x14ac:dyDescent="0.3">
      <c r="C1420" s="153" t="s">
        <v>53</v>
      </c>
      <c r="D1420" s="307">
        <f>SUM(F1427:F1461)</f>
        <v>12500</v>
      </c>
      <c r="E1420" s="380"/>
      <c r="F1420" s="70"/>
      <c r="G1420" s="76"/>
      <c r="H1420" s="70"/>
      <c r="I1420" s="70"/>
      <c r="J1420" s="380"/>
      <c r="K1420" s="380"/>
    </row>
    <row r="1421" spans="3:11" x14ac:dyDescent="0.25">
      <c r="C1421" s="70"/>
      <c r="D1421" s="31"/>
      <c r="E1421" s="89"/>
      <c r="F1421" s="89"/>
      <c r="G1421" s="89"/>
      <c r="H1421" s="73"/>
      <c r="I1421" s="73"/>
      <c r="J1421" s="73"/>
      <c r="K1421" s="108"/>
    </row>
    <row r="1422" spans="3:11" x14ac:dyDescent="0.25">
      <c r="C1422" s="70"/>
      <c r="D1422" s="31"/>
      <c r="E1422" s="89"/>
      <c r="F1422" s="89"/>
      <c r="G1422" s="89"/>
      <c r="H1422" s="73"/>
      <c r="I1422" s="73"/>
      <c r="J1422" s="73"/>
      <c r="K1422" s="108"/>
    </row>
    <row r="1423" spans="3:11" ht="15.75" x14ac:dyDescent="0.25">
      <c r="C1423" s="198" t="s">
        <v>391</v>
      </c>
      <c r="D1423" s="306" t="s">
        <v>2208</v>
      </c>
      <c r="E1423" s="89"/>
      <c r="F1423" s="89"/>
      <c r="G1423" s="89"/>
      <c r="H1423" s="73"/>
      <c r="I1423" s="73"/>
      <c r="J1423" s="73"/>
      <c r="K1423" s="108"/>
    </row>
    <row r="1424" spans="3:11" ht="18.75" x14ac:dyDescent="0.25">
      <c r="C1424" s="200" t="e">
        <f>IFERROR(VLOOKUP(D1423,'1. Desarrollo e Innov. Curricu.'!$F:$G,2,FALSE),IFERROR(VLOOKUP(D1423,'2. Investigación Científica'!$F:$G,2,FALSE),IFERROR(VLOOKUP(D1423,'3. Vinculación Univ. Sociedad'!$E:$G,2,FALSE),IFERROR(VLOOKUP(D1423,'4. Docencia y Profesorado Univ.'!$F:$G,2,FALSE),IFERROR(VLOOKUP(D1423,'5. Estudiantes y Graduados'!$F:$G,2,FALSE),IFERROR(VLOOKUP(D1423,'11. Gestion Administrativa'!$F:$G,2,FALSE),IFERROR(VLOOKUP(D1423,'13. Gestión Académica'!$F:$G,2,FALSE),IFERROR(VLOOKUP(D1423,'9. Asegura. de la Calid. y M'!$F:$G,2,FALSE),IFERROR(VLOOKUP(D1423,'6. Gestión del Conocimiento'!$F:$G,2,FALSE),IFERROR(VLOOKUP(D1423,'15. Gobernabilidad y Proceso...'!$F:$G,2,FALSE),IFERROR(VLOOKUP(D1423,'12. Gestión del Talento Humano'!$F:$G,2,FALSE),IFERROR(VLOOKUP(D1423,'14. Internacional... de la E.S.'!$F:$G,2,FALSE),IFERROR(VLOOKUP(D1423,'10. Posgrado'!$F:$G,2,FALSE),IFERROR(VLOOKUP(D1423,'17. Gestión TIC'!$F:$G,2,FALSE),IFERROR(VLOOKUP(D1423,'16. Desa. del Sistema Educ.Sup.'!$F:$G,2,FALSE),IFERROR(VLOOKUP(D1423,'8. Cultura de Inno. Insti...'!$F:$G,2,FALSE),VLOOKUP(D1423,'7. Lo Esencial de la Reforma U.'!$F:$G,2,0)))))))))))))))))</f>
        <v>#N/A</v>
      </c>
      <c r="D1424" s="31"/>
      <c r="E1424" s="89"/>
      <c r="F1424" s="89"/>
      <c r="G1424" s="89"/>
      <c r="H1424" s="73"/>
      <c r="I1424" s="73"/>
      <c r="J1424" s="73"/>
      <c r="K1424" s="108"/>
    </row>
    <row r="1425" spans="3:11" ht="15.75" thickBot="1" x14ac:dyDescent="0.3">
      <c r="C1425" s="380"/>
      <c r="D1425" s="380"/>
      <c r="E1425" s="380"/>
      <c r="F1425" s="89"/>
      <c r="G1425" s="73"/>
      <c r="H1425" s="73"/>
      <c r="I1425" s="73"/>
      <c r="J1425" s="380"/>
      <c r="K1425" s="380"/>
    </row>
    <row r="1426" spans="3:11" ht="30.75" thickBot="1" x14ac:dyDescent="0.3">
      <c r="C1426" s="125" t="s">
        <v>44</v>
      </c>
      <c r="D1426" s="125" t="s">
        <v>55</v>
      </c>
      <c r="E1426" s="132" t="s">
        <v>57</v>
      </c>
      <c r="F1426" s="131" t="s">
        <v>27</v>
      </c>
      <c r="G1426" s="129" t="s">
        <v>130</v>
      </c>
      <c r="H1426" s="132" t="s">
        <v>46</v>
      </c>
      <c r="I1426" s="129" t="s">
        <v>131</v>
      </c>
      <c r="J1426" s="129" t="s">
        <v>409</v>
      </c>
      <c r="K1426" s="129" t="s">
        <v>410</v>
      </c>
    </row>
    <row r="1427" spans="3:11" hidden="1" x14ac:dyDescent="0.25">
      <c r="C1427" s="210" t="s">
        <v>438</v>
      </c>
      <c r="D1427" s="211"/>
      <c r="E1427" s="209">
        <f>HLOOKUP(C1427,$AH$2:$BU$3,2,0)</f>
        <v>620</v>
      </c>
      <c r="F1427" s="93">
        <f t="shared" ref="F1427:F1461" si="66">D1427*E1427</f>
        <v>0</v>
      </c>
      <c r="G1427" s="157"/>
      <c r="H1427" s="138"/>
      <c r="I1427" s="126" t="e">
        <f>VLOOKUP(H1427,Presupuesto!$B$11:$C$565,2,0)</f>
        <v>#N/A</v>
      </c>
      <c r="J1427" s="208" t="s">
        <v>1474</v>
      </c>
      <c r="K1427" s="94" t="s">
        <v>393</v>
      </c>
    </row>
    <row r="1428" spans="3:11" x14ac:dyDescent="0.25">
      <c r="C1428" s="137" t="s">
        <v>3065</v>
      </c>
      <c r="D1428" s="154">
        <v>2</v>
      </c>
      <c r="E1428" s="119">
        <v>6250</v>
      </c>
      <c r="F1428" s="93">
        <f t="shared" si="66"/>
        <v>12500</v>
      </c>
      <c r="G1428" s="157" t="s">
        <v>128</v>
      </c>
      <c r="H1428" s="994"/>
      <c r="I1428" s="126" t="e">
        <f>VLOOKUP(H1428,Presupuesto!$B$11:$C$565,2,0)</f>
        <v>#N/A</v>
      </c>
      <c r="J1428" s="94" t="s">
        <v>470</v>
      </c>
      <c r="K1428" s="94" t="s">
        <v>401</v>
      </c>
    </row>
    <row r="1429" spans="3:11" hidden="1" x14ac:dyDescent="0.25">
      <c r="C1429" s="137"/>
      <c r="D1429" s="154"/>
      <c r="E1429" s="119"/>
      <c r="F1429" s="93">
        <f t="shared" si="66"/>
        <v>0</v>
      </c>
      <c r="G1429" s="157"/>
      <c r="H1429" s="138"/>
      <c r="I1429" s="126" t="e">
        <f>VLOOKUP(H1429,Presupuesto!$B$11:$C$565,2,0)</f>
        <v>#N/A</v>
      </c>
      <c r="J1429" s="94" t="str">
        <f t="shared" ref="J1429:J1461" si="67">$J$854</f>
        <v>Desarrollo del Sistema de Educación Superior</v>
      </c>
      <c r="K1429" s="94" t="s">
        <v>411</v>
      </c>
    </row>
    <row r="1430" spans="3:11" hidden="1" x14ac:dyDescent="0.25">
      <c r="C1430" s="137"/>
      <c r="D1430" s="154"/>
      <c r="E1430" s="119"/>
      <c r="F1430" s="93">
        <f t="shared" si="66"/>
        <v>0</v>
      </c>
      <c r="G1430" s="157"/>
      <c r="H1430" s="138"/>
      <c r="I1430" s="126" t="e">
        <f>VLOOKUP(H1430,Presupuesto!$B$11:$C$565,2,0)</f>
        <v>#N/A</v>
      </c>
      <c r="J1430" s="94" t="str">
        <f t="shared" si="67"/>
        <v>Desarrollo del Sistema de Educación Superior</v>
      </c>
      <c r="K1430" s="94" t="s">
        <v>411</v>
      </c>
    </row>
    <row r="1431" spans="3:11" hidden="1" x14ac:dyDescent="0.25">
      <c r="C1431" s="137"/>
      <c r="D1431" s="154"/>
      <c r="E1431" s="119"/>
      <c r="F1431" s="93">
        <f t="shared" si="66"/>
        <v>0</v>
      </c>
      <c r="G1431" s="157"/>
      <c r="H1431" s="138"/>
      <c r="I1431" s="126" t="e">
        <f>VLOOKUP(H1431,Presupuesto!$B$11:$C$565,2,0)</f>
        <v>#N/A</v>
      </c>
      <c r="J1431" s="94" t="str">
        <f t="shared" si="67"/>
        <v>Desarrollo del Sistema de Educación Superior</v>
      </c>
      <c r="K1431" s="94" t="s">
        <v>411</v>
      </c>
    </row>
    <row r="1432" spans="3:11" hidden="1" x14ac:dyDescent="0.25">
      <c r="C1432" s="137"/>
      <c r="D1432" s="154"/>
      <c r="E1432" s="119"/>
      <c r="F1432" s="93">
        <f t="shared" si="66"/>
        <v>0</v>
      </c>
      <c r="G1432" s="157"/>
      <c r="H1432" s="138"/>
      <c r="I1432" s="126" t="e">
        <f>VLOOKUP(H1432,Presupuesto!$B$11:$C$565,2,0)</f>
        <v>#N/A</v>
      </c>
      <c r="J1432" s="94" t="str">
        <f t="shared" si="67"/>
        <v>Desarrollo del Sistema de Educación Superior</v>
      </c>
      <c r="K1432" s="94" t="s">
        <v>400</v>
      </c>
    </row>
    <row r="1433" spans="3:11" hidden="1" x14ac:dyDescent="0.25">
      <c r="C1433" s="137"/>
      <c r="D1433" s="154"/>
      <c r="E1433" s="119"/>
      <c r="F1433" s="93">
        <f t="shared" si="66"/>
        <v>0</v>
      </c>
      <c r="G1433" s="157"/>
      <c r="H1433" s="138"/>
      <c r="I1433" s="126" t="e">
        <f>VLOOKUP(H1433,Presupuesto!$B$11:$C$565,2,0)</f>
        <v>#N/A</v>
      </c>
      <c r="J1433" s="94" t="str">
        <f t="shared" si="67"/>
        <v>Desarrollo del Sistema de Educación Superior</v>
      </c>
      <c r="K1433" s="94" t="s">
        <v>411</v>
      </c>
    </row>
    <row r="1434" spans="3:11" hidden="1" x14ac:dyDescent="0.25">
      <c r="C1434" s="137"/>
      <c r="D1434" s="154"/>
      <c r="E1434" s="119"/>
      <c r="F1434" s="93">
        <f t="shared" si="66"/>
        <v>0</v>
      </c>
      <c r="G1434" s="157"/>
      <c r="H1434" s="138"/>
      <c r="I1434" s="126" t="e">
        <f>VLOOKUP(H1434,Presupuesto!$B$11:$C$565,2,0)</f>
        <v>#N/A</v>
      </c>
      <c r="J1434" s="94" t="str">
        <f t="shared" si="67"/>
        <v>Desarrollo del Sistema de Educación Superior</v>
      </c>
      <c r="K1434" s="94" t="s">
        <v>411</v>
      </c>
    </row>
    <row r="1435" spans="3:11" hidden="1" x14ac:dyDescent="0.25">
      <c r="C1435" s="137"/>
      <c r="D1435" s="154"/>
      <c r="E1435" s="119"/>
      <c r="F1435" s="93">
        <f t="shared" si="66"/>
        <v>0</v>
      </c>
      <c r="G1435" s="157"/>
      <c r="H1435" s="138"/>
      <c r="I1435" s="126" t="e">
        <f>VLOOKUP(H1435,Presupuesto!$B$11:$C$565,2,0)</f>
        <v>#N/A</v>
      </c>
      <c r="J1435" s="94" t="str">
        <f t="shared" si="67"/>
        <v>Desarrollo del Sistema de Educación Superior</v>
      </c>
      <c r="K1435" s="94" t="s">
        <v>411</v>
      </c>
    </row>
    <row r="1436" spans="3:11" hidden="1" x14ac:dyDescent="0.25">
      <c r="C1436" s="137"/>
      <c r="D1436" s="154"/>
      <c r="E1436" s="119"/>
      <c r="F1436" s="93">
        <f t="shared" si="66"/>
        <v>0</v>
      </c>
      <c r="G1436" s="157"/>
      <c r="H1436" s="138"/>
      <c r="I1436" s="126" t="e">
        <f>VLOOKUP(H1436,Presupuesto!$B$11:$C$565,2,0)</f>
        <v>#N/A</v>
      </c>
      <c r="J1436" s="94" t="str">
        <f t="shared" si="67"/>
        <v>Desarrollo del Sistema de Educación Superior</v>
      </c>
      <c r="K1436" s="94" t="s">
        <v>411</v>
      </c>
    </row>
    <row r="1437" spans="3:11" hidden="1" x14ac:dyDescent="0.25">
      <c r="C1437" s="137"/>
      <c r="D1437" s="154"/>
      <c r="E1437" s="119"/>
      <c r="F1437" s="93">
        <f t="shared" si="66"/>
        <v>0</v>
      </c>
      <c r="G1437" s="157"/>
      <c r="H1437" s="138"/>
      <c r="I1437" s="126" t="e">
        <f>VLOOKUP(H1437,Presupuesto!$B$11:$C$565,2,0)</f>
        <v>#N/A</v>
      </c>
      <c r="J1437" s="94" t="str">
        <f t="shared" si="67"/>
        <v>Desarrollo del Sistema de Educación Superior</v>
      </c>
      <c r="K1437" s="94" t="s">
        <v>411</v>
      </c>
    </row>
    <row r="1438" spans="3:11" hidden="1" x14ac:dyDescent="0.25">
      <c r="C1438" s="137"/>
      <c r="D1438" s="154"/>
      <c r="E1438" s="119"/>
      <c r="F1438" s="93">
        <f t="shared" si="66"/>
        <v>0</v>
      </c>
      <c r="G1438" s="157"/>
      <c r="H1438" s="138"/>
      <c r="I1438" s="126" t="e">
        <f>VLOOKUP(H1438,Presupuesto!$B$11:$C$565,2,0)</f>
        <v>#N/A</v>
      </c>
      <c r="J1438" s="94" t="str">
        <f t="shared" si="67"/>
        <v>Desarrollo del Sistema de Educación Superior</v>
      </c>
      <c r="K1438" s="94" t="s">
        <v>411</v>
      </c>
    </row>
    <row r="1439" spans="3:11" hidden="1" x14ac:dyDescent="0.25">
      <c r="C1439" s="137"/>
      <c r="D1439" s="154"/>
      <c r="E1439" s="119"/>
      <c r="F1439" s="93">
        <f t="shared" si="66"/>
        <v>0</v>
      </c>
      <c r="G1439" s="157"/>
      <c r="H1439" s="138"/>
      <c r="I1439" s="126" t="e">
        <f>VLOOKUP(H1439,Presupuesto!$B$11:$C$565,2,0)</f>
        <v>#N/A</v>
      </c>
      <c r="J1439" s="94" t="str">
        <f t="shared" si="67"/>
        <v>Desarrollo del Sistema de Educación Superior</v>
      </c>
      <c r="K1439" s="94" t="s">
        <v>411</v>
      </c>
    </row>
    <row r="1440" spans="3:11" hidden="1" x14ac:dyDescent="0.25">
      <c r="C1440" s="137"/>
      <c r="D1440" s="154"/>
      <c r="E1440" s="119"/>
      <c r="F1440" s="93">
        <f t="shared" si="66"/>
        <v>0</v>
      </c>
      <c r="G1440" s="157"/>
      <c r="H1440" s="138"/>
      <c r="I1440" s="126" t="e">
        <f>VLOOKUP(H1440,Presupuesto!$B$11:$C$565,2,0)</f>
        <v>#N/A</v>
      </c>
      <c r="J1440" s="94" t="str">
        <f t="shared" si="67"/>
        <v>Desarrollo del Sistema de Educación Superior</v>
      </c>
      <c r="K1440" s="94" t="s">
        <v>411</v>
      </c>
    </row>
    <row r="1441" spans="3:11" hidden="1" x14ac:dyDescent="0.25">
      <c r="C1441" s="137"/>
      <c r="D1441" s="154"/>
      <c r="E1441" s="119"/>
      <c r="F1441" s="93">
        <f t="shared" si="66"/>
        <v>0</v>
      </c>
      <c r="G1441" s="157"/>
      <c r="H1441" s="138"/>
      <c r="I1441" s="126" t="e">
        <f>VLOOKUP(H1441,Presupuesto!$B$11:$C$565,2,0)</f>
        <v>#N/A</v>
      </c>
      <c r="J1441" s="94" t="str">
        <f t="shared" si="67"/>
        <v>Desarrollo del Sistema de Educación Superior</v>
      </c>
      <c r="K1441" s="94" t="s">
        <v>411</v>
      </c>
    </row>
    <row r="1442" spans="3:11" hidden="1" x14ac:dyDescent="0.25">
      <c r="C1442" s="137"/>
      <c r="D1442" s="154"/>
      <c r="E1442" s="119"/>
      <c r="F1442" s="93">
        <f t="shared" si="66"/>
        <v>0</v>
      </c>
      <c r="G1442" s="157"/>
      <c r="H1442" s="138"/>
      <c r="I1442" s="126" t="e">
        <f>VLOOKUP(H1442,Presupuesto!$B$11:$C$565,2,0)</f>
        <v>#N/A</v>
      </c>
      <c r="J1442" s="94" t="str">
        <f t="shared" si="67"/>
        <v>Desarrollo del Sistema de Educación Superior</v>
      </c>
      <c r="K1442" s="94" t="s">
        <v>411</v>
      </c>
    </row>
    <row r="1443" spans="3:11" hidden="1" x14ac:dyDescent="0.25">
      <c r="C1443" s="137"/>
      <c r="D1443" s="154"/>
      <c r="E1443" s="119"/>
      <c r="F1443" s="93">
        <f t="shared" si="66"/>
        <v>0</v>
      </c>
      <c r="G1443" s="157"/>
      <c r="H1443" s="138"/>
      <c r="I1443" s="126" t="e">
        <f>VLOOKUP(H1443,Presupuesto!$B$11:$C$565,2,0)</f>
        <v>#N/A</v>
      </c>
      <c r="J1443" s="94" t="str">
        <f t="shared" si="67"/>
        <v>Desarrollo del Sistema de Educación Superior</v>
      </c>
      <c r="K1443" s="94" t="s">
        <v>411</v>
      </c>
    </row>
    <row r="1444" spans="3:11" hidden="1" x14ac:dyDescent="0.25">
      <c r="C1444" s="137"/>
      <c r="D1444" s="154"/>
      <c r="E1444" s="119"/>
      <c r="F1444" s="93">
        <f t="shared" si="66"/>
        <v>0</v>
      </c>
      <c r="G1444" s="157"/>
      <c r="H1444" s="138"/>
      <c r="I1444" s="126" t="e">
        <f>VLOOKUP(H1444,Presupuesto!$B$11:$C$565,2,0)</f>
        <v>#N/A</v>
      </c>
      <c r="J1444" s="94" t="str">
        <f t="shared" si="67"/>
        <v>Desarrollo del Sistema de Educación Superior</v>
      </c>
      <c r="K1444" s="94" t="s">
        <v>411</v>
      </c>
    </row>
    <row r="1445" spans="3:11" hidden="1" x14ac:dyDescent="0.25">
      <c r="C1445" s="137"/>
      <c r="D1445" s="154"/>
      <c r="E1445" s="119"/>
      <c r="F1445" s="93">
        <f t="shared" si="66"/>
        <v>0</v>
      </c>
      <c r="G1445" s="157"/>
      <c r="H1445" s="138"/>
      <c r="I1445" s="126" t="e">
        <f>VLOOKUP(H1445,Presupuesto!$B$11:$C$565,2,0)</f>
        <v>#N/A</v>
      </c>
      <c r="J1445" s="94" t="str">
        <f t="shared" si="67"/>
        <v>Desarrollo del Sistema de Educación Superior</v>
      </c>
      <c r="K1445" s="94" t="s">
        <v>411</v>
      </c>
    </row>
    <row r="1446" spans="3:11" hidden="1" x14ac:dyDescent="0.25">
      <c r="C1446" s="137"/>
      <c r="D1446" s="154"/>
      <c r="E1446" s="119"/>
      <c r="F1446" s="93">
        <f t="shared" si="66"/>
        <v>0</v>
      </c>
      <c r="G1446" s="157"/>
      <c r="H1446" s="138"/>
      <c r="I1446" s="126" t="e">
        <f>VLOOKUP(H1446,Presupuesto!$B$11:$C$565,2,0)</f>
        <v>#N/A</v>
      </c>
      <c r="J1446" s="94" t="str">
        <f t="shared" si="67"/>
        <v>Desarrollo del Sistema de Educación Superior</v>
      </c>
      <c r="K1446" s="94" t="s">
        <v>411</v>
      </c>
    </row>
    <row r="1447" spans="3:11" hidden="1" x14ac:dyDescent="0.25">
      <c r="C1447" s="137"/>
      <c r="D1447" s="154"/>
      <c r="E1447" s="119"/>
      <c r="F1447" s="93">
        <f t="shared" si="66"/>
        <v>0</v>
      </c>
      <c r="G1447" s="157"/>
      <c r="H1447" s="138"/>
      <c r="I1447" s="126" t="e">
        <f>VLOOKUP(H1447,Presupuesto!$B$11:$C$565,2,0)</f>
        <v>#N/A</v>
      </c>
      <c r="J1447" s="94" t="str">
        <f t="shared" si="67"/>
        <v>Desarrollo del Sistema de Educación Superior</v>
      </c>
      <c r="K1447" s="94" t="s">
        <v>411</v>
      </c>
    </row>
    <row r="1448" spans="3:11" hidden="1" x14ac:dyDescent="0.25">
      <c r="C1448" s="137"/>
      <c r="D1448" s="154"/>
      <c r="E1448" s="119"/>
      <c r="F1448" s="93">
        <f t="shared" si="66"/>
        <v>0</v>
      </c>
      <c r="G1448" s="157"/>
      <c r="H1448" s="138"/>
      <c r="I1448" s="126" t="e">
        <f>VLOOKUP(H1448,Presupuesto!$B$11:$C$565,2,0)</f>
        <v>#N/A</v>
      </c>
      <c r="J1448" s="94" t="str">
        <f t="shared" si="67"/>
        <v>Desarrollo del Sistema de Educación Superior</v>
      </c>
      <c r="K1448" s="94" t="s">
        <v>411</v>
      </c>
    </row>
    <row r="1449" spans="3:11" hidden="1" x14ac:dyDescent="0.25">
      <c r="C1449" s="139"/>
      <c r="D1449" s="147"/>
      <c r="E1449" s="114"/>
      <c r="F1449" s="93">
        <f t="shared" si="66"/>
        <v>0</v>
      </c>
      <c r="G1449" s="157"/>
      <c r="H1449" s="140"/>
      <c r="I1449" s="126" t="e">
        <f>VLOOKUP(H1449,Presupuesto!$B$11:$C$565,2,0)</f>
        <v>#N/A</v>
      </c>
      <c r="J1449" s="94" t="str">
        <f t="shared" si="67"/>
        <v>Desarrollo del Sistema de Educación Superior</v>
      </c>
      <c r="K1449" s="94" t="s">
        <v>411</v>
      </c>
    </row>
    <row r="1450" spans="3:11" hidden="1" x14ac:dyDescent="0.25">
      <c r="C1450" s="139"/>
      <c r="D1450" s="147"/>
      <c r="E1450" s="114"/>
      <c r="F1450" s="93">
        <f t="shared" si="66"/>
        <v>0</v>
      </c>
      <c r="G1450" s="157"/>
      <c r="H1450" s="140"/>
      <c r="I1450" s="126" t="e">
        <f>VLOOKUP(H1450,Presupuesto!$B$11:$C$565,2,0)</f>
        <v>#N/A</v>
      </c>
      <c r="J1450" s="94" t="str">
        <f t="shared" si="67"/>
        <v>Desarrollo del Sistema de Educación Superior</v>
      </c>
      <c r="K1450" s="94" t="s">
        <v>411</v>
      </c>
    </row>
    <row r="1451" spans="3:11" hidden="1" x14ac:dyDescent="0.25">
      <c r="C1451" s="139"/>
      <c r="D1451" s="147"/>
      <c r="E1451" s="114"/>
      <c r="F1451" s="93">
        <f t="shared" si="66"/>
        <v>0</v>
      </c>
      <c r="G1451" s="157"/>
      <c r="H1451" s="140"/>
      <c r="I1451" s="126" t="e">
        <f>VLOOKUP(H1451,Presupuesto!$B$11:$C$565,2,0)</f>
        <v>#N/A</v>
      </c>
      <c r="J1451" s="94" t="str">
        <f t="shared" si="67"/>
        <v>Desarrollo del Sistema de Educación Superior</v>
      </c>
      <c r="K1451" s="94" t="s">
        <v>411</v>
      </c>
    </row>
    <row r="1452" spans="3:11" hidden="1" x14ac:dyDescent="0.25">
      <c r="C1452" s="139"/>
      <c r="D1452" s="147"/>
      <c r="E1452" s="114"/>
      <c r="F1452" s="93">
        <f t="shared" si="66"/>
        <v>0</v>
      </c>
      <c r="G1452" s="157"/>
      <c r="H1452" s="140"/>
      <c r="I1452" s="126" t="e">
        <f>VLOOKUP(H1452,Presupuesto!$B$11:$C$565,2,0)</f>
        <v>#N/A</v>
      </c>
      <c r="J1452" s="94" t="str">
        <f t="shared" si="67"/>
        <v>Desarrollo del Sistema de Educación Superior</v>
      </c>
      <c r="K1452" s="94" t="s">
        <v>411</v>
      </c>
    </row>
    <row r="1453" spans="3:11" hidden="1" x14ac:dyDescent="0.25">
      <c r="C1453" s="139"/>
      <c r="D1453" s="147"/>
      <c r="E1453" s="114"/>
      <c r="F1453" s="93">
        <f t="shared" si="66"/>
        <v>0</v>
      </c>
      <c r="G1453" s="157"/>
      <c r="H1453" s="140"/>
      <c r="I1453" s="126" t="e">
        <f>VLOOKUP(H1453,Presupuesto!$B$11:$C$565,2,0)</f>
        <v>#N/A</v>
      </c>
      <c r="J1453" s="94" t="str">
        <f t="shared" si="67"/>
        <v>Desarrollo del Sistema de Educación Superior</v>
      </c>
      <c r="K1453" s="94" t="s">
        <v>411</v>
      </c>
    </row>
    <row r="1454" spans="3:11" hidden="1" x14ac:dyDescent="0.25">
      <c r="C1454" s="139"/>
      <c r="D1454" s="147"/>
      <c r="E1454" s="114"/>
      <c r="F1454" s="93">
        <f t="shared" si="66"/>
        <v>0</v>
      </c>
      <c r="G1454" s="157"/>
      <c r="H1454" s="140"/>
      <c r="I1454" s="126" t="e">
        <f>VLOOKUP(H1454,Presupuesto!$B$11:$C$565,2,0)</f>
        <v>#N/A</v>
      </c>
      <c r="J1454" s="94" t="str">
        <f t="shared" si="67"/>
        <v>Desarrollo del Sistema de Educación Superior</v>
      </c>
      <c r="K1454" s="94" t="s">
        <v>411</v>
      </c>
    </row>
    <row r="1455" spans="3:11" hidden="1" x14ac:dyDescent="0.25">
      <c r="C1455" s="139"/>
      <c r="D1455" s="147"/>
      <c r="E1455" s="114"/>
      <c r="F1455" s="93">
        <f t="shared" si="66"/>
        <v>0</v>
      </c>
      <c r="G1455" s="157"/>
      <c r="H1455" s="140"/>
      <c r="I1455" s="126" t="e">
        <f>VLOOKUP(H1455,Presupuesto!$B$11:$C$565,2,0)</f>
        <v>#N/A</v>
      </c>
      <c r="J1455" s="94" t="str">
        <f t="shared" si="67"/>
        <v>Desarrollo del Sistema de Educación Superior</v>
      </c>
      <c r="K1455" s="94" t="s">
        <v>411</v>
      </c>
    </row>
    <row r="1456" spans="3:11" hidden="1" x14ac:dyDescent="0.25">
      <c r="C1456" s="139"/>
      <c r="D1456" s="147"/>
      <c r="E1456" s="114"/>
      <c r="F1456" s="93">
        <f t="shared" si="66"/>
        <v>0</v>
      </c>
      <c r="G1456" s="157"/>
      <c r="H1456" s="140"/>
      <c r="I1456" s="126" t="e">
        <f>VLOOKUP(H1456,Presupuesto!$B$11:$C$565,2,0)</f>
        <v>#N/A</v>
      </c>
      <c r="J1456" s="94" t="str">
        <f t="shared" si="67"/>
        <v>Desarrollo del Sistema de Educación Superior</v>
      </c>
      <c r="K1456" s="94" t="s">
        <v>411</v>
      </c>
    </row>
    <row r="1457" spans="3:11" hidden="1" x14ac:dyDescent="0.25">
      <c r="C1457" s="141"/>
      <c r="D1457" s="147"/>
      <c r="E1457" s="114"/>
      <c r="F1457" s="93">
        <f t="shared" si="66"/>
        <v>0</v>
      </c>
      <c r="G1457" s="157"/>
      <c r="H1457" s="142"/>
      <c r="I1457" s="126" t="e">
        <f>VLOOKUP(H1457,Presupuesto!$B$11:$C$565,2,0)</f>
        <v>#N/A</v>
      </c>
      <c r="J1457" s="94" t="str">
        <f t="shared" si="67"/>
        <v>Desarrollo del Sistema de Educación Superior</v>
      </c>
      <c r="K1457" s="94" t="s">
        <v>402</v>
      </c>
    </row>
    <row r="1458" spans="3:11" hidden="1" x14ac:dyDescent="0.25">
      <c r="C1458" s="141"/>
      <c r="D1458" s="147"/>
      <c r="E1458" s="114"/>
      <c r="F1458" s="93">
        <f t="shared" si="66"/>
        <v>0</v>
      </c>
      <c r="G1458" s="157"/>
      <c r="H1458" s="142"/>
      <c r="I1458" s="126" t="e">
        <f>VLOOKUP(H1458,Presupuesto!$B$11:$C$565,2,0)</f>
        <v>#N/A</v>
      </c>
      <c r="J1458" s="94" t="str">
        <f t="shared" si="67"/>
        <v>Desarrollo del Sistema de Educación Superior</v>
      </c>
      <c r="K1458" s="94" t="s">
        <v>411</v>
      </c>
    </row>
    <row r="1459" spans="3:11" hidden="1" x14ac:dyDescent="0.25">
      <c r="C1459" s="141"/>
      <c r="D1459" s="147"/>
      <c r="E1459" s="114"/>
      <c r="F1459" s="93">
        <f t="shared" si="66"/>
        <v>0</v>
      </c>
      <c r="G1459" s="157"/>
      <c r="H1459" s="142"/>
      <c r="I1459" s="126" t="e">
        <f>VLOOKUP(H1459,Presupuesto!$B$11:$C$565,2,0)</f>
        <v>#N/A</v>
      </c>
      <c r="J1459" s="94" t="str">
        <f t="shared" si="67"/>
        <v>Desarrollo del Sistema de Educación Superior</v>
      </c>
      <c r="K1459" s="94" t="s">
        <v>411</v>
      </c>
    </row>
    <row r="1460" spans="3:11" hidden="1" x14ac:dyDescent="0.25">
      <c r="C1460" s="141"/>
      <c r="D1460" s="147"/>
      <c r="E1460" s="114"/>
      <c r="F1460" s="93">
        <f t="shared" si="66"/>
        <v>0</v>
      </c>
      <c r="G1460" s="157"/>
      <c r="H1460" s="142"/>
      <c r="I1460" s="126" t="e">
        <f>VLOOKUP(H1460,Presupuesto!$B$11:$C$565,2,0)</f>
        <v>#N/A</v>
      </c>
      <c r="J1460" s="94" t="str">
        <f t="shared" si="67"/>
        <v>Desarrollo del Sistema de Educación Superior</v>
      </c>
      <c r="K1460" s="94" t="s">
        <v>411</v>
      </c>
    </row>
    <row r="1461" spans="3:11" ht="15.75" hidden="1" thickBot="1" x14ac:dyDescent="0.3">
      <c r="C1461" s="143"/>
      <c r="D1461" s="155"/>
      <c r="E1461" s="99"/>
      <c r="F1461" s="101">
        <f t="shared" si="66"/>
        <v>0</v>
      </c>
      <c r="G1461" s="158"/>
      <c r="H1461" s="144"/>
      <c r="I1461" s="128" t="e">
        <f>VLOOKUP(H1461,Presupuesto!$B$11:$C$565,2,0)</f>
        <v>#N/A</v>
      </c>
      <c r="J1461" s="102" t="str">
        <f t="shared" si="67"/>
        <v>Desarrollo del Sistema de Educación Superior</v>
      </c>
      <c r="K1461" s="120" t="s">
        <v>393</v>
      </c>
    </row>
    <row r="1463" spans="3:11" s="380" customFormat="1" ht="15.75" thickBot="1" x14ac:dyDescent="0.3">
      <c r="G1463" s="367"/>
    </row>
    <row r="1464" spans="3:11" s="380" customFormat="1" ht="15.75" thickBot="1" x14ac:dyDescent="0.3">
      <c r="C1464" s="153" t="s">
        <v>53</v>
      </c>
      <c r="D1464" s="307">
        <f>SUM(F1471:F1490)</f>
        <v>37500</v>
      </c>
      <c r="F1464" s="70"/>
      <c r="G1464" s="76"/>
      <c r="H1464" s="70"/>
      <c r="I1464" s="70"/>
    </row>
    <row r="1465" spans="3:11" s="380" customFormat="1" x14ac:dyDescent="0.25">
      <c r="C1465" s="70"/>
      <c r="D1465" s="31"/>
      <c r="E1465" s="89"/>
      <c r="F1465" s="89"/>
      <c r="G1465" s="89"/>
      <c r="H1465" s="73"/>
      <c r="I1465" s="73"/>
      <c r="J1465" s="73"/>
      <c r="K1465" s="108"/>
    </row>
    <row r="1466" spans="3:11" s="380" customFormat="1" x14ac:dyDescent="0.25">
      <c r="C1466" s="70"/>
      <c r="D1466" s="31"/>
      <c r="E1466" s="89"/>
      <c r="F1466" s="89"/>
      <c r="G1466" s="89"/>
      <c r="H1466" s="73"/>
      <c r="I1466" s="73"/>
      <c r="J1466" s="73"/>
      <c r="K1466" s="108"/>
    </row>
    <row r="1467" spans="3:11" s="380" customFormat="1" ht="15.75" x14ac:dyDescent="0.25">
      <c r="C1467" s="198" t="s">
        <v>391</v>
      </c>
      <c r="D1467" s="306" t="s">
        <v>2209</v>
      </c>
      <c r="E1467" s="89"/>
      <c r="F1467" s="89"/>
      <c r="G1467" s="89"/>
      <c r="H1467" s="73"/>
      <c r="I1467" s="73"/>
      <c r="J1467" s="73"/>
      <c r="K1467" s="108"/>
    </row>
    <row r="1468" spans="3:11" s="380" customFormat="1" ht="18.75" x14ac:dyDescent="0.25">
      <c r="C1468" s="200" t="e">
        <f>IFERROR(VLOOKUP(D1467,'1. Desarrollo e Innov. Curricu.'!$F:$G,2,FALSE),IFERROR(VLOOKUP(D1467,'2. Investigación Científica'!$F:$G,2,FALSE),IFERROR(VLOOKUP(D1467,'3. Vinculación Univ. Sociedad'!$E:$G,2,FALSE),IFERROR(VLOOKUP(D1467,'4. Docencia y Profesorado Univ.'!$F:$G,2,FALSE),IFERROR(VLOOKUP(D1467,'5. Estudiantes y Graduados'!$F:$G,2,FALSE),IFERROR(VLOOKUP(D1467,'11. Gestion Administrativa'!$F:$G,2,FALSE),IFERROR(VLOOKUP(D1467,'13. Gestión Académica'!$F:$G,2,FALSE),IFERROR(VLOOKUP(D1467,'9. Asegura. de la Calid. y M'!$F:$G,2,FALSE),IFERROR(VLOOKUP(D1467,'6. Gestión del Conocimiento'!$F:$G,2,FALSE),IFERROR(VLOOKUP(D1467,'15. Gobernabilidad y Proceso...'!$F:$G,2,FALSE),IFERROR(VLOOKUP(D1467,'12. Gestión del Talento Humano'!$F:$G,2,FALSE),IFERROR(VLOOKUP(D1467,'14. Internacional... de la E.S.'!$F:$G,2,FALSE),IFERROR(VLOOKUP(D1467,'10. Posgrado'!$F:$G,2,FALSE),IFERROR(VLOOKUP(D1467,'17. Gestión TIC'!$F:$G,2,FALSE),IFERROR(VLOOKUP(D1467,'16. Desa. del Sistema Educ.Sup.'!$F:$G,2,FALSE),IFERROR(VLOOKUP(D1467,'8. Cultura de Inno. Insti...'!$F:$G,2,FALSE),VLOOKUP(D1467,'7. Lo Esencial de la Reforma U.'!$F:$G,2,0)))))))))))))))))</f>
        <v>#N/A</v>
      </c>
      <c r="D1468" s="31"/>
      <c r="E1468" s="89"/>
      <c r="F1468" s="89"/>
      <c r="G1468" s="89"/>
      <c r="H1468" s="73"/>
      <c r="I1468" s="73"/>
      <c r="J1468" s="73"/>
      <c r="K1468" s="108"/>
    </row>
    <row r="1469" spans="3:11" s="380" customFormat="1" ht="15.75" thickBot="1" x14ac:dyDescent="0.3">
      <c r="F1469" s="89"/>
      <c r="G1469" s="73"/>
      <c r="H1469" s="73"/>
      <c r="I1469" s="73"/>
    </row>
    <row r="1470" spans="3:11" s="380" customFormat="1" ht="30.75" thickBot="1" x14ac:dyDescent="0.3">
      <c r="C1470" s="125" t="s">
        <v>44</v>
      </c>
      <c r="D1470" s="125" t="s">
        <v>55</v>
      </c>
      <c r="E1470" s="132" t="s">
        <v>57</v>
      </c>
      <c r="F1470" s="131" t="s">
        <v>27</v>
      </c>
      <c r="G1470" s="129" t="s">
        <v>130</v>
      </c>
      <c r="H1470" s="132" t="s">
        <v>46</v>
      </c>
      <c r="I1470" s="129" t="s">
        <v>131</v>
      </c>
      <c r="J1470" s="129" t="s">
        <v>409</v>
      </c>
      <c r="K1470" s="129" t="s">
        <v>410</v>
      </c>
    </row>
    <row r="1471" spans="3:11" s="380" customFormat="1" hidden="1" x14ac:dyDescent="0.25">
      <c r="C1471" s="210" t="s">
        <v>438</v>
      </c>
      <c r="D1471" s="211"/>
      <c r="E1471" s="209">
        <f>HLOOKUP(C1471,$AH$2:$BU$3,2,0)</f>
        <v>620</v>
      </c>
      <c r="F1471" s="93">
        <f t="shared" ref="F1471:F1480" si="68">D1471*E1471</f>
        <v>0</v>
      </c>
      <c r="G1471" s="157"/>
      <c r="H1471" s="138"/>
      <c r="I1471" s="126" t="e">
        <f>VLOOKUP(H1471,Presupuesto!$B$11:$C$565,2,0)</f>
        <v>#N/A</v>
      </c>
      <c r="J1471" s="208" t="s">
        <v>1474</v>
      </c>
      <c r="K1471" s="94" t="s">
        <v>393</v>
      </c>
    </row>
    <row r="1472" spans="3:11" s="380" customFormat="1" x14ac:dyDescent="0.25">
      <c r="C1472" s="137" t="s">
        <v>3086</v>
      </c>
      <c r="D1472" s="154">
        <v>3</v>
      </c>
      <c r="E1472" s="119">
        <v>12500</v>
      </c>
      <c r="F1472" s="93">
        <f t="shared" si="68"/>
        <v>37500</v>
      </c>
      <c r="G1472" s="157" t="s">
        <v>128</v>
      </c>
      <c r="H1472" s="994"/>
      <c r="I1472" s="126" t="e">
        <f>VLOOKUP(H1472,Presupuesto!$B$11:$C$565,2,0)</f>
        <v>#N/A</v>
      </c>
      <c r="J1472" s="94" t="s">
        <v>470</v>
      </c>
      <c r="K1472" s="94" t="s">
        <v>401</v>
      </c>
    </row>
    <row r="1473" spans="3:11" s="380" customFormat="1" hidden="1" x14ac:dyDescent="0.25">
      <c r="C1473" s="137"/>
      <c r="D1473" s="154"/>
      <c r="E1473" s="119"/>
      <c r="F1473" s="93">
        <f t="shared" si="68"/>
        <v>0</v>
      </c>
      <c r="G1473" s="157"/>
      <c r="H1473" s="138"/>
      <c r="I1473" s="126" t="e">
        <f>VLOOKUP(H1473,Presupuesto!$B$11:$C$565,2,0)</f>
        <v>#N/A</v>
      </c>
      <c r="J1473" s="94" t="str">
        <f t="shared" ref="J1473:J1480" si="69">$J$854</f>
        <v>Desarrollo del Sistema de Educación Superior</v>
      </c>
      <c r="K1473" s="94" t="s">
        <v>411</v>
      </c>
    </row>
    <row r="1474" spans="3:11" s="380" customFormat="1" hidden="1" x14ac:dyDescent="0.25">
      <c r="C1474" s="137"/>
      <c r="D1474" s="154"/>
      <c r="E1474" s="119"/>
      <c r="F1474" s="93">
        <f t="shared" si="68"/>
        <v>0</v>
      </c>
      <c r="G1474" s="157"/>
      <c r="H1474" s="138"/>
      <c r="I1474" s="126" t="e">
        <f>VLOOKUP(H1474,Presupuesto!$B$11:$C$565,2,0)</f>
        <v>#N/A</v>
      </c>
      <c r="J1474" s="94" t="str">
        <f t="shared" si="69"/>
        <v>Desarrollo del Sistema de Educación Superior</v>
      </c>
      <c r="K1474" s="94" t="s">
        <v>411</v>
      </c>
    </row>
    <row r="1475" spans="3:11" s="380" customFormat="1" hidden="1" x14ac:dyDescent="0.25">
      <c r="C1475" s="137"/>
      <c r="D1475" s="154"/>
      <c r="E1475" s="119"/>
      <c r="F1475" s="93">
        <f t="shared" si="68"/>
        <v>0</v>
      </c>
      <c r="G1475" s="157"/>
      <c r="H1475" s="138"/>
      <c r="I1475" s="126" t="e">
        <f>VLOOKUP(H1475,Presupuesto!$B$11:$C$565,2,0)</f>
        <v>#N/A</v>
      </c>
      <c r="J1475" s="94" t="str">
        <f t="shared" si="69"/>
        <v>Desarrollo del Sistema de Educación Superior</v>
      </c>
      <c r="K1475" s="94" t="s">
        <v>411</v>
      </c>
    </row>
    <row r="1476" spans="3:11" s="380" customFormat="1" hidden="1" x14ac:dyDescent="0.25">
      <c r="C1476" s="137"/>
      <c r="D1476" s="154"/>
      <c r="E1476" s="119"/>
      <c r="F1476" s="93">
        <f t="shared" si="68"/>
        <v>0</v>
      </c>
      <c r="G1476" s="157"/>
      <c r="H1476" s="138"/>
      <c r="I1476" s="126" t="e">
        <f>VLOOKUP(H1476,Presupuesto!$B$11:$C$565,2,0)</f>
        <v>#N/A</v>
      </c>
      <c r="J1476" s="94" t="str">
        <f t="shared" si="69"/>
        <v>Desarrollo del Sistema de Educación Superior</v>
      </c>
      <c r="K1476" s="94" t="s">
        <v>400</v>
      </c>
    </row>
    <row r="1477" spans="3:11" s="380" customFormat="1" hidden="1" x14ac:dyDescent="0.25">
      <c r="C1477" s="137"/>
      <c r="D1477" s="154"/>
      <c r="E1477" s="119"/>
      <c r="F1477" s="93">
        <f t="shared" si="68"/>
        <v>0</v>
      </c>
      <c r="G1477" s="157"/>
      <c r="H1477" s="138"/>
      <c r="I1477" s="126" t="e">
        <f>VLOOKUP(H1477,Presupuesto!$B$11:$C$565,2,0)</f>
        <v>#N/A</v>
      </c>
      <c r="J1477" s="94" t="str">
        <f t="shared" si="69"/>
        <v>Desarrollo del Sistema de Educación Superior</v>
      </c>
      <c r="K1477" s="94" t="s">
        <v>411</v>
      </c>
    </row>
    <row r="1478" spans="3:11" s="380" customFormat="1" hidden="1" x14ac:dyDescent="0.25">
      <c r="C1478" s="137"/>
      <c r="D1478" s="154"/>
      <c r="E1478" s="119"/>
      <c r="F1478" s="93">
        <f t="shared" si="68"/>
        <v>0</v>
      </c>
      <c r="G1478" s="157"/>
      <c r="H1478" s="138"/>
      <c r="I1478" s="126" t="e">
        <f>VLOOKUP(H1478,Presupuesto!$B$11:$C$565,2,0)</f>
        <v>#N/A</v>
      </c>
      <c r="J1478" s="94" t="str">
        <f t="shared" si="69"/>
        <v>Desarrollo del Sistema de Educación Superior</v>
      </c>
      <c r="K1478" s="94" t="s">
        <v>411</v>
      </c>
    </row>
    <row r="1479" spans="3:11" s="380" customFormat="1" hidden="1" x14ac:dyDescent="0.25">
      <c r="C1479" s="137"/>
      <c r="D1479" s="154"/>
      <c r="E1479" s="119"/>
      <c r="F1479" s="93">
        <f t="shared" si="68"/>
        <v>0</v>
      </c>
      <c r="G1479" s="157"/>
      <c r="H1479" s="138"/>
      <c r="I1479" s="126" t="e">
        <f>VLOOKUP(H1479,Presupuesto!$B$11:$C$565,2,0)</f>
        <v>#N/A</v>
      </c>
      <c r="J1479" s="94" t="str">
        <f t="shared" si="69"/>
        <v>Desarrollo del Sistema de Educación Superior</v>
      </c>
      <c r="K1479" s="94" t="s">
        <v>411</v>
      </c>
    </row>
    <row r="1480" spans="3:11" s="380" customFormat="1" hidden="1" x14ac:dyDescent="0.25">
      <c r="C1480" s="137"/>
      <c r="D1480" s="154"/>
      <c r="E1480" s="119"/>
      <c r="F1480" s="93">
        <f t="shared" si="68"/>
        <v>0</v>
      </c>
      <c r="G1480" s="157"/>
      <c r="H1480" s="138"/>
      <c r="I1480" s="126" t="e">
        <f>VLOOKUP(H1480,Presupuesto!$B$11:$C$565,2,0)</f>
        <v>#N/A</v>
      </c>
      <c r="J1480" s="94" t="str">
        <f t="shared" si="69"/>
        <v>Desarrollo del Sistema de Educación Superior</v>
      </c>
      <c r="K1480" s="94" t="s">
        <v>411</v>
      </c>
    </row>
    <row r="1481" spans="3:11" s="380" customFormat="1" x14ac:dyDescent="0.25">
      <c r="G1481" s="367"/>
    </row>
    <row r="1482" spans="3:11" s="380" customFormat="1" x14ac:dyDescent="0.25">
      <c r="G1482" s="367"/>
    </row>
    <row r="1483" spans="3:11" s="380" customFormat="1" x14ac:dyDescent="0.25">
      <c r="G1483" s="367"/>
    </row>
    <row r="1484" spans="3:11" s="380" customFormat="1" x14ac:dyDescent="0.25">
      <c r="G1484" s="367"/>
    </row>
    <row r="1485" spans="3:11" ht="15.75" thickBot="1" x14ac:dyDescent="0.3"/>
    <row r="1486" spans="3:11" ht="15.75" thickBot="1" x14ac:dyDescent="0.3">
      <c r="C1486" s="153" t="s">
        <v>53</v>
      </c>
      <c r="D1486" s="307">
        <f>SUM(F1493:F1527)</f>
        <v>12500</v>
      </c>
      <c r="E1486" s="380"/>
      <c r="F1486" s="70"/>
      <c r="G1486" s="76"/>
      <c r="H1486" s="70"/>
      <c r="I1486" s="70"/>
      <c r="J1486" s="380"/>
      <c r="K1486" s="380"/>
    </row>
    <row r="1487" spans="3:11" x14ac:dyDescent="0.25">
      <c r="C1487" s="70"/>
      <c r="D1487" s="31"/>
      <c r="E1487" s="89"/>
      <c r="F1487" s="89"/>
      <c r="G1487" s="89"/>
      <c r="H1487" s="73"/>
      <c r="I1487" s="73"/>
      <c r="J1487" s="73"/>
      <c r="K1487" s="108"/>
    </row>
    <row r="1488" spans="3:11" x14ac:dyDescent="0.25">
      <c r="C1488" s="70"/>
      <c r="D1488" s="31"/>
      <c r="E1488" s="89"/>
      <c r="F1488" s="89"/>
      <c r="G1488" s="89"/>
      <c r="H1488" s="73"/>
      <c r="I1488" s="73"/>
      <c r="J1488" s="73"/>
      <c r="K1488" s="108"/>
    </row>
    <row r="1489" spans="3:11" ht="15.75" x14ac:dyDescent="0.25">
      <c r="C1489" s="198" t="s">
        <v>391</v>
      </c>
      <c r="D1489" s="306" t="s">
        <v>2212</v>
      </c>
      <c r="E1489" s="89"/>
      <c r="F1489" s="89"/>
      <c r="G1489" s="89"/>
      <c r="H1489" s="73"/>
      <c r="I1489" s="73"/>
      <c r="J1489" s="73"/>
      <c r="K1489" s="108"/>
    </row>
    <row r="1490" spans="3:11" ht="18.75" x14ac:dyDescent="0.25">
      <c r="C1490" s="200" t="e">
        <f>IFERROR(VLOOKUP(D1489,'1. Desarrollo e Innov. Curricu.'!$F:$G,2,FALSE),IFERROR(VLOOKUP(D1489,'2. Investigación Científica'!$F:$G,2,FALSE),IFERROR(VLOOKUP(D1489,'3. Vinculación Univ. Sociedad'!$E:$G,2,FALSE),IFERROR(VLOOKUP(D1489,'4. Docencia y Profesorado Univ.'!$F:$G,2,FALSE),IFERROR(VLOOKUP(D1489,'5. Estudiantes y Graduados'!$F:$G,2,FALSE),IFERROR(VLOOKUP(D1489,'11. Gestion Administrativa'!$F:$G,2,FALSE),IFERROR(VLOOKUP(D1489,'13. Gestión Académica'!$F:$G,2,FALSE),IFERROR(VLOOKUP(D1489,'9. Asegura. de la Calid. y M'!$F:$G,2,FALSE),IFERROR(VLOOKUP(D1489,'6. Gestión del Conocimiento'!$F:$G,2,FALSE),IFERROR(VLOOKUP(D1489,'15. Gobernabilidad y Proceso...'!$F:$G,2,FALSE),IFERROR(VLOOKUP(D1489,'12. Gestión del Talento Humano'!$F:$G,2,FALSE),IFERROR(VLOOKUP(D1489,'14. Internacional... de la E.S.'!$F:$G,2,FALSE),IFERROR(VLOOKUP(D1489,'10. Posgrado'!$F:$G,2,FALSE),IFERROR(VLOOKUP(D1489,'17. Gestión TIC'!$F:$G,2,FALSE),IFERROR(VLOOKUP(D1489,'16. Desa. del Sistema Educ.Sup.'!$F:$G,2,FALSE),IFERROR(VLOOKUP(D1489,'8. Cultura de Inno. Insti...'!$F:$G,2,FALSE),VLOOKUP(D1489,'7. Lo Esencial de la Reforma U.'!$F:$G,2,0)))))))))))))))))</f>
        <v>#N/A</v>
      </c>
      <c r="D1490" s="31"/>
      <c r="E1490" s="89"/>
      <c r="F1490" s="89"/>
      <c r="G1490" s="89"/>
      <c r="H1490" s="73"/>
      <c r="I1490" s="73"/>
      <c r="J1490" s="73"/>
      <c r="K1490" s="108"/>
    </row>
    <row r="1491" spans="3:11" ht="15.75" thickBot="1" x14ac:dyDescent="0.3">
      <c r="C1491" s="380"/>
      <c r="D1491" s="380"/>
      <c r="E1491" s="380"/>
      <c r="F1491" s="89"/>
      <c r="G1491" s="73"/>
      <c r="H1491" s="73"/>
      <c r="I1491" s="73"/>
      <c r="J1491" s="380"/>
      <c r="K1491" s="380"/>
    </row>
    <row r="1492" spans="3:11" ht="30.75" thickBot="1" x14ac:dyDescent="0.3">
      <c r="C1492" s="125" t="s">
        <v>44</v>
      </c>
      <c r="D1492" s="125" t="s">
        <v>55</v>
      </c>
      <c r="E1492" s="132" t="s">
        <v>57</v>
      </c>
      <c r="F1492" s="131" t="s">
        <v>27</v>
      </c>
      <c r="G1492" s="129" t="s">
        <v>130</v>
      </c>
      <c r="H1492" s="132" t="s">
        <v>46</v>
      </c>
      <c r="I1492" s="129" t="s">
        <v>131</v>
      </c>
      <c r="J1492" s="129" t="s">
        <v>409</v>
      </c>
      <c r="K1492" s="129" t="s">
        <v>410</v>
      </c>
    </row>
    <row r="1493" spans="3:11" hidden="1" x14ac:dyDescent="0.25">
      <c r="C1493" s="210" t="s">
        <v>438</v>
      </c>
      <c r="D1493" s="211"/>
      <c r="E1493" s="209">
        <f>HLOOKUP(C1493,$AH$2:$BU$3,2,0)</f>
        <v>620</v>
      </c>
      <c r="F1493" s="93">
        <f t="shared" ref="F1493:F1527" si="70">D1493*E1493</f>
        <v>0</v>
      </c>
      <c r="G1493" s="157"/>
      <c r="H1493" s="138"/>
      <c r="I1493" s="126" t="e">
        <f>VLOOKUP(H1493,Presupuesto!$B$11:$C$565,2,0)</f>
        <v>#N/A</v>
      </c>
      <c r="J1493" s="208" t="s">
        <v>1474</v>
      </c>
      <c r="K1493" s="94" t="s">
        <v>393</v>
      </c>
    </row>
    <row r="1494" spans="3:11" x14ac:dyDescent="0.25">
      <c r="C1494" s="137" t="s">
        <v>3066</v>
      </c>
      <c r="D1494" s="154">
        <v>2</v>
      </c>
      <c r="E1494" s="119">
        <v>6250</v>
      </c>
      <c r="F1494" s="93">
        <f t="shared" si="70"/>
        <v>12500</v>
      </c>
      <c r="G1494" s="157" t="s">
        <v>128</v>
      </c>
      <c r="H1494" s="994"/>
      <c r="I1494" s="126" t="e">
        <f>VLOOKUP(H1494,Presupuesto!$B$11:$C$565,2,0)</f>
        <v>#N/A</v>
      </c>
      <c r="J1494" s="94" t="s">
        <v>470</v>
      </c>
      <c r="K1494" s="94" t="s">
        <v>401</v>
      </c>
    </row>
    <row r="1495" spans="3:11" hidden="1" x14ac:dyDescent="0.25">
      <c r="C1495" s="137"/>
      <c r="D1495" s="154"/>
      <c r="E1495" s="119"/>
      <c r="F1495" s="93">
        <f t="shared" si="70"/>
        <v>0</v>
      </c>
      <c r="G1495" s="157"/>
      <c r="H1495" s="138"/>
      <c r="I1495" s="126" t="e">
        <f>VLOOKUP(H1495,Presupuesto!$B$11:$C$565,2,0)</f>
        <v>#N/A</v>
      </c>
      <c r="J1495" s="94" t="str">
        <f t="shared" ref="J1495:J1527" si="71">$J$854</f>
        <v>Desarrollo del Sistema de Educación Superior</v>
      </c>
      <c r="K1495" s="94" t="s">
        <v>411</v>
      </c>
    </row>
    <row r="1496" spans="3:11" hidden="1" x14ac:dyDescent="0.25">
      <c r="C1496" s="137"/>
      <c r="D1496" s="154"/>
      <c r="E1496" s="119"/>
      <c r="F1496" s="93">
        <f t="shared" si="70"/>
        <v>0</v>
      </c>
      <c r="G1496" s="157"/>
      <c r="H1496" s="138"/>
      <c r="I1496" s="126" t="e">
        <f>VLOOKUP(H1496,Presupuesto!$B$11:$C$565,2,0)</f>
        <v>#N/A</v>
      </c>
      <c r="J1496" s="94" t="str">
        <f t="shared" si="71"/>
        <v>Desarrollo del Sistema de Educación Superior</v>
      </c>
      <c r="K1496" s="94" t="s">
        <v>411</v>
      </c>
    </row>
    <row r="1497" spans="3:11" hidden="1" x14ac:dyDescent="0.25">
      <c r="C1497" s="137"/>
      <c r="D1497" s="154"/>
      <c r="E1497" s="119"/>
      <c r="F1497" s="93">
        <f t="shared" si="70"/>
        <v>0</v>
      </c>
      <c r="G1497" s="157"/>
      <c r="H1497" s="138"/>
      <c r="I1497" s="126" t="e">
        <f>VLOOKUP(H1497,Presupuesto!$B$11:$C$565,2,0)</f>
        <v>#N/A</v>
      </c>
      <c r="J1497" s="94" t="str">
        <f t="shared" si="71"/>
        <v>Desarrollo del Sistema de Educación Superior</v>
      </c>
      <c r="K1497" s="94" t="s">
        <v>411</v>
      </c>
    </row>
    <row r="1498" spans="3:11" hidden="1" x14ac:dyDescent="0.25">
      <c r="C1498" s="137"/>
      <c r="D1498" s="154"/>
      <c r="E1498" s="119"/>
      <c r="F1498" s="93">
        <f t="shared" si="70"/>
        <v>0</v>
      </c>
      <c r="G1498" s="157"/>
      <c r="H1498" s="138"/>
      <c r="I1498" s="126" t="e">
        <f>VLOOKUP(H1498,Presupuesto!$B$11:$C$565,2,0)</f>
        <v>#N/A</v>
      </c>
      <c r="J1498" s="94" t="str">
        <f t="shared" si="71"/>
        <v>Desarrollo del Sistema de Educación Superior</v>
      </c>
      <c r="K1498" s="94" t="s">
        <v>400</v>
      </c>
    </row>
    <row r="1499" spans="3:11" hidden="1" x14ac:dyDescent="0.25">
      <c r="C1499" s="137"/>
      <c r="D1499" s="154"/>
      <c r="E1499" s="119"/>
      <c r="F1499" s="93">
        <f t="shared" si="70"/>
        <v>0</v>
      </c>
      <c r="G1499" s="157"/>
      <c r="H1499" s="138"/>
      <c r="I1499" s="126" t="e">
        <f>VLOOKUP(H1499,Presupuesto!$B$11:$C$565,2,0)</f>
        <v>#N/A</v>
      </c>
      <c r="J1499" s="94" t="str">
        <f t="shared" si="71"/>
        <v>Desarrollo del Sistema de Educación Superior</v>
      </c>
      <c r="K1499" s="94" t="s">
        <v>411</v>
      </c>
    </row>
    <row r="1500" spans="3:11" hidden="1" x14ac:dyDescent="0.25">
      <c r="C1500" s="137"/>
      <c r="D1500" s="154"/>
      <c r="E1500" s="119"/>
      <c r="F1500" s="93">
        <f t="shared" si="70"/>
        <v>0</v>
      </c>
      <c r="G1500" s="157"/>
      <c r="H1500" s="138"/>
      <c r="I1500" s="126" t="e">
        <f>VLOOKUP(H1500,Presupuesto!$B$11:$C$565,2,0)</f>
        <v>#N/A</v>
      </c>
      <c r="J1500" s="94" t="str">
        <f t="shared" si="71"/>
        <v>Desarrollo del Sistema de Educación Superior</v>
      </c>
      <c r="K1500" s="94" t="s">
        <v>411</v>
      </c>
    </row>
    <row r="1501" spans="3:11" hidden="1" x14ac:dyDescent="0.25">
      <c r="C1501" s="137"/>
      <c r="D1501" s="154"/>
      <c r="E1501" s="119"/>
      <c r="F1501" s="93">
        <f t="shared" si="70"/>
        <v>0</v>
      </c>
      <c r="G1501" s="157"/>
      <c r="H1501" s="138"/>
      <c r="I1501" s="126" t="e">
        <f>VLOOKUP(H1501,Presupuesto!$B$11:$C$565,2,0)</f>
        <v>#N/A</v>
      </c>
      <c r="J1501" s="94" t="str">
        <f t="shared" si="71"/>
        <v>Desarrollo del Sistema de Educación Superior</v>
      </c>
      <c r="K1501" s="94" t="s">
        <v>411</v>
      </c>
    </row>
    <row r="1502" spans="3:11" hidden="1" x14ac:dyDescent="0.25">
      <c r="C1502" s="137"/>
      <c r="D1502" s="154"/>
      <c r="E1502" s="119"/>
      <c r="F1502" s="93">
        <f t="shared" si="70"/>
        <v>0</v>
      </c>
      <c r="G1502" s="157"/>
      <c r="H1502" s="138"/>
      <c r="I1502" s="126" t="e">
        <f>VLOOKUP(H1502,Presupuesto!$B$11:$C$565,2,0)</f>
        <v>#N/A</v>
      </c>
      <c r="J1502" s="94" t="str">
        <f t="shared" si="71"/>
        <v>Desarrollo del Sistema de Educación Superior</v>
      </c>
      <c r="K1502" s="94" t="s">
        <v>411</v>
      </c>
    </row>
    <row r="1503" spans="3:11" hidden="1" x14ac:dyDescent="0.25">
      <c r="C1503" s="137"/>
      <c r="D1503" s="154"/>
      <c r="E1503" s="119"/>
      <c r="F1503" s="93">
        <f t="shared" si="70"/>
        <v>0</v>
      </c>
      <c r="G1503" s="157"/>
      <c r="H1503" s="138"/>
      <c r="I1503" s="126" t="e">
        <f>VLOOKUP(H1503,Presupuesto!$B$11:$C$565,2,0)</f>
        <v>#N/A</v>
      </c>
      <c r="J1503" s="94" t="str">
        <f t="shared" si="71"/>
        <v>Desarrollo del Sistema de Educación Superior</v>
      </c>
      <c r="K1503" s="94" t="s">
        <v>411</v>
      </c>
    </row>
    <row r="1504" spans="3:11" hidden="1" x14ac:dyDescent="0.25">
      <c r="C1504" s="137"/>
      <c r="D1504" s="154"/>
      <c r="E1504" s="119"/>
      <c r="F1504" s="93">
        <f t="shared" si="70"/>
        <v>0</v>
      </c>
      <c r="G1504" s="157"/>
      <c r="H1504" s="138"/>
      <c r="I1504" s="126" t="e">
        <f>VLOOKUP(H1504,Presupuesto!$B$11:$C$565,2,0)</f>
        <v>#N/A</v>
      </c>
      <c r="J1504" s="94" t="str">
        <f t="shared" si="71"/>
        <v>Desarrollo del Sistema de Educación Superior</v>
      </c>
      <c r="K1504" s="94" t="s">
        <v>411</v>
      </c>
    </row>
    <row r="1505" spans="3:11" hidden="1" x14ac:dyDescent="0.25">
      <c r="C1505" s="137"/>
      <c r="D1505" s="154"/>
      <c r="E1505" s="119"/>
      <c r="F1505" s="93">
        <f t="shared" si="70"/>
        <v>0</v>
      </c>
      <c r="G1505" s="157"/>
      <c r="H1505" s="138"/>
      <c r="I1505" s="126" t="e">
        <f>VLOOKUP(H1505,Presupuesto!$B$11:$C$565,2,0)</f>
        <v>#N/A</v>
      </c>
      <c r="J1505" s="94" t="str">
        <f t="shared" si="71"/>
        <v>Desarrollo del Sistema de Educación Superior</v>
      </c>
      <c r="K1505" s="94" t="s">
        <v>411</v>
      </c>
    </row>
    <row r="1506" spans="3:11" hidden="1" x14ac:dyDescent="0.25">
      <c r="C1506" s="137"/>
      <c r="D1506" s="154"/>
      <c r="E1506" s="119"/>
      <c r="F1506" s="93">
        <f t="shared" si="70"/>
        <v>0</v>
      </c>
      <c r="G1506" s="157"/>
      <c r="H1506" s="138"/>
      <c r="I1506" s="126" t="e">
        <f>VLOOKUP(H1506,Presupuesto!$B$11:$C$565,2,0)</f>
        <v>#N/A</v>
      </c>
      <c r="J1506" s="94" t="str">
        <f t="shared" si="71"/>
        <v>Desarrollo del Sistema de Educación Superior</v>
      </c>
      <c r="K1506" s="94" t="s">
        <v>411</v>
      </c>
    </row>
    <row r="1507" spans="3:11" hidden="1" x14ac:dyDescent="0.25">
      <c r="C1507" s="137"/>
      <c r="D1507" s="154"/>
      <c r="E1507" s="119"/>
      <c r="F1507" s="93">
        <f t="shared" si="70"/>
        <v>0</v>
      </c>
      <c r="G1507" s="157"/>
      <c r="H1507" s="138"/>
      <c r="I1507" s="126" t="e">
        <f>VLOOKUP(H1507,Presupuesto!$B$11:$C$565,2,0)</f>
        <v>#N/A</v>
      </c>
      <c r="J1507" s="94" t="str">
        <f t="shared" si="71"/>
        <v>Desarrollo del Sistema de Educación Superior</v>
      </c>
      <c r="K1507" s="94" t="s">
        <v>411</v>
      </c>
    </row>
    <row r="1508" spans="3:11" hidden="1" x14ac:dyDescent="0.25">
      <c r="C1508" s="137"/>
      <c r="D1508" s="154"/>
      <c r="E1508" s="119"/>
      <c r="F1508" s="93">
        <f t="shared" si="70"/>
        <v>0</v>
      </c>
      <c r="G1508" s="157"/>
      <c r="H1508" s="138"/>
      <c r="I1508" s="126" t="e">
        <f>VLOOKUP(H1508,Presupuesto!$B$11:$C$565,2,0)</f>
        <v>#N/A</v>
      </c>
      <c r="J1508" s="94" t="str">
        <f t="shared" si="71"/>
        <v>Desarrollo del Sistema de Educación Superior</v>
      </c>
      <c r="K1508" s="94" t="s">
        <v>411</v>
      </c>
    </row>
    <row r="1509" spans="3:11" hidden="1" x14ac:dyDescent="0.25">
      <c r="C1509" s="137"/>
      <c r="D1509" s="154"/>
      <c r="E1509" s="119"/>
      <c r="F1509" s="93">
        <f t="shared" si="70"/>
        <v>0</v>
      </c>
      <c r="G1509" s="157"/>
      <c r="H1509" s="138"/>
      <c r="I1509" s="126" t="e">
        <f>VLOOKUP(H1509,Presupuesto!$B$11:$C$565,2,0)</f>
        <v>#N/A</v>
      </c>
      <c r="J1509" s="94" t="str">
        <f t="shared" si="71"/>
        <v>Desarrollo del Sistema de Educación Superior</v>
      </c>
      <c r="K1509" s="94" t="s">
        <v>411</v>
      </c>
    </row>
    <row r="1510" spans="3:11" hidden="1" x14ac:dyDescent="0.25">
      <c r="C1510" s="137"/>
      <c r="D1510" s="154"/>
      <c r="E1510" s="119"/>
      <c r="F1510" s="93">
        <f t="shared" si="70"/>
        <v>0</v>
      </c>
      <c r="G1510" s="157"/>
      <c r="H1510" s="138"/>
      <c r="I1510" s="126" t="e">
        <f>VLOOKUP(H1510,Presupuesto!$B$11:$C$565,2,0)</f>
        <v>#N/A</v>
      </c>
      <c r="J1510" s="94" t="str">
        <f t="shared" si="71"/>
        <v>Desarrollo del Sistema de Educación Superior</v>
      </c>
      <c r="K1510" s="94" t="s">
        <v>411</v>
      </c>
    </row>
    <row r="1511" spans="3:11" hidden="1" x14ac:dyDescent="0.25">
      <c r="C1511" s="137"/>
      <c r="D1511" s="154"/>
      <c r="E1511" s="119"/>
      <c r="F1511" s="93">
        <f t="shared" si="70"/>
        <v>0</v>
      </c>
      <c r="G1511" s="157"/>
      <c r="H1511" s="138"/>
      <c r="I1511" s="126" t="e">
        <f>VLOOKUP(H1511,Presupuesto!$B$11:$C$565,2,0)</f>
        <v>#N/A</v>
      </c>
      <c r="J1511" s="94" t="str">
        <f t="shared" si="71"/>
        <v>Desarrollo del Sistema de Educación Superior</v>
      </c>
      <c r="K1511" s="94" t="s">
        <v>411</v>
      </c>
    </row>
    <row r="1512" spans="3:11" hidden="1" x14ac:dyDescent="0.25">
      <c r="C1512" s="137"/>
      <c r="D1512" s="154"/>
      <c r="E1512" s="119"/>
      <c r="F1512" s="93">
        <f t="shared" si="70"/>
        <v>0</v>
      </c>
      <c r="G1512" s="157"/>
      <c r="H1512" s="138"/>
      <c r="I1512" s="126" t="e">
        <f>VLOOKUP(H1512,Presupuesto!$B$11:$C$565,2,0)</f>
        <v>#N/A</v>
      </c>
      <c r="J1512" s="94" t="str">
        <f t="shared" si="71"/>
        <v>Desarrollo del Sistema de Educación Superior</v>
      </c>
      <c r="K1512" s="94" t="s">
        <v>411</v>
      </c>
    </row>
    <row r="1513" spans="3:11" hidden="1" x14ac:dyDescent="0.25">
      <c r="C1513" s="137"/>
      <c r="D1513" s="154"/>
      <c r="E1513" s="119"/>
      <c r="F1513" s="93">
        <f t="shared" si="70"/>
        <v>0</v>
      </c>
      <c r="G1513" s="157"/>
      <c r="H1513" s="138"/>
      <c r="I1513" s="126" t="e">
        <f>VLOOKUP(H1513,Presupuesto!$B$11:$C$565,2,0)</f>
        <v>#N/A</v>
      </c>
      <c r="J1513" s="94" t="str">
        <f t="shared" si="71"/>
        <v>Desarrollo del Sistema de Educación Superior</v>
      </c>
      <c r="K1513" s="94" t="s">
        <v>411</v>
      </c>
    </row>
    <row r="1514" spans="3:11" hidden="1" x14ac:dyDescent="0.25">
      <c r="C1514" s="137"/>
      <c r="D1514" s="154"/>
      <c r="E1514" s="119"/>
      <c r="F1514" s="93">
        <f t="shared" si="70"/>
        <v>0</v>
      </c>
      <c r="G1514" s="157"/>
      <c r="H1514" s="138"/>
      <c r="I1514" s="126" t="e">
        <f>VLOOKUP(H1514,Presupuesto!$B$11:$C$565,2,0)</f>
        <v>#N/A</v>
      </c>
      <c r="J1514" s="94" t="str">
        <f t="shared" si="71"/>
        <v>Desarrollo del Sistema de Educación Superior</v>
      </c>
      <c r="K1514" s="94" t="s">
        <v>411</v>
      </c>
    </row>
    <row r="1515" spans="3:11" hidden="1" x14ac:dyDescent="0.25">
      <c r="C1515" s="139"/>
      <c r="D1515" s="147"/>
      <c r="E1515" s="114"/>
      <c r="F1515" s="93">
        <f t="shared" si="70"/>
        <v>0</v>
      </c>
      <c r="G1515" s="157"/>
      <c r="H1515" s="140"/>
      <c r="I1515" s="126" t="e">
        <f>VLOOKUP(H1515,Presupuesto!$B$11:$C$565,2,0)</f>
        <v>#N/A</v>
      </c>
      <c r="J1515" s="94" t="str">
        <f t="shared" si="71"/>
        <v>Desarrollo del Sistema de Educación Superior</v>
      </c>
      <c r="K1515" s="94" t="s">
        <v>411</v>
      </c>
    </row>
    <row r="1516" spans="3:11" hidden="1" x14ac:dyDescent="0.25">
      <c r="C1516" s="139"/>
      <c r="D1516" s="147"/>
      <c r="E1516" s="114"/>
      <c r="F1516" s="93">
        <f t="shared" si="70"/>
        <v>0</v>
      </c>
      <c r="G1516" s="157"/>
      <c r="H1516" s="140"/>
      <c r="I1516" s="126" t="e">
        <f>VLOOKUP(H1516,Presupuesto!$B$11:$C$565,2,0)</f>
        <v>#N/A</v>
      </c>
      <c r="J1516" s="94" t="str">
        <f t="shared" si="71"/>
        <v>Desarrollo del Sistema de Educación Superior</v>
      </c>
      <c r="K1516" s="94" t="s">
        <v>411</v>
      </c>
    </row>
    <row r="1517" spans="3:11" hidden="1" x14ac:dyDescent="0.25">
      <c r="C1517" s="139"/>
      <c r="D1517" s="147"/>
      <c r="E1517" s="114"/>
      <c r="F1517" s="93">
        <f t="shared" si="70"/>
        <v>0</v>
      </c>
      <c r="G1517" s="157"/>
      <c r="H1517" s="140"/>
      <c r="I1517" s="126" t="e">
        <f>VLOOKUP(H1517,Presupuesto!$B$11:$C$565,2,0)</f>
        <v>#N/A</v>
      </c>
      <c r="J1517" s="94" t="str">
        <f t="shared" si="71"/>
        <v>Desarrollo del Sistema de Educación Superior</v>
      </c>
      <c r="K1517" s="94" t="s">
        <v>411</v>
      </c>
    </row>
    <row r="1518" spans="3:11" hidden="1" x14ac:dyDescent="0.25">
      <c r="C1518" s="139"/>
      <c r="D1518" s="147"/>
      <c r="E1518" s="114"/>
      <c r="F1518" s="93">
        <f t="shared" si="70"/>
        <v>0</v>
      </c>
      <c r="G1518" s="157"/>
      <c r="H1518" s="140"/>
      <c r="I1518" s="126" t="e">
        <f>VLOOKUP(H1518,Presupuesto!$B$11:$C$565,2,0)</f>
        <v>#N/A</v>
      </c>
      <c r="J1518" s="94" t="str">
        <f t="shared" si="71"/>
        <v>Desarrollo del Sistema de Educación Superior</v>
      </c>
      <c r="K1518" s="94" t="s">
        <v>411</v>
      </c>
    </row>
    <row r="1519" spans="3:11" hidden="1" x14ac:dyDescent="0.25">
      <c r="C1519" s="139"/>
      <c r="D1519" s="147"/>
      <c r="E1519" s="114"/>
      <c r="F1519" s="93">
        <f t="shared" si="70"/>
        <v>0</v>
      </c>
      <c r="G1519" s="157"/>
      <c r="H1519" s="140"/>
      <c r="I1519" s="126" t="e">
        <f>VLOOKUP(H1519,Presupuesto!$B$11:$C$565,2,0)</f>
        <v>#N/A</v>
      </c>
      <c r="J1519" s="94" t="str">
        <f t="shared" si="71"/>
        <v>Desarrollo del Sistema de Educación Superior</v>
      </c>
      <c r="K1519" s="94" t="s">
        <v>411</v>
      </c>
    </row>
    <row r="1520" spans="3:11" hidden="1" x14ac:dyDescent="0.25">
      <c r="C1520" s="139"/>
      <c r="D1520" s="147"/>
      <c r="E1520" s="114"/>
      <c r="F1520" s="93">
        <f t="shared" si="70"/>
        <v>0</v>
      </c>
      <c r="G1520" s="157"/>
      <c r="H1520" s="140"/>
      <c r="I1520" s="126" t="e">
        <f>VLOOKUP(H1520,Presupuesto!$B$11:$C$565,2,0)</f>
        <v>#N/A</v>
      </c>
      <c r="J1520" s="94" t="str">
        <f t="shared" si="71"/>
        <v>Desarrollo del Sistema de Educación Superior</v>
      </c>
      <c r="K1520" s="94" t="s">
        <v>411</v>
      </c>
    </row>
    <row r="1521" spans="3:11" hidden="1" x14ac:dyDescent="0.25">
      <c r="C1521" s="139"/>
      <c r="D1521" s="147"/>
      <c r="E1521" s="114"/>
      <c r="F1521" s="93">
        <f t="shared" si="70"/>
        <v>0</v>
      </c>
      <c r="G1521" s="157"/>
      <c r="H1521" s="140"/>
      <c r="I1521" s="126" t="e">
        <f>VLOOKUP(H1521,Presupuesto!$B$11:$C$565,2,0)</f>
        <v>#N/A</v>
      </c>
      <c r="J1521" s="94" t="str">
        <f t="shared" si="71"/>
        <v>Desarrollo del Sistema de Educación Superior</v>
      </c>
      <c r="K1521" s="94" t="s">
        <v>411</v>
      </c>
    </row>
    <row r="1522" spans="3:11" hidden="1" x14ac:dyDescent="0.25">
      <c r="C1522" s="139"/>
      <c r="D1522" s="147"/>
      <c r="E1522" s="114"/>
      <c r="F1522" s="93">
        <f t="shared" si="70"/>
        <v>0</v>
      </c>
      <c r="G1522" s="157"/>
      <c r="H1522" s="140"/>
      <c r="I1522" s="126" t="e">
        <f>VLOOKUP(H1522,Presupuesto!$B$11:$C$565,2,0)</f>
        <v>#N/A</v>
      </c>
      <c r="J1522" s="94" t="str">
        <f t="shared" si="71"/>
        <v>Desarrollo del Sistema de Educación Superior</v>
      </c>
      <c r="K1522" s="94" t="s">
        <v>411</v>
      </c>
    </row>
    <row r="1523" spans="3:11" hidden="1" x14ac:dyDescent="0.25">
      <c r="C1523" s="141"/>
      <c r="D1523" s="147"/>
      <c r="E1523" s="114"/>
      <c r="F1523" s="93">
        <f t="shared" si="70"/>
        <v>0</v>
      </c>
      <c r="G1523" s="157"/>
      <c r="H1523" s="142"/>
      <c r="I1523" s="126" t="e">
        <f>VLOOKUP(H1523,Presupuesto!$B$11:$C$565,2,0)</f>
        <v>#N/A</v>
      </c>
      <c r="J1523" s="94" t="str">
        <f t="shared" si="71"/>
        <v>Desarrollo del Sistema de Educación Superior</v>
      </c>
      <c r="K1523" s="94" t="s">
        <v>402</v>
      </c>
    </row>
    <row r="1524" spans="3:11" hidden="1" x14ac:dyDescent="0.25">
      <c r="C1524" s="141"/>
      <c r="D1524" s="147"/>
      <c r="E1524" s="114"/>
      <c r="F1524" s="93">
        <f t="shared" si="70"/>
        <v>0</v>
      </c>
      <c r="G1524" s="157"/>
      <c r="H1524" s="142"/>
      <c r="I1524" s="126" t="e">
        <f>VLOOKUP(H1524,Presupuesto!$B$11:$C$565,2,0)</f>
        <v>#N/A</v>
      </c>
      <c r="J1524" s="94" t="str">
        <f t="shared" si="71"/>
        <v>Desarrollo del Sistema de Educación Superior</v>
      </c>
      <c r="K1524" s="94" t="s">
        <v>411</v>
      </c>
    </row>
    <row r="1525" spans="3:11" hidden="1" x14ac:dyDescent="0.25">
      <c r="C1525" s="141"/>
      <c r="D1525" s="147"/>
      <c r="E1525" s="114"/>
      <c r="F1525" s="93">
        <f t="shared" si="70"/>
        <v>0</v>
      </c>
      <c r="G1525" s="157"/>
      <c r="H1525" s="142"/>
      <c r="I1525" s="126" t="e">
        <f>VLOOKUP(H1525,Presupuesto!$B$11:$C$565,2,0)</f>
        <v>#N/A</v>
      </c>
      <c r="J1525" s="94" t="str">
        <f t="shared" si="71"/>
        <v>Desarrollo del Sistema de Educación Superior</v>
      </c>
      <c r="K1525" s="94" t="s">
        <v>411</v>
      </c>
    </row>
    <row r="1526" spans="3:11" hidden="1" x14ac:dyDescent="0.25">
      <c r="C1526" s="141"/>
      <c r="D1526" s="147"/>
      <c r="E1526" s="114"/>
      <c r="F1526" s="93">
        <f t="shared" si="70"/>
        <v>0</v>
      </c>
      <c r="G1526" s="157"/>
      <c r="H1526" s="142"/>
      <c r="I1526" s="126" t="e">
        <f>VLOOKUP(H1526,Presupuesto!$B$11:$C$565,2,0)</f>
        <v>#N/A</v>
      </c>
      <c r="J1526" s="94" t="str">
        <f t="shared" si="71"/>
        <v>Desarrollo del Sistema de Educación Superior</v>
      </c>
      <c r="K1526" s="94" t="s">
        <v>411</v>
      </c>
    </row>
    <row r="1527" spans="3:11" ht="15.75" hidden="1" thickBot="1" x14ac:dyDescent="0.3">
      <c r="C1527" s="143"/>
      <c r="D1527" s="155"/>
      <c r="E1527" s="99"/>
      <c r="F1527" s="101">
        <f t="shared" si="70"/>
        <v>0</v>
      </c>
      <c r="G1527" s="158"/>
      <c r="H1527" s="144"/>
      <c r="I1527" s="128" t="e">
        <f>VLOOKUP(H1527,Presupuesto!$B$11:$C$565,2,0)</f>
        <v>#N/A</v>
      </c>
      <c r="J1527" s="102" t="str">
        <f t="shared" si="71"/>
        <v>Desarrollo del Sistema de Educación Superior</v>
      </c>
      <c r="K1527" s="120" t="s">
        <v>393</v>
      </c>
    </row>
    <row r="1528" spans="3:11" ht="15.75" thickBot="1" x14ac:dyDescent="0.3"/>
    <row r="1529" spans="3:11" s="380" customFormat="1" ht="15.75" thickBot="1" x14ac:dyDescent="0.3">
      <c r="C1529" s="153" t="s">
        <v>53</v>
      </c>
      <c r="D1529" s="307">
        <f>SUM(F1536:F1570)</f>
        <v>3750</v>
      </c>
      <c r="F1529" s="70"/>
      <c r="G1529" s="76"/>
      <c r="H1529" s="70"/>
      <c r="I1529" s="70"/>
    </row>
    <row r="1530" spans="3:11" s="380" customFormat="1" x14ac:dyDescent="0.25">
      <c r="C1530" s="70"/>
      <c r="D1530" s="31"/>
      <c r="E1530" s="89"/>
      <c r="F1530" s="89"/>
      <c r="G1530" s="89"/>
      <c r="H1530" s="73"/>
      <c r="I1530" s="73"/>
      <c r="J1530" s="73"/>
      <c r="K1530" s="108"/>
    </row>
    <row r="1531" spans="3:11" s="380" customFormat="1" x14ac:dyDescent="0.25">
      <c r="C1531" s="70"/>
      <c r="D1531" s="31"/>
      <c r="E1531" s="89"/>
      <c r="F1531" s="89"/>
      <c r="G1531" s="89"/>
      <c r="H1531" s="73"/>
      <c r="I1531" s="73"/>
      <c r="J1531" s="73"/>
      <c r="K1531" s="108"/>
    </row>
    <row r="1532" spans="3:11" s="380" customFormat="1" ht="15.75" x14ac:dyDescent="0.25">
      <c r="C1532" s="198" t="s">
        <v>391</v>
      </c>
      <c r="D1532" s="306" t="s">
        <v>2213</v>
      </c>
      <c r="E1532" s="89"/>
      <c r="F1532" s="89"/>
      <c r="G1532" s="89"/>
      <c r="H1532" s="73"/>
      <c r="I1532" s="73"/>
      <c r="J1532" s="73"/>
      <c r="K1532" s="108"/>
    </row>
    <row r="1533" spans="3:11" s="380" customFormat="1" ht="18.75" x14ac:dyDescent="0.25">
      <c r="C1533" s="200" t="e">
        <f>IFERROR(VLOOKUP(D1532,'1. Desarrollo e Innov. Curricu.'!$F:$G,2,FALSE),IFERROR(VLOOKUP(D1532,'2. Investigación Científica'!$F:$G,2,FALSE),IFERROR(VLOOKUP(D1532,'3. Vinculación Univ. Sociedad'!$E:$G,2,FALSE),IFERROR(VLOOKUP(D1532,'4. Docencia y Profesorado Univ.'!$F:$G,2,FALSE),IFERROR(VLOOKUP(D1532,'5. Estudiantes y Graduados'!$F:$G,2,FALSE),IFERROR(VLOOKUP(D1532,'11. Gestion Administrativa'!$F:$G,2,FALSE),IFERROR(VLOOKUP(D1532,'13. Gestión Académica'!$F:$G,2,FALSE),IFERROR(VLOOKUP(D1532,'9. Asegura. de la Calid. y M'!$F:$G,2,FALSE),IFERROR(VLOOKUP(D1532,'6. Gestión del Conocimiento'!$F:$G,2,FALSE),IFERROR(VLOOKUP(D1532,'15. Gobernabilidad y Proceso...'!$F:$G,2,FALSE),IFERROR(VLOOKUP(D1532,'12. Gestión del Talento Humano'!$F:$G,2,FALSE),IFERROR(VLOOKUP(D1532,'14. Internacional... de la E.S.'!$F:$G,2,FALSE),IFERROR(VLOOKUP(D1532,'10. Posgrado'!$F:$G,2,FALSE),IFERROR(VLOOKUP(D1532,'17. Gestión TIC'!$F:$G,2,FALSE),IFERROR(VLOOKUP(D1532,'16. Desa. del Sistema Educ.Sup.'!$F:$G,2,FALSE),IFERROR(VLOOKUP(D1532,'8. Cultura de Inno. Insti...'!$F:$G,2,FALSE),VLOOKUP(D1532,'7. Lo Esencial de la Reforma U.'!$F:$G,2,0)))))))))))))))))</f>
        <v>#N/A</v>
      </c>
      <c r="D1533" s="31"/>
      <c r="E1533" s="89"/>
      <c r="F1533" s="89"/>
      <c r="G1533" s="89"/>
      <c r="H1533" s="73"/>
      <c r="I1533" s="73"/>
      <c r="J1533" s="73"/>
      <c r="K1533" s="108"/>
    </row>
    <row r="1534" spans="3:11" s="380" customFormat="1" ht="15.75" thickBot="1" x14ac:dyDescent="0.3">
      <c r="F1534" s="89"/>
      <c r="G1534" s="73"/>
      <c r="H1534" s="73"/>
      <c r="I1534" s="73"/>
    </row>
    <row r="1535" spans="3:11" s="380" customFormat="1" ht="30.75" thickBot="1" x14ac:dyDescent="0.3">
      <c r="C1535" s="125" t="s">
        <v>44</v>
      </c>
      <c r="D1535" s="125" t="s">
        <v>55</v>
      </c>
      <c r="E1535" s="132" t="s">
        <v>57</v>
      </c>
      <c r="F1535" s="131" t="s">
        <v>27</v>
      </c>
      <c r="G1535" s="129" t="s">
        <v>130</v>
      </c>
      <c r="H1535" s="132" t="s">
        <v>46</v>
      </c>
      <c r="I1535" s="129" t="s">
        <v>131</v>
      </c>
      <c r="J1535" s="129" t="s">
        <v>409</v>
      </c>
      <c r="K1535" s="129" t="s">
        <v>410</v>
      </c>
    </row>
    <row r="1536" spans="3:11" s="380" customFormat="1" hidden="1" x14ac:dyDescent="0.25">
      <c r="C1536" s="210" t="s">
        <v>438</v>
      </c>
      <c r="D1536" s="211"/>
      <c r="E1536" s="209">
        <f>HLOOKUP(C1536,$AH$2:$BU$3,2,0)</f>
        <v>620</v>
      </c>
      <c r="F1536" s="93">
        <f t="shared" ref="F1536:F1570" si="72">D1536*E1536</f>
        <v>0</v>
      </c>
      <c r="G1536" s="157"/>
      <c r="H1536" s="138"/>
      <c r="I1536" s="126" t="e">
        <f>VLOOKUP(H1536,Presupuesto!$B$11:$C$565,2,0)</f>
        <v>#N/A</v>
      </c>
      <c r="J1536" s="208" t="s">
        <v>1474</v>
      </c>
      <c r="K1536" s="94" t="s">
        <v>393</v>
      </c>
    </row>
    <row r="1537" spans="3:11" s="380" customFormat="1" x14ac:dyDescent="0.25">
      <c r="C1537" s="137" t="s">
        <v>3067</v>
      </c>
      <c r="D1537" s="154">
        <v>2</v>
      </c>
      <c r="E1537" s="119">
        <v>1875</v>
      </c>
      <c r="F1537" s="93">
        <f t="shared" si="72"/>
        <v>3750</v>
      </c>
      <c r="G1537" s="157" t="s">
        <v>128</v>
      </c>
      <c r="H1537" s="994"/>
      <c r="I1537" s="126" t="e">
        <f>VLOOKUP(H1537,Presupuesto!$B$11:$C$565,2,0)</f>
        <v>#N/A</v>
      </c>
      <c r="J1537" s="94" t="s">
        <v>470</v>
      </c>
      <c r="K1537" s="94" t="s">
        <v>400</v>
      </c>
    </row>
    <row r="1538" spans="3:11" s="380" customFormat="1" hidden="1" x14ac:dyDescent="0.25">
      <c r="C1538" s="137"/>
      <c r="D1538" s="154"/>
      <c r="E1538" s="119"/>
      <c r="F1538" s="93">
        <f t="shared" si="72"/>
        <v>0</v>
      </c>
      <c r="G1538" s="157"/>
      <c r="H1538" s="138"/>
      <c r="I1538" s="126" t="e">
        <f>VLOOKUP(H1538,Presupuesto!$B$11:$C$565,2,0)</f>
        <v>#N/A</v>
      </c>
      <c r="J1538" s="94" t="str">
        <f t="shared" ref="J1538:J1570" si="73">$J$854</f>
        <v>Desarrollo del Sistema de Educación Superior</v>
      </c>
      <c r="K1538" s="94" t="s">
        <v>411</v>
      </c>
    </row>
    <row r="1539" spans="3:11" s="380" customFormat="1" hidden="1" x14ac:dyDescent="0.25">
      <c r="C1539" s="137"/>
      <c r="D1539" s="154"/>
      <c r="E1539" s="119"/>
      <c r="F1539" s="93">
        <f t="shared" si="72"/>
        <v>0</v>
      </c>
      <c r="G1539" s="157"/>
      <c r="H1539" s="138"/>
      <c r="I1539" s="126" t="e">
        <f>VLOOKUP(H1539,Presupuesto!$B$11:$C$565,2,0)</f>
        <v>#N/A</v>
      </c>
      <c r="J1539" s="94" t="str">
        <f t="shared" si="73"/>
        <v>Desarrollo del Sistema de Educación Superior</v>
      </c>
      <c r="K1539" s="94" t="s">
        <v>411</v>
      </c>
    </row>
    <row r="1540" spans="3:11" s="380" customFormat="1" hidden="1" x14ac:dyDescent="0.25">
      <c r="C1540" s="137"/>
      <c r="D1540" s="154"/>
      <c r="E1540" s="119"/>
      <c r="F1540" s="93">
        <f t="shared" si="72"/>
        <v>0</v>
      </c>
      <c r="G1540" s="157"/>
      <c r="H1540" s="138"/>
      <c r="I1540" s="126" t="e">
        <f>VLOOKUP(H1540,Presupuesto!$B$11:$C$565,2,0)</f>
        <v>#N/A</v>
      </c>
      <c r="J1540" s="94" t="str">
        <f t="shared" si="73"/>
        <v>Desarrollo del Sistema de Educación Superior</v>
      </c>
      <c r="K1540" s="94" t="s">
        <v>411</v>
      </c>
    </row>
    <row r="1541" spans="3:11" s="380" customFormat="1" hidden="1" x14ac:dyDescent="0.25">
      <c r="C1541" s="137"/>
      <c r="D1541" s="154"/>
      <c r="E1541" s="119"/>
      <c r="F1541" s="93">
        <f t="shared" si="72"/>
        <v>0</v>
      </c>
      <c r="G1541" s="157"/>
      <c r="H1541" s="138"/>
      <c r="I1541" s="126" t="e">
        <f>VLOOKUP(H1541,Presupuesto!$B$11:$C$565,2,0)</f>
        <v>#N/A</v>
      </c>
      <c r="J1541" s="94" t="str">
        <f t="shared" si="73"/>
        <v>Desarrollo del Sistema de Educación Superior</v>
      </c>
      <c r="K1541" s="94" t="s">
        <v>400</v>
      </c>
    </row>
    <row r="1542" spans="3:11" s="380" customFormat="1" hidden="1" x14ac:dyDescent="0.25">
      <c r="C1542" s="137"/>
      <c r="D1542" s="154"/>
      <c r="E1542" s="119"/>
      <c r="F1542" s="93">
        <f t="shared" si="72"/>
        <v>0</v>
      </c>
      <c r="G1542" s="157"/>
      <c r="H1542" s="138"/>
      <c r="I1542" s="126" t="e">
        <f>VLOOKUP(H1542,Presupuesto!$B$11:$C$565,2,0)</f>
        <v>#N/A</v>
      </c>
      <c r="J1542" s="94" t="str">
        <f t="shared" si="73"/>
        <v>Desarrollo del Sistema de Educación Superior</v>
      </c>
      <c r="K1542" s="94" t="s">
        <v>411</v>
      </c>
    </row>
    <row r="1543" spans="3:11" s="380" customFormat="1" hidden="1" x14ac:dyDescent="0.25">
      <c r="C1543" s="137"/>
      <c r="D1543" s="154"/>
      <c r="E1543" s="119"/>
      <c r="F1543" s="93">
        <f t="shared" si="72"/>
        <v>0</v>
      </c>
      <c r="G1543" s="157"/>
      <c r="H1543" s="138"/>
      <c r="I1543" s="126" t="e">
        <f>VLOOKUP(H1543,Presupuesto!$B$11:$C$565,2,0)</f>
        <v>#N/A</v>
      </c>
      <c r="J1543" s="94" t="str">
        <f t="shared" si="73"/>
        <v>Desarrollo del Sistema de Educación Superior</v>
      </c>
      <c r="K1543" s="94" t="s">
        <v>411</v>
      </c>
    </row>
    <row r="1544" spans="3:11" s="380" customFormat="1" hidden="1" x14ac:dyDescent="0.25">
      <c r="C1544" s="137"/>
      <c r="D1544" s="154"/>
      <c r="E1544" s="119"/>
      <c r="F1544" s="93">
        <f t="shared" si="72"/>
        <v>0</v>
      </c>
      <c r="G1544" s="157"/>
      <c r="H1544" s="138"/>
      <c r="I1544" s="126" t="e">
        <f>VLOOKUP(H1544,Presupuesto!$B$11:$C$565,2,0)</f>
        <v>#N/A</v>
      </c>
      <c r="J1544" s="94" t="str">
        <f t="shared" si="73"/>
        <v>Desarrollo del Sistema de Educación Superior</v>
      </c>
      <c r="K1544" s="94" t="s">
        <v>411</v>
      </c>
    </row>
    <row r="1545" spans="3:11" s="380" customFormat="1" hidden="1" x14ac:dyDescent="0.25">
      <c r="C1545" s="137"/>
      <c r="D1545" s="154"/>
      <c r="E1545" s="119"/>
      <c r="F1545" s="93">
        <f t="shared" si="72"/>
        <v>0</v>
      </c>
      <c r="G1545" s="157"/>
      <c r="H1545" s="138"/>
      <c r="I1545" s="126" t="e">
        <f>VLOOKUP(H1545,Presupuesto!$B$11:$C$565,2,0)</f>
        <v>#N/A</v>
      </c>
      <c r="J1545" s="94" t="str">
        <f t="shared" si="73"/>
        <v>Desarrollo del Sistema de Educación Superior</v>
      </c>
      <c r="K1545" s="94" t="s">
        <v>411</v>
      </c>
    </row>
    <row r="1546" spans="3:11" s="380" customFormat="1" hidden="1" x14ac:dyDescent="0.25">
      <c r="C1546" s="137"/>
      <c r="D1546" s="154"/>
      <c r="E1546" s="119"/>
      <c r="F1546" s="93">
        <f t="shared" si="72"/>
        <v>0</v>
      </c>
      <c r="G1546" s="157"/>
      <c r="H1546" s="138"/>
      <c r="I1546" s="126" t="e">
        <f>VLOOKUP(H1546,Presupuesto!$B$11:$C$565,2,0)</f>
        <v>#N/A</v>
      </c>
      <c r="J1546" s="94" t="str">
        <f t="shared" si="73"/>
        <v>Desarrollo del Sistema de Educación Superior</v>
      </c>
      <c r="K1546" s="94" t="s">
        <v>411</v>
      </c>
    </row>
    <row r="1547" spans="3:11" s="380" customFormat="1" hidden="1" x14ac:dyDescent="0.25">
      <c r="C1547" s="137"/>
      <c r="D1547" s="154"/>
      <c r="E1547" s="119"/>
      <c r="F1547" s="93">
        <f t="shared" si="72"/>
        <v>0</v>
      </c>
      <c r="G1547" s="157"/>
      <c r="H1547" s="138"/>
      <c r="I1547" s="126" t="e">
        <f>VLOOKUP(H1547,Presupuesto!$B$11:$C$565,2,0)</f>
        <v>#N/A</v>
      </c>
      <c r="J1547" s="94" t="str">
        <f t="shared" si="73"/>
        <v>Desarrollo del Sistema de Educación Superior</v>
      </c>
      <c r="K1547" s="94" t="s">
        <v>411</v>
      </c>
    </row>
    <row r="1548" spans="3:11" s="380" customFormat="1" hidden="1" x14ac:dyDescent="0.25">
      <c r="C1548" s="137"/>
      <c r="D1548" s="154"/>
      <c r="E1548" s="119"/>
      <c r="F1548" s="93">
        <f t="shared" si="72"/>
        <v>0</v>
      </c>
      <c r="G1548" s="157"/>
      <c r="H1548" s="138"/>
      <c r="I1548" s="126" t="e">
        <f>VLOOKUP(H1548,Presupuesto!$B$11:$C$565,2,0)</f>
        <v>#N/A</v>
      </c>
      <c r="J1548" s="94" t="str">
        <f t="shared" si="73"/>
        <v>Desarrollo del Sistema de Educación Superior</v>
      </c>
      <c r="K1548" s="94" t="s">
        <v>411</v>
      </c>
    </row>
    <row r="1549" spans="3:11" s="380" customFormat="1" hidden="1" x14ac:dyDescent="0.25">
      <c r="C1549" s="137"/>
      <c r="D1549" s="154"/>
      <c r="E1549" s="119"/>
      <c r="F1549" s="93">
        <f t="shared" si="72"/>
        <v>0</v>
      </c>
      <c r="G1549" s="157"/>
      <c r="H1549" s="138"/>
      <c r="I1549" s="126" t="e">
        <f>VLOOKUP(H1549,Presupuesto!$B$11:$C$565,2,0)</f>
        <v>#N/A</v>
      </c>
      <c r="J1549" s="94" t="str">
        <f t="shared" si="73"/>
        <v>Desarrollo del Sistema de Educación Superior</v>
      </c>
      <c r="K1549" s="94" t="s">
        <v>411</v>
      </c>
    </row>
    <row r="1550" spans="3:11" s="380" customFormat="1" hidden="1" x14ac:dyDescent="0.25">
      <c r="C1550" s="137"/>
      <c r="D1550" s="154"/>
      <c r="E1550" s="119"/>
      <c r="F1550" s="93">
        <f t="shared" si="72"/>
        <v>0</v>
      </c>
      <c r="G1550" s="157"/>
      <c r="H1550" s="138"/>
      <c r="I1550" s="126" t="e">
        <f>VLOOKUP(H1550,Presupuesto!$B$11:$C$565,2,0)</f>
        <v>#N/A</v>
      </c>
      <c r="J1550" s="94" t="str">
        <f t="shared" si="73"/>
        <v>Desarrollo del Sistema de Educación Superior</v>
      </c>
      <c r="K1550" s="94" t="s">
        <v>411</v>
      </c>
    </row>
    <row r="1551" spans="3:11" s="380" customFormat="1" hidden="1" x14ac:dyDescent="0.25">
      <c r="C1551" s="137"/>
      <c r="D1551" s="154"/>
      <c r="E1551" s="119"/>
      <c r="F1551" s="93">
        <f t="shared" si="72"/>
        <v>0</v>
      </c>
      <c r="G1551" s="157"/>
      <c r="H1551" s="138"/>
      <c r="I1551" s="126" t="e">
        <f>VLOOKUP(H1551,Presupuesto!$B$11:$C$565,2,0)</f>
        <v>#N/A</v>
      </c>
      <c r="J1551" s="94" t="str">
        <f t="shared" si="73"/>
        <v>Desarrollo del Sistema de Educación Superior</v>
      </c>
      <c r="K1551" s="94" t="s">
        <v>411</v>
      </c>
    </row>
    <row r="1552" spans="3:11" s="380" customFormat="1" hidden="1" x14ac:dyDescent="0.25">
      <c r="C1552" s="137"/>
      <c r="D1552" s="154"/>
      <c r="E1552" s="119"/>
      <c r="F1552" s="93">
        <f t="shared" si="72"/>
        <v>0</v>
      </c>
      <c r="G1552" s="157"/>
      <c r="H1552" s="138"/>
      <c r="I1552" s="126" t="e">
        <f>VLOOKUP(H1552,Presupuesto!$B$11:$C$565,2,0)</f>
        <v>#N/A</v>
      </c>
      <c r="J1552" s="94" t="str">
        <f t="shared" si="73"/>
        <v>Desarrollo del Sistema de Educación Superior</v>
      </c>
      <c r="K1552" s="94" t="s">
        <v>411</v>
      </c>
    </row>
    <row r="1553" spans="3:11" s="380" customFormat="1" hidden="1" x14ac:dyDescent="0.25">
      <c r="C1553" s="137"/>
      <c r="D1553" s="154"/>
      <c r="E1553" s="119"/>
      <c r="F1553" s="93">
        <f t="shared" si="72"/>
        <v>0</v>
      </c>
      <c r="G1553" s="157"/>
      <c r="H1553" s="138"/>
      <c r="I1553" s="126" t="e">
        <f>VLOOKUP(H1553,Presupuesto!$B$11:$C$565,2,0)</f>
        <v>#N/A</v>
      </c>
      <c r="J1553" s="94" t="str">
        <f t="shared" si="73"/>
        <v>Desarrollo del Sistema de Educación Superior</v>
      </c>
      <c r="K1553" s="94" t="s">
        <v>411</v>
      </c>
    </row>
    <row r="1554" spans="3:11" s="380" customFormat="1" hidden="1" x14ac:dyDescent="0.25">
      <c r="C1554" s="137"/>
      <c r="D1554" s="154"/>
      <c r="E1554" s="119"/>
      <c r="F1554" s="93">
        <f t="shared" si="72"/>
        <v>0</v>
      </c>
      <c r="G1554" s="157"/>
      <c r="H1554" s="138"/>
      <c r="I1554" s="126" t="e">
        <f>VLOOKUP(H1554,Presupuesto!$B$11:$C$565,2,0)</f>
        <v>#N/A</v>
      </c>
      <c r="J1554" s="94" t="str">
        <f t="shared" si="73"/>
        <v>Desarrollo del Sistema de Educación Superior</v>
      </c>
      <c r="K1554" s="94" t="s">
        <v>411</v>
      </c>
    </row>
    <row r="1555" spans="3:11" s="380" customFormat="1" hidden="1" x14ac:dyDescent="0.25">
      <c r="C1555" s="137"/>
      <c r="D1555" s="154"/>
      <c r="E1555" s="119"/>
      <c r="F1555" s="93">
        <f t="shared" si="72"/>
        <v>0</v>
      </c>
      <c r="G1555" s="157"/>
      <c r="H1555" s="138"/>
      <c r="I1555" s="126" t="e">
        <f>VLOOKUP(H1555,Presupuesto!$B$11:$C$565,2,0)</f>
        <v>#N/A</v>
      </c>
      <c r="J1555" s="94" t="str">
        <f t="shared" si="73"/>
        <v>Desarrollo del Sistema de Educación Superior</v>
      </c>
      <c r="K1555" s="94" t="s">
        <v>411</v>
      </c>
    </row>
    <row r="1556" spans="3:11" s="380" customFormat="1" hidden="1" x14ac:dyDescent="0.25">
      <c r="C1556" s="137"/>
      <c r="D1556" s="154"/>
      <c r="E1556" s="119"/>
      <c r="F1556" s="93">
        <f t="shared" si="72"/>
        <v>0</v>
      </c>
      <c r="G1556" s="157"/>
      <c r="H1556" s="138"/>
      <c r="I1556" s="126" t="e">
        <f>VLOOKUP(H1556,Presupuesto!$B$11:$C$565,2,0)</f>
        <v>#N/A</v>
      </c>
      <c r="J1556" s="94" t="str">
        <f t="shared" si="73"/>
        <v>Desarrollo del Sistema de Educación Superior</v>
      </c>
      <c r="K1556" s="94" t="s">
        <v>411</v>
      </c>
    </row>
    <row r="1557" spans="3:11" s="380" customFormat="1" hidden="1" x14ac:dyDescent="0.25">
      <c r="C1557" s="137"/>
      <c r="D1557" s="154"/>
      <c r="E1557" s="119"/>
      <c r="F1557" s="93">
        <f t="shared" si="72"/>
        <v>0</v>
      </c>
      <c r="G1557" s="157"/>
      <c r="H1557" s="138"/>
      <c r="I1557" s="126" t="e">
        <f>VLOOKUP(H1557,Presupuesto!$B$11:$C$565,2,0)</f>
        <v>#N/A</v>
      </c>
      <c r="J1557" s="94" t="str">
        <f t="shared" si="73"/>
        <v>Desarrollo del Sistema de Educación Superior</v>
      </c>
      <c r="K1557" s="94" t="s">
        <v>411</v>
      </c>
    </row>
    <row r="1558" spans="3:11" s="380" customFormat="1" hidden="1" x14ac:dyDescent="0.25">
      <c r="C1558" s="139"/>
      <c r="D1558" s="147"/>
      <c r="E1558" s="114"/>
      <c r="F1558" s="93">
        <f t="shared" si="72"/>
        <v>0</v>
      </c>
      <c r="G1558" s="157"/>
      <c r="H1558" s="140"/>
      <c r="I1558" s="126" t="e">
        <f>VLOOKUP(H1558,Presupuesto!$B$11:$C$565,2,0)</f>
        <v>#N/A</v>
      </c>
      <c r="J1558" s="94" t="str">
        <f t="shared" si="73"/>
        <v>Desarrollo del Sistema de Educación Superior</v>
      </c>
      <c r="K1558" s="94" t="s">
        <v>411</v>
      </c>
    </row>
    <row r="1559" spans="3:11" s="380" customFormat="1" hidden="1" x14ac:dyDescent="0.25">
      <c r="C1559" s="139"/>
      <c r="D1559" s="147"/>
      <c r="E1559" s="114"/>
      <c r="F1559" s="93">
        <f t="shared" si="72"/>
        <v>0</v>
      </c>
      <c r="G1559" s="157"/>
      <c r="H1559" s="140"/>
      <c r="I1559" s="126" t="e">
        <f>VLOOKUP(H1559,Presupuesto!$B$11:$C$565,2,0)</f>
        <v>#N/A</v>
      </c>
      <c r="J1559" s="94" t="str">
        <f t="shared" si="73"/>
        <v>Desarrollo del Sistema de Educación Superior</v>
      </c>
      <c r="K1559" s="94" t="s">
        <v>411</v>
      </c>
    </row>
    <row r="1560" spans="3:11" s="380" customFormat="1" hidden="1" x14ac:dyDescent="0.25">
      <c r="C1560" s="139"/>
      <c r="D1560" s="147"/>
      <c r="E1560" s="114"/>
      <c r="F1560" s="93">
        <f t="shared" si="72"/>
        <v>0</v>
      </c>
      <c r="G1560" s="157"/>
      <c r="H1560" s="140"/>
      <c r="I1560" s="126" t="e">
        <f>VLOOKUP(H1560,Presupuesto!$B$11:$C$565,2,0)</f>
        <v>#N/A</v>
      </c>
      <c r="J1560" s="94" t="str">
        <f t="shared" si="73"/>
        <v>Desarrollo del Sistema de Educación Superior</v>
      </c>
      <c r="K1560" s="94" t="s">
        <v>411</v>
      </c>
    </row>
    <row r="1561" spans="3:11" s="380" customFormat="1" hidden="1" x14ac:dyDescent="0.25">
      <c r="C1561" s="139"/>
      <c r="D1561" s="147"/>
      <c r="E1561" s="114"/>
      <c r="F1561" s="93">
        <f t="shared" si="72"/>
        <v>0</v>
      </c>
      <c r="G1561" s="157"/>
      <c r="H1561" s="140"/>
      <c r="I1561" s="126" t="e">
        <f>VLOOKUP(H1561,Presupuesto!$B$11:$C$565,2,0)</f>
        <v>#N/A</v>
      </c>
      <c r="J1561" s="94" t="str">
        <f t="shared" si="73"/>
        <v>Desarrollo del Sistema de Educación Superior</v>
      </c>
      <c r="K1561" s="94" t="s">
        <v>411</v>
      </c>
    </row>
    <row r="1562" spans="3:11" s="380" customFormat="1" hidden="1" x14ac:dyDescent="0.25">
      <c r="C1562" s="139"/>
      <c r="D1562" s="147"/>
      <c r="E1562" s="114"/>
      <c r="F1562" s="93">
        <f t="shared" si="72"/>
        <v>0</v>
      </c>
      <c r="G1562" s="157"/>
      <c r="H1562" s="140"/>
      <c r="I1562" s="126" t="e">
        <f>VLOOKUP(H1562,Presupuesto!$B$11:$C$565,2,0)</f>
        <v>#N/A</v>
      </c>
      <c r="J1562" s="94" t="str">
        <f t="shared" si="73"/>
        <v>Desarrollo del Sistema de Educación Superior</v>
      </c>
      <c r="K1562" s="94" t="s">
        <v>411</v>
      </c>
    </row>
    <row r="1563" spans="3:11" s="380" customFormat="1" hidden="1" x14ac:dyDescent="0.25">
      <c r="C1563" s="139"/>
      <c r="D1563" s="147"/>
      <c r="E1563" s="114"/>
      <c r="F1563" s="93">
        <f t="shared" si="72"/>
        <v>0</v>
      </c>
      <c r="G1563" s="157"/>
      <c r="H1563" s="140"/>
      <c r="I1563" s="126" t="e">
        <f>VLOOKUP(H1563,Presupuesto!$B$11:$C$565,2,0)</f>
        <v>#N/A</v>
      </c>
      <c r="J1563" s="94" t="str">
        <f t="shared" si="73"/>
        <v>Desarrollo del Sistema de Educación Superior</v>
      </c>
      <c r="K1563" s="94" t="s">
        <v>411</v>
      </c>
    </row>
    <row r="1564" spans="3:11" s="380" customFormat="1" hidden="1" x14ac:dyDescent="0.25">
      <c r="C1564" s="139"/>
      <c r="D1564" s="147"/>
      <c r="E1564" s="114"/>
      <c r="F1564" s="93">
        <f t="shared" si="72"/>
        <v>0</v>
      </c>
      <c r="G1564" s="157"/>
      <c r="H1564" s="140"/>
      <c r="I1564" s="126" t="e">
        <f>VLOOKUP(H1564,Presupuesto!$B$11:$C$565,2,0)</f>
        <v>#N/A</v>
      </c>
      <c r="J1564" s="94" t="str">
        <f t="shared" si="73"/>
        <v>Desarrollo del Sistema de Educación Superior</v>
      </c>
      <c r="K1564" s="94" t="s">
        <v>411</v>
      </c>
    </row>
    <row r="1565" spans="3:11" s="380" customFormat="1" hidden="1" x14ac:dyDescent="0.25">
      <c r="C1565" s="139"/>
      <c r="D1565" s="147"/>
      <c r="E1565" s="114"/>
      <c r="F1565" s="93">
        <f t="shared" si="72"/>
        <v>0</v>
      </c>
      <c r="G1565" s="157"/>
      <c r="H1565" s="140"/>
      <c r="I1565" s="126" t="e">
        <f>VLOOKUP(H1565,Presupuesto!$B$11:$C$565,2,0)</f>
        <v>#N/A</v>
      </c>
      <c r="J1565" s="94" t="str">
        <f t="shared" si="73"/>
        <v>Desarrollo del Sistema de Educación Superior</v>
      </c>
      <c r="K1565" s="94" t="s">
        <v>411</v>
      </c>
    </row>
    <row r="1566" spans="3:11" s="380" customFormat="1" hidden="1" x14ac:dyDescent="0.25">
      <c r="C1566" s="141"/>
      <c r="D1566" s="147"/>
      <c r="E1566" s="114"/>
      <c r="F1566" s="93">
        <f t="shared" si="72"/>
        <v>0</v>
      </c>
      <c r="G1566" s="157"/>
      <c r="H1566" s="142"/>
      <c r="I1566" s="126" t="e">
        <f>VLOOKUP(H1566,Presupuesto!$B$11:$C$565,2,0)</f>
        <v>#N/A</v>
      </c>
      <c r="J1566" s="94" t="str">
        <f t="shared" si="73"/>
        <v>Desarrollo del Sistema de Educación Superior</v>
      </c>
      <c r="K1566" s="94" t="s">
        <v>402</v>
      </c>
    </row>
    <row r="1567" spans="3:11" s="380" customFormat="1" hidden="1" x14ac:dyDescent="0.25">
      <c r="C1567" s="141"/>
      <c r="D1567" s="147"/>
      <c r="E1567" s="114"/>
      <c r="F1567" s="93">
        <f t="shared" si="72"/>
        <v>0</v>
      </c>
      <c r="G1567" s="157"/>
      <c r="H1567" s="142"/>
      <c r="I1567" s="126" t="e">
        <f>VLOOKUP(H1567,Presupuesto!$B$11:$C$565,2,0)</f>
        <v>#N/A</v>
      </c>
      <c r="J1567" s="94" t="str">
        <f t="shared" si="73"/>
        <v>Desarrollo del Sistema de Educación Superior</v>
      </c>
      <c r="K1567" s="94" t="s">
        <v>411</v>
      </c>
    </row>
    <row r="1568" spans="3:11" s="380" customFormat="1" hidden="1" x14ac:dyDescent="0.25">
      <c r="C1568" s="141"/>
      <c r="D1568" s="147"/>
      <c r="E1568" s="114"/>
      <c r="F1568" s="93">
        <f t="shared" si="72"/>
        <v>0</v>
      </c>
      <c r="G1568" s="157"/>
      <c r="H1568" s="142"/>
      <c r="I1568" s="126" t="e">
        <f>VLOOKUP(H1568,Presupuesto!$B$11:$C$565,2,0)</f>
        <v>#N/A</v>
      </c>
      <c r="J1568" s="94" t="str">
        <f t="shared" si="73"/>
        <v>Desarrollo del Sistema de Educación Superior</v>
      </c>
      <c r="K1568" s="94" t="s">
        <v>411</v>
      </c>
    </row>
    <row r="1569" spans="3:11" s="380" customFormat="1" hidden="1" x14ac:dyDescent="0.25">
      <c r="C1569" s="141"/>
      <c r="D1569" s="147"/>
      <c r="E1569" s="114"/>
      <c r="F1569" s="93">
        <f t="shared" si="72"/>
        <v>0</v>
      </c>
      <c r="G1569" s="157"/>
      <c r="H1569" s="142"/>
      <c r="I1569" s="126" t="e">
        <f>VLOOKUP(H1569,Presupuesto!$B$11:$C$565,2,0)</f>
        <v>#N/A</v>
      </c>
      <c r="J1569" s="94" t="str">
        <f t="shared" si="73"/>
        <v>Desarrollo del Sistema de Educación Superior</v>
      </c>
      <c r="K1569" s="94" t="s">
        <v>411</v>
      </c>
    </row>
    <row r="1570" spans="3:11" s="380" customFormat="1" ht="15.75" hidden="1" thickBot="1" x14ac:dyDescent="0.3">
      <c r="C1570" s="143"/>
      <c r="D1570" s="155"/>
      <c r="E1570" s="99"/>
      <c r="F1570" s="101">
        <f t="shared" si="72"/>
        <v>0</v>
      </c>
      <c r="G1570" s="158"/>
      <c r="H1570" s="144"/>
      <c r="I1570" s="128" t="e">
        <f>VLOOKUP(H1570,Presupuesto!$B$11:$C$565,2,0)</f>
        <v>#N/A</v>
      </c>
      <c r="J1570" s="102" t="str">
        <f t="shared" si="73"/>
        <v>Desarrollo del Sistema de Educación Superior</v>
      </c>
      <c r="K1570" s="120" t="s">
        <v>393</v>
      </c>
    </row>
    <row r="1571" spans="3:11" s="380" customFormat="1" ht="15.75" thickBot="1" x14ac:dyDescent="0.3">
      <c r="G1571" s="367"/>
    </row>
    <row r="1572" spans="3:11" s="380" customFormat="1" ht="15.75" thickBot="1" x14ac:dyDescent="0.3">
      <c r="C1572" s="153" t="s">
        <v>53</v>
      </c>
      <c r="D1572" s="307">
        <f>SUM(F1579:F1613)</f>
        <v>75000</v>
      </c>
      <c r="F1572" s="70"/>
      <c r="G1572" s="76"/>
      <c r="H1572" s="70"/>
      <c r="I1572" s="70"/>
    </row>
    <row r="1573" spans="3:11" s="380" customFormat="1" x14ac:dyDescent="0.25">
      <c r="C1573" s="70"/>
      <c r="D1573" s="31"/>
      <c r="E1573" s="89"/>
      <c r="F1573" s="89"/>
      <c r="G1573" s="89"/>
      <c r="H1573" s="73"/>
      <c r="I1573" s="73"/>
      <c r="J1573" s="73"/>
      <c r="K1573" s="108"/>
    </row>
    <row r="1574" spans="3:11" s="380" customFormat="1" x14ac:dyDescent="0.25">
      <c r="C1574" s="70"/>
      <c r="D1574" s="31"/>
      <c r="E1574" s="89"/>
      <c r="F1574" s="89"/>
      <c r="G1574" s="89"/>
      <c r="H1574" s="73"/>
      <c r="I1574" s="73"/>
      <c r="J1574" s="73"/>
      <c r="K1574" s="108"/>
    </row>
    <row r="1575" spans="3:11" s="380" customFormat="1" ht="15.75" x14ac:dyDescent="0.25">
      <c r="C1575" s="198" t="s">
        <v>391</v>
      </c>
      <c r="D1575" s="306" t="s">
        <v>2824</v>
      </c>
      <c r="E1575" s="89"/>
      <c r="F1575" s="89"/>
      <c r="G1575" s="89"/>
      <c r="H1575" s="73"/>
      <c r="I1575" s="73"/>
      <c r="J1575" s="73"/>
      <c r="K1575" s="108"/>
    </row>
    <row r="1576" spans="3:11" s="380" customFormat="1" ht="18.75" x14ac:dyDescent="0.25">
      <c r="C1576" s="200" t="e">
        <f>IFERROR(VLOOKUP(D1575,'1. Desarrollo e Innov. Curricu.'!$F:$G,2,FALSE),IFERROR(VLOOKUP(D1575,'2. Investigación Científica'!$F:$G,2,FALSE),IFERROR(VLOOKUP(D1575,'3. Vinculación Univ. Sociedad'!$E:$G,2,FALSE),IFERROR(VLOOKUP(D1575,'4. Docencia y Profesorado Univ.'!$F:$G,2,FALSE),IFERROR(VLOOKUP(D1575,'5. Estudiantes y Graduados'!$F:$G,2,FALSE),IFERROR(VLOOKUP(D1575,'11. Gestion Administrativa'!$F:$G,2,FALSE),IFERROR(VLOOKUP(D1575,'13. Gestión Académica'!$F:$G,2,FALSE),IFERROR(VLOOKUP(D1575,'9. Asegura. de la Calid. y M'!$F:$G,2,FALSE),IFERROR(VLOOKUP(D1575,'6. Gestión del Conocimiento'!$F:$G,2,FALSE),IFERROR(VLOOKUP(D1575,'15. Gobernabilidad y Proceso...'!$F:$G,2,FALSE),IFERROR(VLOOKUP(D1575,'12. Gestión del Talento Humano'!$F:$G,2,FALSE),IFERROR(VLOOKUP(D1575,'14. Internacional... de la E.S.'!$F:$G,2,FALSE),IFERROR(VLOOKUP(D1575,'10. Posgrado'!$F:$G,2,FALSE),IFERROR(VLOOKUP(D1575,'17. Gestión TIC'!$F:$G,2,FALSE),IFERROR(VLOOKUP(D1575,'16. Desa. del Sistema Educ.Sup.'!$F:$G,2,FALSE),IFERROR(VLOOKUP(D1575,'8. Cultura de Inno. Insti...'!$F:$G,2,FALSE),VLOOKUP(D1575,'7. Lo Esencial de la Reforma U.'!$F:$G,2,0)))))))))))))))))</f>
        <v>#N/A</v>
      </c>
      <c r="D1576" s="31"/>
      <c r="E1576" s="89"/>
      <c r="F1576" s="89"/>
      <c r="G1576" s="89"/>
      <c r="H1576" s="73"/>
      <c r="I1576" s="73"/>
      <c r="J1576" s="73"/>
      <c r="K1576" s="108"/>
    </row>
    <row r="1577" spans="3:11" s="380" customFormat="1" ht="15.75" thickBot="1" x14ac:dyDescent="0.3">
      <c r="F1577" s="89"/>
      <c r="G1577" s="73"/>
      <c r="H1577" s="73"/>
      <c r="I1577" s="73"/>
    </row>
    <row r="1578" spans="3:11" s="380" customFormat="1" ht="30.75" thickBot="1" x14ac:dyDescent="0.3">
      <c r="C1578" s="125" t="s">
        <v>44</v>
      </c>
      <c r="D1578" s="125" t="s">
        <v>55</v>
      </c>
      <c r="E1578" s="132" t="s">
        <v>57</v>
      </c>
      <c r="F1578" s="131" t="s">
        <v>27</v>
      </c>
      <c r="G1578" s="129" t="s">
        <v>130</v>
      </c>
      <c r="H1578" s="132" t="s">
        <v>46</v>
      </c>
      <c r="I1578" s="129" t="s">
        <v>131</v>
      </c>
      <c r="J1578" s="129" t="s">
        <v>409</v>
      </c>
      <c r="K1578" s="129" t="s">
        <v>410</v>
      </c>
    </row>
    <row r="1579" spans="3:11" s="380" customFormat="1" hidden="1" x14ac:dyDescent="0.25">
      <c r="C1579" s="210" t="s">
        <v>438</v>
      </c>
      <c r="D1579" s="211"/>
      <c r="E1579" s="209">
        <f>HLOOKUP(C1579,$AH$2:$BU$3,2,0)</f>
        <v>620</v>
      </c>
      <c r="F1579" s="93">
        <f t="shared" ref="F1579:F1613" si="74">D1579*E1579</f>
        <v>0</v>
      </c>
      <c r="G1579" s="157"/>
      <c r="H1579" s="138"/>
      <c r="I1579" s="126" t="e">
        <f>VLOOKUP(H1579,Presupuesto!$B$11:$C$565,2,0)</f>
        <v>#N/A</v>
      </c>
      <c r="J1579" s="208" t="s">
        <v>1474</v>
      </c>
      <c r="K1579" s="94" t="s">
        <v>393</v>
      </c>
    </row>
    <row r="1580" spans="3:11" s="380" customFormat="1" x14ac:dyDescent="0.25">
      <c r="C1580" s="137" t="s">
        <v>3068</v>
      </c>
      <c r="D1580" s="154">
        <v>1</v>
      </c>
      <c r="E1580" s="119">
        <v>75000</v>
      </c>
      <c r="F1580" s="93">
        <f t="shared" si="74"/>
        <v>75000</v>
      </c>
      <c r="G1580" s="157" t="s">
        <v>128</v>
      </c>
      <c r="H1580" s="994"/>
      <c r="I1580" s="126" t="e">
        <f>VLOOKUP(H1580,Presupuesto!$B$11:$C$565,2,0)</f>
        <v>#N/A</v>
      </c>
      <c r="J1580" s="94" t="s">
        <v>470</v>
      </c>
      <c r="K1580" s="94" t="s">
        <v>401</v>
      </c>
    </row>
    <row r="1581" spans="3:11" s="380" customFormat="1" hidden="1" x14ac:dyDescent="0.25">
      <c r="C1581" s="137"/>
      <c r="D1581" s="154"/>
      <c r="E1581" s="119"/>
      <c r="F1581" s="93">
        <f t="shared" si="74"/>
        <v>0</v>
      </c>
      <c r="G1581" s="157"/>
      <c r="H1581" s="138"/>
      <c r="I1581" s="126" t="e">
        <f>VLOOKUP(H1581,Presupuesto!$B$11:$C$565,2,0)</f>
        <v>#N/A</v>
      </c>
      <c r="J1581" s="94" t="str">
        <f t="shared" ref="J1581:J1613" si="75">$J$854</f>
        <v>Desarrollo del Sistema de Educación Superior</v>
      </c>
      <c r="K1581" s="94" t="s">
        <v>411</v>
      </c>
    </row>
    <row r="1582" spans="3:11" s="380" customFormat="1" hidden="1" x14ac:dyDescent="0.25">
      <c r="C1582" s="137"/>
      <c r="D1582" s="154"/>
      <c r="E1582" s="119"/>
      <c r="F1582" s="93">
        <f t="shared" si="74"/>
        <v>0</v>
      </c>
      <c r="G1582" s="157"/>
      <c r="H1582" s="138"/>
      <c r="I1582" s="126" t="e">
        <f>VLOOKUP(H1582,Presupuesto!$B$11:$C$565,2,0)</f>
        <v>#N/A</v>
      </c>
      <c r="J1582" s="94" t="str">
        <f t="shared" si="75"/>
        <v>Desarrollo del Sistema de Educación Superior</v>
      </c>
      <c r="K1582" s="94" t="s">
        <v>411</v>
      </c>
    </row>
    <row r="1583" spans="3:11" s="380" customFormat="1" hidden="1" x14ac:dyDescent="0.25">
      <c r="C1583" s="137"/>
      <c r="D1583" s="154"/>
      <c r="E1583" s="119"/>
      <c r="F1583" s="93">
        <f t="shared" si="74"/>
        <v>0</v>
      </c>
      <c r="G1583" s="157"/>
      <c r="H1583" s="138"/>
      <c r="I1583" s="126" t="e">
        <f>VLOOKUP(H1583,Presupuesto!$B$11:$C$565,2,0)</f>
        <v>#N/A</v>
      </c>
      <c r="J1583" s="94" t="str">
        <f t="shared" si="75"/>
        <v>Desarrollo del Sistema de Educación Superior</v>
      </c>
      <c r="K1583" s="94" t="s">
        <v>411</v>
      </c>
    </row>
    <row r="1584" spans="3:11" s="380" customFormat="1" hidden="1" x14ac:dyDescent="0.25">
      <c r="C1584" s="137"/>
      <c r="D1584" s="154"/>
      <c r="E1584" s="119"/>
      <c r="F1584" s="93">
        <f t="shared" si="74"/>
        <v>0</v>
      </c>
      <c r="G1584" s="157"/>
      <c r="H1584" s="138"/>
      <c r="I1584" s="126" t="e">
        <f>VLOOKUP(H1584,Presupuesto!$B$11:$C$565,2,0)</f>
        <v>#N/A</v>
      </c>
      <c r="J1584" s="94" t="str">
        <f t="shared" si="75"/>
        <v>Desarrollo del Sistema de Educación Superior</v>
      </c>
      <c r="K1584" s="94" t="s">
        <v>400</v>
      </c>
    </row>
    <row r="1585" spans="3:11" s="380" customFormat="1" hidden="1" x14ac:dyDescent="0.25">
      <c r="C1585" s="137"/>
      <c r="D1585" s="154"/>
      <c r="E1585" s="119"/>
      <c r="F1585" s="93">
        <f t="shared" si="74"/>
        <v>0</v>
      </c>
      <c r="G1585" s="157"/>
      <c r="H1585" s="138"/>
      <c r="I1585" s="126" t="e">
        <f>VLOOKUP(H1585,Presupuesto!$B$11:$C$565,2,0)</f>
        <v>#N/A</v>
      </c>
      <c r="J1585" s="94" t="str">
        <f t="shared" si="75"/>
        <v>Desarrollo del Sistema de Educación Superior</v>
      </c>
      <c r="K1585" s="94" t="s">
        <v>411</v>
      </c>
    </row>
    <row r="1586" spans="3:11" s="380" customFormat="1" hidden="1" x14ac:dyDescent="0.25">
      <c r="C1586" s="137"/>
      <c r="D1586" s="154"/>
      <c r="E1586" s="119"/>
      <c r="F1586" s="93">
        <f t="shared" si="74"/>
        <v>0</v>
      </c>
      <c r="G1586" s="157"/>
      <c r="H1586" s="138"/>
      <c r="I1586" s="126" t="e">
        <f>VLOOKUP(H1586,Presupuesto!$B$11:$C$565,2,0)</f>
        <v>#N/A</v>
      </c>
      <c r="J1586" s="94" t="str">
        <f t="shared" si="75"/>
        <v>Desarrollo del Sistema de Educación Superior</v>
      </c>
      <c r="K1586" s="94" t="s">
        <v>411</v>
      </c>
    </row>
    <row r="1587" spans="3:11" s="380" customFormat="1" hidden="1" x14ac:dyDescent="0.25">
      <c r="C1587" s="137"/>
      <c r="D1587" s="154"/>
      <c r="E1587" s="119"/>
      <c r="F1587" s="93">
        <f t="shared" si="74"/>
        <v>0</v>
      </c>
      <c r="G1587" s="157"/>
      <c r="H1587" s="138"/>
      <c r="I1587" s="126" t="e">
        <f>VLOOKUP(H1587,Presupuesto!$B$11:$C$565,2,0)</f>
        <v>#N/A</v>
      </c>
      <c r="J1587" s="94" t="str">
        <f t="shared" si="75"/>
        <v>Desarrollo del Sistema de Educación Superior</v>
      </c>
      <c r="K1587" s="94" t="s">
        <v>411</v>
      </c>
    </row>
    <row r="1588" spans="3:11" s="380" customFormat="1" hidden="1" x14ac:dyDescent="0.25">
      <c r="C1588" s="137"/>
      <c r="D1588" s="154"/>
      <c r="E1588" s="119"/>
      <c r="F1588" s="93">
        <f t="shared" si="74"/>
        <v>0</v>
      </c>
      <c r="G1588" s="157"/>
      <c r="H1588" s="138"/>
      <c r="I1588" s="126" t="e">
        <f>VLOOKUP(H1588,Presupuesto!$B$11:$C$565,2,0)</f>
        <v>#N/A</v>
      </c>
      <c r="J1588" s="94" t="str">
        <f t="shared" si="75"/>
        <v>Desarrollo del Sistema de Educación Superior</v>
      </c>
      <c r="K1588" s="94" t="s">
        <v>411</v>
      </c>
    </row>
    <row r="1589" spans="3:11" s="380" customFormat="1" hidden="1" x14ac:dyDescent="0.25">
      <c r="C1589" s="137"/>
      <c r="D1589" s="154"/>
      <c r="E1589" s="119"/>
      <c r="F1589" s="93">
        <f t="shared" si="74"/>
        <v>0</v>
      </c>
      <c r="G1589" s="157"/>
      <c r="H1589" s="138"/>
      <c r="I1589" s="126" t="e">
        <f>VLOOKUP(H1589,Presupuesto!$B$11:$C$565,2,0)</f>
        <v>#N/A</v>
      </c>
      <c r="J1589" s="94" t="str">
        <f t="shared" si="75"/>
        <v>Desarrollo del Sistema de Educación Superior</v>
      </c>
      <c r="K1589" s="94" t="s">
        <v>411</v>
      </c>
    </row>
    <row r="1590" spans="3:11" s="380" customFormat="1" hidden="1" x14ac:dyDescent="0.25">
      <c r="C1590" s="137"/>
      <c r="D1590" s="154"/>
      <c r="E1590" s="119"/>
      <c r="F1590" s="93">
        <f t="shared" si="74"/>
        <v>0</v>
      </c>
      <c r="G1590" s="157"/>
      <c r="H1590" s="138"/>
      <c r="I1590" s="126" t="e">
        <f>VLOOKUP(H1590,Presupuesto!$B$11:$C$565,2,0)</f>
        <v>#N/A</v>
      </c>
      <c r="J1590" s="94" t="str">
        <f t="shared" si="75"/>
        <v>Desarrollo del Sistema de Educación Superior</v>
      </c>
      <c r="K1590" s="94" t="s">
        <v>411</v>
      </c>
    </row>
    <row r="1591" spans="3:11" s="380" customFormat="1" hidden="1" x14ac:dyDescent="0.25">
      <c r="C1591" s="137"/>
      <c r="D1591" s="154"/>
      <c r="E1591" s="119"/>
      <c r="F1591" s="93">
        <f t="shared" si="74"/>
        <v>0</v>
      </c>
      <c r="G1591" s="157"/>
      <c r="H1591" s="138"/>
      <c r="I1591" s="126" t="e">
        <f>VLOOKUP(H1591,Presupuesto!$B$11:$C$565,2,0)</f>
        <v>#N/A</v>
      </c>
      <c r="J1591" s="94" t="str">
        <f t="shared" si="75"/>
        <v>Desarrollo del Sistema de Educación Superior</v>
      </c>
      <c r="K1591" s="94" t="s">
        <v>411</v>
      </c>
    </row>
    <row r="1592" spans="3:11" s="380" customFormat="1" hidden="1" x14ac:dyDescent="0.25">
      <c r="C1592" s="137"/>
      <c r="D1592" s="154"/>
      <c r="E1592" s="119"/>
      <c r="F1592" s="93">
        <f t="shared" si="74"/>
        <v>0</v>
      </c>
      <c r="G1592" s="157"/>
      <c r="H1592" s="138"/>
      <c r="I1592" s="126" t="e">
        <f>VLOOKUP(H1592,Presupuesto!$B$11:$C$565,2,0)</f>
        <v>#N/A</v>
      </c>
      <c r="J1592" s="94" t="str">
        <f t="shared" si="75"/>
        <v>Desarrollo del Sistema de Educación Superior</v>
      </c>
      <c r="K1592" s="94" t="s">
        <v>411</v>
      </c>
    </row>
    <row r="1593" spans="3:11" s="380" customFormat="1" hidden="1" x14ac:dyDescent="0.25">
      <c r="C1593" s="137"/>
      <c r="D1593" s="154"/>
      <c r="E1593" s="119"/>
      <c r="F1593" s="93">
        <f t="shared" si="74"/>
        <v>0</v>
      </c>
      <c r="G1593" s="157"/>
      <c r="H1593" s="138"/>
      <c r="I1593" s="126" t="e">
        <f>VLOOKUP(H1593,Presupuesto!$B$11:$C$565,2,0)</f>
        <v>#N/A</v>
      </c>
      <c r="J1593" s="94" t="str">
        <f t="shared" si="75"/>
        <v>Desarrollo del Sistema de Educación Superior</v>
      </c>
      <c r="K1593" s="94" t="s">
        <v>411</v>
      </c>
    </row>
    <row r="1594" spans="3:11" s="380" customFormat="1" hidden="1" x14ac:dyDescent="0.25">
      <c r="C1594" s="137"/>
      <c r="D1594" s="154"/>
      <c r="E1594" s="119"/>
      <c r="F1594" s="93">
        <f t="shared" si="74"/>
        <v>0</v>
      </c>
      <c r="G1594" s="157"/>
      <c r="H1594" s="138"/>
      <c r="I1594" s="126" t="e">
        <f>VLOOKUP(H1594,Presupuesto!$B$11:$C$565,2,0)</f>
        <v>#N/A</v>
      </c>
      <c r="J1594" s="94" t="str">
        <f t="shared" si="75"/>
        <v>Desarrollo del Sistema de Educación Superior</v>
      </c>
      <c r="K1594" s="94" t="s">
        <v>411</v>
      </c>
    </row>
    <row r="1595" spans="3:11" s="380" customFormat="1" hidden="1" x14ac:dyDescent="0.25">
      <c r="C1595" s="137"/>
      <c r="D1595" s="154"/>
      <c r="E1595" s="119"/>
      <c r="F1595" s="93">
        <f t="shared" si="74"/>
        <v>0</v>
      </c>
      <c r="G1595" s="157"/>
      <c r="H1595" s="138"/>
      <c r="I1595" s="126" t="e">
        <f>VLOOKUP(H1595,Presupuesto!$B$11:$C$565,2,0)</f>
        <v>#N/A</v>
      </c>
      <c r="J1595" s="94" t="str">
        <f t="shared" si="75"/>
        <v>Desarrollo del Sistema de Educación Superior</v>
      </c>
      <c r="K1595" s="94" t="s">
        <v>411</v>
      </c>
    </row>
    <row r="1596" spans="3:11" s="380" customFormat="1" hidden="1" x14ac:dyDescent="0.25">
      <c r="C1596" s="137"/>
      <c r="D1596" s="154"/>
      <c r="E1596" s="119"/>
      <c r="F1596" s="93">
        <f t="shared" si="74"/>
        <v>0</v>
      </c>
      <c r="G1596" s="157"/>
      <c r="H1596" s="138"/>
      <c r="I1596" s="126" t="e">
        <f>VLOOKUP(H1596,Presupuesto!$B$11:$C$565,2,0)</f>
        <v>#N/A</v>
      </c>
      <c r="J1596" s="94" t="str">
        <f t="shared" si="75"/>
        <v>Desarrollo del Sistema de Educación Superior</v>
      </c>
      <c r="K1596" s="94" t="s">
        <v>411</v>
      </c>
    </row>
    <row r="1597" spans="3:11" s="380" customFormat="1" hidden="1" x14ac:dyDescent="0.25">
      <c r="C1597" s="137"/>
      <c r="D1597" s="154"/>
      <c r="E1597" s="119"/>
      <c r="F1597" s="93">
        <f t="shared" si="74"/>
        <v>0</v>
      </c>
      <c r="G1597" s="157"/>
      <c r="H1597" s="138"/>
      <c r="I1597" s="126" t="e">
        <f>VLOOKUP(H1597,Presupuesto!$B$11:$C$565,2,0)</f>
        <v>#N/A</v>
      </c>
      <c r="J1597" s="94" t="str">
        <f t="shared" si="75"/>
        <v>Desarrollo del Sistema de Educación Superior</v>
      </c>
      <c r="K1597" s="94" t="s">
        <v>411</v>
      </c>
    </row>
    <row r="1598" spans="3:11" s="380" customFormat="1" hidden="1" x14ac:dyDescent="0.25">
      <c r="C1598" s="137"/>
      <c r="D1598" s="154"/>
      <c r="E1598" s="119"/>
      <c r="F1598" s="93">
        <f t="shared" si="74"/>
        <v>0</v>
      </c>
      <c r="G1598" s="157"/>
      <c r="H1598" s="138"/>
      <c r="I1598" s="126" t="e">
        <f>VLOOKUP(H1598,Presupuesto!$B$11:$C$565,2,0)</f>
        <v>#N/A</v>
      </c>
      <c r="J1598" s="94" t="str">
        <f t="shared" si="75"/>
        <v>Desarrollo del Sistema de Educación Superior</v>
      </c>
      <c r="K1598" s="94" t="s">
        <v>411</v>
      </c>
    </row>
    <row r="1599" spans="3:11" s="380" customFormat="1" hidden="1" x14ac:dyDescent="0.25">
      <c r="C1599" s="137"/>
      <c r="D1599" s="154"/>
      <c r="E1599" s="119"/>
      <c r="F1599" s="93">
        <f t="shared" si="74"/>
        <v>0</v>
      </c>
      <c r="G1599" s="157"/>
      <c r="H1599" s="138"/>
      <c r="I1599" s="126" t="e">
        <f>VLOOKUP(H1599,Presupuesto!$B$11:$C$565,2,0)</f>
        <v>#N/A</v>
      </c>
      <c r="J1599" s="94" t="str">
        <f t="shared" si="75"/>
        <v>Desarrollo del Sistema de Educación Superior</v>
      </c>
      <c r="K1599" s="94" t="s">
        <v>411</v>
      </c>
    </row>
    <row r="1600" spans="3:11" s="380" customFormat="1" hidden="1" x14ac:dyDescent="0.25">
      <c r="C1600" s="137"/>
      <c r="D1600" s="154"/>
      <c r="E1600" s="119"/>
      <c r="F1600" s="93">
        <f t="shared" si="74"/>
        <v>0</v>
      </c>
      <c r="G1600" s="157"/>
      <c r="H1600" s="138"/>
      <c r="I1600" s="126" t="e">
        <f>VLOOKUP(H1600,Presupuesto!$B$11:$C$565,2,0)</f>
        <v>#N/A</v>
      </c>
      <c r="J1600" s="94" t="str">
        <f t="shared" si="75"/>
        <v>Desarrollo del Sistema de Educación Superior</v>
      </c>
      <c r="K1600" s="94" t="s">
        <v>411</v>
      </c>
    </row>
    <row r="1601" spans="3:11" s="380" customFormat="1" hidden="1" x14ac:dyDescent="0.25">
      <c r="C1601" s="139"/>
      <c r="D1601" s="147"/>
      <c r="E1601" s="114"/>
      <c r="F1601" s="93">
        <f t="shared" si="74"/>
        <v>0</v>
      </c>
      <c r="G1601" s="157"/>
      <c r="H1601" s="140"/>
      <c r="I1601" s="126" t="e">
        <f>VLOOKUP(H1601,Presupuesto!$B$11:$C$565,2,0)</f>
        <v>#N/A</v>
      </c>
      <c r="J1601" s="94" t="str">
        <f t="shared" si="75"/>
        <v>Desarrollo del Sistema de Educación Superior</v>
      </c>
      <c r="K1601" s="94" t="s">
        <v>411</v>
      </c>
    </row>
    <row r="1602" spans="3:11" s="380" customFormat="1" hidden="1" x14ac:dyDescent="0.25">
      <c r="C1602" s="139"/>
      <c r="D1602" s="147"/>
      <c r="E1602" s="114"/>
      <c r="F1602" s="93">
        <f t="shared" si="74"/>
        <v>0</v>
      </c>
      <c r="G1602" s="157"/>
      <c r="H1602" s="140"/>
      <c r="I1602" s="126" t="e">
        <f>VLOOKUP(H1602,Presupuesto!$B$11:$C$565,2,0)</f>
        <v>#N/A</v>
      </c>
      <c r="J1602" s="94" t="str">
        <f t="shared" si="75"/>
        <v>Desarrollo del Sistema de Educación Superior</v>
      </c>
      <c r="K1602" s="94" t="s">
        <v>411</v>
      </c>
    </row>
    <row r="1603" spans="3:11" s="380" customFormat="1" hidden="1" x14ac:dyDescent="0.25">
      <c r="C1603" s="139"/>
      <c r="D1603" s="147"/>
      <c r="E1603" s="114"/>
      <c r="F1603" s="93">
        <f t="shared" si="74"/>
        <v>0</v>
      </c>
      <c r="G1603" s="157"/>
      <c r="H1603" s="140"/>
      <c r="I1603" s="126" t="e">
        <f>VLOOKUP(H1603,Presupuesto!$B$11:$C$565,2,0)</f>
        <v>#N/A</v>
      </c>
      <c r="J1603" s="94" t="str">
        <f t="shared" si="75"/>
        <v>Desarrollo del Sistema de Educación Superior</v>
      </c>
      <c r="K1603" s="94" t="s">
        <v>411</v>
      </c>
    </row>
    <row r="1604" spans="3:11" s="380" customFormat="1" hidden="1" x14ac:dyDescent="0.25">
      <c r="C1604" s="139"/>
      <c r="D1604" s="147"/>
      <c r="E1604" s="114"/>
      <c r="F1604" s="93">
        <f t="shared" si="74"/>
        <v>0</v>
      </c>
      <c r="G1604" s="157"/>
      <c r="H1604" s="140"/>
      <c r="I1604" s="126" t="e">
        <f>VLOOKUP(H1604,Presupuesto!$B$11:$C$565,2,0)</f>
        <v>#N/A</v>
      </c>
      <c r="J1604" s="94" t="str">
        <f t="shared" si="75"/>
        <v>Desarrollo del Sistema de Educación Superior</v>
      </c>
      <c r="K1604" s="94" t="s">
        <v>411</v>
      </c>
    </row>
    <row r="1605" spans="3:11" s="380" customFormat="1" hidden="1" x14ac:dyDescent="0.25">
      <c r="C1605" s="139"/>
      <c r="D1605" s="147"/>
      <c r="E1605" s="114"/>
      <c r="F1605" s="93">
        <f t="shared" si="74"/>
        <v>0</v>
      </c>
      <c r="G1605" s="157"/>
      <c r="H1605" s="140"/>
      <c r="I1605" s="126" t="e">
        <f>VLOOKUP(H1605,Presupuesto!$B$11:$C$565,2,0)</f>
        <v>#N/A</v>
      </c>
      <c r="J1605" s="94" t="str">
        <f t="shared" si="75"/>
        <v>Desarrollo del Sistema de Educación Superior</v>
      </c>
      <c r="K1605" s="94" t="s">
        <v>411</v>
      </c>
    </row>
    <row r="1606" spans="3:11" s="380" customFormat="1" hidden="1" x14ac:dyDescent="0.25">
      <c r="C1606" s="139"/>
      <c r="D1606" s="147"/>
      <c r="E1606" s="114"/>
      <c r="F1606" s="93">
        <f t="shared" si="74"/>
        <v>0</v>
      </c>
      <c r="G1606" s="157"/>
      <c r="H1606" s="140"/>
      <c r="I1606" s="126" t="e">
        <f>VLOOKUP(H1606,Presupuesto!$B$11:$C$565,2,0)</f>
        <v>#N/A</v>
      </c>
      <c r="J1606" s="94" t="str">
        <f t="shared" si="75"/>
        <v>Desarrollo del Sistema de Educación Superior</v>
      </c>
      <c r="K1606" s="94" t="s">
        <v>411</v>
      </c>
    </row>
    <row r="1607" spans="3:11" s="380" customFormat="1" hidden="1" x14ac:dyDescent="0.25">
      <c r="C1607" s="139"/>
      <c r="D1607" s="147"/>
      <c r="E1607" s="114"/>
      <c r="F1607" s="93">
        <f t="shared" si="74"/>
        <v>0</v>
      </c>
      <c r="G1607" s="157"/>
      <c r="H1607" s="140"/>
      <c r="I1607" s="126" t="e">
        <f>VLOOKUP(H1607,Presupuesto!$B$11:$C$565,2,0)</f>
        <v>#N/A</v>
      </c>
      <c r="J1607" s="94" t="str">
        <f t="shared" si="75"/>
        <v>Desarrollo del Sistema de Educación Superior</v>
      </c>
      <c r="K1607" s="94" t="s">
        <v>411</v>
      </c>
    </row>
    <row r="1608" spans="3:11" s="380" customFormat="1" hidden="1" x14ac:dyDescent="0.25">
      <c r="C1608" s="139"/>
      <c r="D1608" s="147"/>
      <c r="E1608" s="114"/>
      <c r="F1608" s="93">
        <f t="shared" si="74"/>
        <v>0</v>
      </c>
      <c r="G1608" s="157"/>
      <c r="H1608" s="140"/>
      <c r="I1608" s="126" t="e">
        <f>VLOOKUP(H1608,Presupuesto!$B$11:$C$565,2,0)</f>
        <v>#N/A</v>
      </c>
      <c r="J1608" s="94" t="str">
        <f t="shared" si="75"/>
        <v>Desarrollo del Sistema de Educación Superior</v>
      </c>
      <c r="K1608" s="94" t="s">
        <v>411</v>
      </c>
    </row>
    <row r="1609" spans="3:11" s="380" customFormat="1" hidden="1" x14ac:dyDescent="0.25">
      <c r="C1609" s="141"/>
      <c r="D1609" s="147"/>
      <c r="E1609" s="114"/>
      <c r="F1609" s="93">
        <f t="shared" si="74"/>
        <v>0</v>
      </c>
      <c r="G1609" s="157"/>
      <c r="H1609" s="142"/>
      <c r="I1609" s="126" t="e">
        <f>VLOOKUP(H1609,Presupuesto!$B$11:$C$565,2,0)</f>
        <v>#N/A</v>
      </c>
      <c r="J1609" s="94" t="str">
        <f t="shared" si="75"/>
        <v>Desarrollo del Sistema de Educación Superior</v>
      </c>
      <c r="K1609" s="94" t="s">
        <v>402</v>
      </c>
    </row>
    <row r="1610" spans="3:11" s="380" customFormat="1" hidden="1" x14ac:dyDescent="0.25">
      <c r="C1610" s="141"/>
      <c r="D1610" s="147"/>
      <c r="E1610" s="114"/>
      <c r="F1610" s="93">
        <f t="shared" si="74"/>
        <v>0</v>
      </c>
      <c r="G1610" s="157"/>
      <c r="H1610" s="142"/>
      <c r="I1610" s="126" t="e">
        <f>VLOOKUP(H1610,Presupuesto!$B$11:$C$565,2,0)</f>
        <v>#N/A</v>
      </c>
      <c r="J1610" s="94" t="str">
        <f t="shared" si="75"/>
        <v>Desarrollo del Sistema de Educación Superior</v>
      </c>
      <c r="K1610" s="94" t="s">
        <v>411</v>
      </c>
    </row>
    <row r="1611" spans="3:11" s="380" customFormat="1" hidden="1" x14ac:dyDescent="0.25">
      <c r="C1611" s="141"/>
      <c r="D1611" s="147"/>
      <c r="E1611" s="114"/>
      <c r="F1611" s="93">
        <f t="shared" si="74"/>
        <v>0</v>
      </c>
      <c r="G1611" s="157"/>
      <c r="H1611" s="142"/>
      <c r="I1611" s="126" t="e">
        <f>VLOOKUP(H1611,Presupuesto!$B$11:$C$565,2,0)</f>
        <v>#N/A</v>
      </c>
      <c r="J1611" s="94" t="str">
        <f t="shared" si="75"/>
        <v>Desarrollo del Sistema de Educación Superior</v>
      </c>
      <c r="K1611" s="94" t="s">
        <v>411</v>
      </c>
    </row>
    <row r="1612" spans="3:11" s="380" customFormat="1" hidden="1" x14ac:dyDescent="0.25">
      <c r="C1612" s="141"/>
      <c r="D1612" s="147"/>
      <c r="E1612" s="114"/>
      <c r="F1612" s="93">
        <f t="shared" si="74"/>
        <v>0</v>
      </c>
      <c r="G1612" s="157"/>
      <c r="H1612" s="142"/>
      <c r="I1612" s="126" t="e">
        <f>VLOOKUP(H1612,Presupuesto!$B$11:$C$565,2,0)</f>
        <v>#N/A</v>
      </c>
      <c r="J1612" s="94" t="str">
        <f t="shared" si="75"/>
        <v>Desarrollo del Sistema de Educación Superior</v>
      </c>
      <c r="K1612" s="94" t="s">
        <v>411</v>
      </c>
    </row>
    <row r="1613" spans="3:11" s="380" customFormat="1" ht="15.75" hidden="1" thickBot="1" x14ac:dyDescent="0.3">
      <c r="C1613" s="143"/>
      <c r="D1613" s="155"/>
      <c r="E1613" s="99"/>
      <c r="F1613" s="101">
        <f t="shared" si="74"/>
        <v>0</v>
      </c>
      <c r="G1613" s="158"/>
      <c r="H1613" s="144"/>
      <c r="I1613" s="128" t="e">
        <f>VLOOKUP(H1613,Presupuesto!$B$11:$C$565,2,0)</f>
        <v>#N/A</v>
      </c>
      <c r="J1613" s="102" t="str">
        <f t="shared" si="75"/>
        <v>Desarrollo del Sistema de Educación Superior</v>
      </c>
      <c r="K1613" s="120" t="s">
        <v>393</v>
      </c>
    </row>
    <row r="1614" spans="3:11" s="380" customFormat="1" ht="15.75" thickBot="1" x14ac:dyDescent="0.3">
      <c r="G1614" s="367"/>
    </row>
    <row r="1615" spans="3:11" s="380" customFormat="1" ht="15.75" thickBot="1" x14ac:dyDescent="0.3">
      <c r="C1615" s="153" t="s">
        <v>53</v>
      </c>
      <c r="D1615" s="307">
        <f>SUM(F1622:F1656)</f>
        <v>5000</v>
      </c>
      <c r="F1615" s="70"/>
      <c r="G1615" s="76"/>
      <c r="H1615" s="70"/>
      <c r="I1615" s="70"/>
    </row>
    <row r="1616" spans="3:11" s="380" customFormat="1" x14ac:dyDescent="0.25">
      <c r="C1616" s="70"/>
      <c r="D1616" s="31"/>
      <c r="E1616" s="89"/>
      <c r="F1616" s="89"/>
      <c r="G1616" s="89"/>
      <c r="H1616" s="73"/>
      <c r="I1616" s="73"/>
      <c r="J1616" s="73"/>
      <c r="K1616" s="108"/>
    </row>
    <row r="1617" spans="3:11" s="380" customFormat="1" x14ac:dyDescent="0.25">
      <c r="C1617" s="70"/>
      <c r="D1617" s="31"/>
      <c r="E1617" s="89"/>
      <c r="F1617" s="89"/>
      <c r="G1617" s="89"/>
      <c r="H1617" s="73"/>
      <c r="I1617" s="73"/>
      <c r="J1617" s="73"/>
      <c r="K1617" s="108"/>
    </row>
    <row r="1618" spans="3:11" s="380" customFormat="1" ht="15.75" x14ac:dyDescent="0.25">
      <c r="C1618" s="198" t="s">
        <v>391</v>
      </c>
      <c r="D1618" s="306" t="s">
        <v>2214</v>
      </c>
      <c r="E1618" s="89"/>
      <c r="F1618" s="89"/>
      <c r="G1618" s="89"/>
      <c r="H1618" s="73"/>
      <c r="I1618" s="73"/>
      <c r="J1618" s="73"/>
      <c r="K1618" s="108"/>
    </row>
    <row r="1619" spans="3:11" s="380" customFormat="1" ht="18.75" x14ac:dyDescent="0.25">
      <c r="C1619" s="200" t="e">
        <f>IFERROR(VLOOKUP(D1618,'1. Desarrollo e Innov. Curricu.'!$F:$G,2,FALSE),IFERROR(VLOOKUP(D1618,'2. Investigación Científica'!$F:$G,2,FALSE),IFERROR(VLOOKUP(D1618,'3. Vinculación Univ. Sociedad'!$E:$G,2,FALSE),IFERROR(VLOOKUP(D1618,'4. Docencia y Profesorado Univ.'!$F:$G,2,FALSE),IFERROR(VLOOKUP(D1618,'5. Estudiantes y Graduados'!$F:$G,2,FALSE),IFERROR(VLOOKUP(D1618,'11. Gestion Administrativa'!$F:$G,2,FALSE),IFERROR(VLOOKUP(D1618,'13. Gestión Académica'!$F:$G,2,FALSE),IFERROR(VLOOKUP(D1618,'9. Asegura. de la Calid. y M'!$F:$G,2,FALSE),IFERROR(VLOOKUP(D1618,'6. Gestión del Conocimiento'!$F:$G,2,FALSE),IFERROR(VLOOKUP(D1618,'15. Gobernabilidad y Proceso...'!$F:$G,2,FALSE),IFERROR(VLOOKUP(D1618,'12. Gestión del Talento Humano'!$F:$G,2,FALSE),IFERROR(VLOOKUP(D1618,'14. Internacional... de la E.S.'!$F:$G,2,FALSE),IFERROR(VLOOKUP(D1618,'10. Posgrado'!$F:$G,2,FALSE),IFERROR(VLOOKUP(D1618,'17. Gestión TIC'!$F:$G,2,FALSE),IFERROR(VLOOKUP(D1618,'16. Desa. del Sistema Educ.Sup.'!$F:$G,2,FALSE),IFERROR(VLOOKUP(D1618,'8. Cultura de Inno. Insti...'!$F:$G,2,FALSE),VLOOKUP(D1618,'7. Lo Esencial de la Reforma U.'!$F:$G,2,0)))))))))))))))))</f>
        <v>#N/A</v>
      </c>
      <c r="D1619" s="31"/>
      <c r="E1619" s="89"/>
      <c r="F1619" s="89"/>
      <c r="G1619" s="89"/>
      <c r="H1619" s="73"/>
      <c r="I1619" s="73"/>
      <c r="J1619" s="73"/>
      <c r="K1619" s="108"/>
    </row>
    <row r="1620" spans="3:11" s="380" customFormat="1" ht="15.75" thickBot="1" x14ac:dyDescent="0.3">
      <c r="F1620" s="89"/>
      <c r="G1620" s="73"/>
      <c r="H1620" s="73"/>
      <c r="I1620" s="73"/>
    </row>
    <row r="1621" spans="3:11" s="380" customFormat="1" ht="30.75" thickBot="1" x14ac:dyDescent="0.3">
      <c r="C1621" s="125" t="s">
        <v>44</v>
      </c>
      <c r="D1621" s="125" t="s">
        <v>55</v>
      </c>
      <c r="E1621" s="132" t="s">
        <v>57</v>
      </c>
      <c r="F1621" s="131" t="s">
        <v>27</v>
      </c>
      <c r="G1621" s="129" t="s">
        <v>130</v>
      </c>
      <c r="H1621" s="132" t="s">
        <v>46</v>
      </c>
      <c r="I1621" s="129" t="s">
        <v>131</v>
      </c>
      <c r="J1621" s="129" t="s">
        <v>409</v>
      </c>
      <c r="K1621" s="129" t="s">
        <v>410</v>
      </c>
    </row>
    <row r="1622" spans="3:11" s="380" customFormat="1" hidden="1" x14ac:dyDescent="0.25">
      <c r="C1622" s="210" t="s">
        <v>438</v>
      </c>
      <c r="D1622" s="211"/>
      <c r="E1622" s="209">
        <f>HLOOKUP(C1622,$AH$2:$BU$3,2,0)</f>
        <v>620</v>
      </c>
      <c r="F1622" s="93">
        <f t="shared" ref="F1622:F1656" si="76">D1622*E1622</f>
        <v>0</v>
      </c>
      <c r="G1622" s="157"/>
      <c r="H1622" s="138"/>
      <c r="I1622" s="126" t="e">
        <f>VLOOKUP(H1622,Presupuesto!$B$11:$C$565,2,0)</f>
        <v>#N/A</v>
      </c>
      <c r="J1622" s="208" t="s">
        <v>1474</v>
      </c>
      <c r="K1622" s="94" t="s">
        <v>393</v>
      </c>
    </row>
    <row r="1623" spans="3:11" s="380" customFormat="1" x14ac:dyDescent="0.25">
      <c r="C1623" s="137" t="s">
        <v>3069</v>
      </c>
      <c r="D1623" s="154">
        <v>1</v>
      </c>
      <c r="E1623" s="119">
        <v>5000</v>
      </c>
      <c r="F1623" s="93">
        <f t="shared" si="76"/>
        <v>5000</v>
      </c>
      <c r="G1623" s="157" t="s">
        <v>128</v>
      </c>
      <c r="H1623" s="138"/>
      <c r="I1623" s="126" t="e">
        <f>VLOOKUP(H1623,Presupuesto!$B$11:$C$565,2,0)</f>
        <v>#N/A</v>
      </c>
      <c r="J1623" s="94" t="s">
        <v>470</v>
      </c>
      <c r="K1623" s="94" t="s">
        <v>400</v>
      </c>
    </row>
    <row r="1624" spans="3:11" s="380" customFormat="1" hidden="1" x14ac:dyDescent="0.25">
      <c r="C1624" s="137"/>
      <c r="D1624" s="154"/>
      <c r="E1624" s="119"/>
      <c r="F1624" s="93">
        <f t="shared" si="76"/>
        <v>0</v>
      </c>
      <c r="G1624" s="157"/>
      <c r="H1624" s="138"/>
      <c r="I1624" s="126" t="e">
        <f>VLOOKUP(H1624,Presupuesto!$B$11:$C$565,2,0)</f>
        <v>#N/A</v>
      </c>
      <c r="J1624" s="94" t="str">
        <f t="shared" ref="J1624:J1656" si="77">$J$854</f>
        <v>Desarrollo del Sistema de Educación Superior</v>
      </c>
      <c r="K1624" s="94" t="s">
        <v>411</v>
      </c>
    </row>
    <row r="1625" spans="3:11" s="380" customFormat="1" hidden="1" x14ac:dyDescent="0.25">
      <c r="C1625" s="137"/>
      <c r="D1625" s="154"/>
      <c r="E1625" s="119"/>
      <c r="F1625" s="93">
        <f t="shared" si="76"/>
        <v>0</v>
      </c>
      <c r="G1625" s="157"/>
      <c r="H1625" s="138"/>
      <c r="I1625" s="126" t="e">
        <f>VLOOKUP(H1625,Presupuesto!$B$11:$C$565,2,0)</f>
        <v>#N/A</v>
      </c>
      <c r="J1625" s="94" t="str">
        <f t="shared" si="77"/>
        <v>Desarrollo del Sistema de Educación Superior</v>
      </c>
      <c r="K1625" s="94" t="s">
        <v>411</v>
      </c>
    </row>
    <row r="1626" spans="3:11" s="380" customFormat="1" hidden="1" x14ac:dyDescent="0.25">
      <c r="C1626" s="137"/>
      <c r="D1626" s="154"/>
      <c r="E1626" s="119"/>
      <c r="F1626" s="93">
        <f t="shared" si="76"/>
        <v>0</v>
      </c>
      <c r="G1626" s="157"/>
      <c r="H1626" s="138"/>
      <c r="I1626" s="126" t="e">
        <f>VLOOKUP(H1626,Presupuesto!$B$11:$C$565,2,0)</f>
        <v>#N/A</v>
      </c>
      <c r="J1626" s="94" t="str">
        <f t="shared" si="77"/>
        <v>Desarrollo del Sistema de Educación Superior</v>
      </c>
      <c r="K1626" s="94" t="s">
        <v>411</v>
      </c>
    </row>
    <row r="1627" spans="3:11" s="380" customFormat="1" hidden="1" x14ac:dyDescent="0.25">
      <c r="C1627" s="137"/>
      <c r="D1627" s="154"/>
      <c r="E1627" s="119"/>
      <c r="F1627" s="93">
        <f t="shared" si="76"/>
        <v>0</v>
      </c>
      <c r="G1627" s="157"/>
      <c r="H1627" s="138"/>
      <c r="I1627" s="126" t="e">
        <f>VLOOKUP(H1627,Presupuesto!$B$11:$C$565,2,0)</f>
        <v>#N/A</v>
      </c>
      <c r="J1627" s="94" t="str">
        <f t="shared" si="77"/>
        <v>Desarrollo del Sistema de Educación Superior</v>
      </c>
      <c r="K1627" s="94" t="s">
        <v>400</v>
      </c>
    </row>
    <row r="1628" spans="3:11" s="380" customFormat="1" hidden="1" x14ac:dyDescent="0.25">
      <c r="C1628" s="137"/>
      <c r="D1628" s="154"/>
      <c r="E1628" s="119"/>
      <c r="F1628" s="93">
        <f t="shared" si="76"/>
        <v>0</v>
      </c>
      <c r="G1628" s="157"/>
      <c r="H1628" s="138"/>
      <c r="I1628" s="126" t="e">
        <f>VLOOKUP(H1628,Presupuesto!$B$11:$C$565,2,0)</f>
        <v>#N/A</v>
      </c>
      <c r="J1628" s="94" t="str">
        <f t="shared" si="77"/>
        <v>Desarrollo del Sistema de Educación Superior</v>
      </c>
      <c r="K1628" s="94" t="s">
        <v>411</v>
      </c>
    </row>
    <row r="1629" spans="3:11" s="380" customFormat="1" hidden="1" x14ac:dyDescent="0.25">
      <c r="C1629" s="137"/>
      <c r="D1629" s="154"/>
      <c r="E1629" s="119"/>
      <c r="F1629" s="93">
        <f t="shared" si="76"/>
        <v>0</v>
      </c>
      <c r="G1629" s="157"/>
      <c r="H1629" s="138"/>
      <c r="I1629" s="126" t="e">
        <f>VLOOKUP(H1629,Presupuesto!$B$11:$C$565,2,0)</f>
        <v>#N/A</v>
      </c>
      <c r="J1629" s="94" t="str">
        <f t="shared" si="77"/>
        <v>Desarrollo del Sistema de Educación Superior</v>
      </c>
      <c r="K1629" s="94" t="s">
        <v>411</v>
      </c>
    </row>
    <row r="1630" spans="3:11" s="380" customFormat="1" hidden="1" x14ac:dyDescent="0.25">
      <c r="C1630" s="137"/>
      <c r="D1630" s="154"/>
      <c r="E1630" s="119"/>
      <c r="F1630" s="93">
        <f t="shared" si="76"/>
        <v>0</v>
      </c>
      <c r="G1630" s="157"/>
      <c r="H1630" s="138"/>
      <c r="I1630" s="126" t="e">
        <f>VLOOKUP(H1630,Presupuesto!$B$11:$C$565,2,0)</f>
        <v>#N/A</v>
      </c>
      <c r="J1630" s="94" t="str">
        <f t="shared" si="77"/>
        <v>Desarrollo del Sistema de Educación Superior</v>
      </c>
      <c r="K1630" s="94" t="s">
        <v>411</v>
      </c>
    </row>
    <row r="1631" spans="3:11" s="380" customFormat="1" hidden="1" x14ac:dyDescent="0.25">
      <c r="C1631" s="137"/>
      <c r="D1631" s="154"/>
      <c r="E1631" s="119"/>
      <c r="F1631" s="93">
        <f t="shared" si="76"/>
        <v>0</v>
      </c>
      <c r="G1631" s="157"/>
      <c r="H1631" s="138"/>
      <c r="I1631" s="126" t="e">
        <f>VLOOKUP(H1631,Presupuesto!$B$11:$C$565,2,0)</f>
        <v>#N/A</v>
      </c>
      <c r="J1631" s="94" t="str">
        <f t="shared" si="77"/>
        <v>Desarrollo del Sistema de Educación Superior</v>
      </c>
      <c r="K1631" s="94" t="s">
        <v>411</v>
      </c>
    </row>
    <row r="1632" spans="3:11" s="380" customFormat="1" hidden="1" x14ac:dyDescent="0.25">
      <c r="C1632" s="137"/>
      <c r="D1632" s="154"/>
      <c r="E1632" s="119"/>
      <c r="F1632" s="93">
        <f t="shared" si="76"/>
        <v>0</v>
      </c>
      <c r="G1632" s="157"/>
      <c r="H1632" s="138"/>
      <c r="I1632" s="126" t="e">
        <f>VLOOKUP(H1632,Presupuesto!$B$11:$C$565,2,0)</f>
        <v>#N/A</v>
      </c>
      <c r="J1632" s="94" t="str">
        <f t="shared" si="77"/>
        <v>Desarrollo del Sistema de Educación Superior</v>
      </c>
      <c r="K1632" s="94" t="s">
        <v>411</v>
      </c>
    </row>
    <row r="1633" spans="3:11" s="380" customFormat="1" hidden="1" x14ac:dyDescent="0.25">
      <c r="C1633" s="137"/>
      <c r="D1633" s="154"/>
      <c r="E1633" s="119"/>
      <c r="F1633" s="93">
        <f t="shared" si="76"/>
        <v>0</v>
      </c>
      <c r="G1633" s="157"/>
      <c r="H1633" s="138"/>
      <c r="I1633" s="126" t="e">
        <f>VLOOKUP(H1633,Presupuesto!$B$11:$C$565,2,0)</f>
        <v>#N/A</v>
      </c>
      <c r="J1633" s="94" t="str">
        <f t="shared" si="77"/>
        <v>Desarrollo del Sistema de Educación Superior</v>
      </c>
      <c r="K1633" s="94" t="s">
        <v>411</v>
      </c>
    </row>
    <row r="1634" spans="3:11" s="380" customFormat="1" hidden="1" x14ac:dyDescent="0.25">
      <c r="C1634" s="137"/>
      <c r="D1634" s="154"/>
      <c r="E1634" s="119"/>
      <c r="F1634" s="93">
        <f t="shared" si="76"/>
        <v>0</v>
      </c>
      <c r="G1634" s="157"/>
      <c r="H1634" s="138"/>
      <c r="I1634" s="126" t="e">
        <f>VLOOKUP(H1634,Presupuesto!$B$11:$C$565,2,0)</f>
        <v>#N/A</v>
      </c>
      <c r="J1634" s="94" t="str">
        <f t="shared" si="77"/>
        <v>Desarrollo del Sistema de Educación Superior</v>
      </c>
      <c r="K1634" s="94" t="s">
        <v>411</v>
      </c>
    </row>
    <row r="1635" spans="3:11" s="380" customFormat="1" hidden="1" x14ac:dyDescent="0.25">
      <c r="C1635" s="137"/>
      <c r="D1635" s="154"/>
      <c r="E1635" s="119"/>
      <c r="F1635" s="93">
        <f t="shared" si="76"/>
        <v>0</v>
      </c>
      <c r="G1635" s="157"/>
      <c r="H1635" s="138"/>
      <c r="I1635" s="126" t="e">
        <f>VLOOKUP(H1635,Presupuesto!$B$11:$C$565,2,0)</f>
        <v>#N/A</v>
      </c>
      <c r="J1635" s="94" t="str">
        <f t="shared" si="77"/>
        <v>Desarrollo del Sistema de Educación Superior</v>
      </c>
      <c r="K1635" s="94" t="s">
        <v>411</v>
      </c>
    </row>
    <row r="1636" spans="3:11" s="380" customFormat="1" hidden="1" x14ac:dyDescent="0.25">
      <c r="C1636" s="137"/>
      <c r="D1636" s="154"/>
      <c r="E1636" s="119"/>
      <c r="F1636" s="93">
        <f t="shared" si="76"/>
        <v>0</v>
      </c>
      <c r="G1636" s="157"/>
      <c r="H1636" s="138"/>
      <c r="I1636" s="126" t="e">
        <f>VLOOKUP(H1636,Presupuesto!$B$11:$C$565,2,0)</f>
        <v>#N/A</v>
      </c>
      <c r="J1636" s="94" t="str">
        <f t="shared" si="77"/>
        <v>Desarrollo del Sistema de Educación Superior</v>
      </c>
      <c r="K1636" s="94" t="s">
        <v>411</v>
      </c>
    </row>
    <row r="1637" spans="3:11" s="380" customFormat="1" hidden="1" x14ac:dyDescent="0.25">
      <c r="C1637" s="137"/>
      <c r="D1637" s="154"/>
      <c r="E1637" s="119"/>
      <c r="F1637" s="93">
        <f t="shared" si="76"/>
        <v>0</v>
      </c>
      <c r="G1637" s="157"/>
      <c r="H1637" s="138"/>
      <c r="I1637" s="126" t="e">
        <f>VLOOKUP(H1637,Presupuesto!$B$11:$C$565,2,0)</f>
        <v>#N/A</v>
      </c>
      <c r="J1637" s="94" t="str">
        <f t="shared" si="77"/>
        <v>Desarrollo del Sistema de Educación Superior</v>
      </c>
      <c r="K1637" s="94" t="s">
        <v>411</v>
      </c>
    </row>
    <row r="1638" spans="3:11" s="380" customFormat="1" hidden="1" x14ac:dyDescent="0.25">
      <c r="C1638" s="137"/>
      <c r="D1638" s="154"/>
      <c r="E1638" s="119"/>
      <c r="F1638" s="93">
        <f t="shared" si="76"/>
        <v>0</v>
      </c>
      <c r="G1638" s="157"/>
      <c r="H1638" s="138"/>
      <c r="I1638" s="126" t="e">
        <f>VLOOKUP(H1638,Presupuesto!$B$11:$C$565,2,0)</f>
        <v>#N/A</v>
      </c>
      <c r="J1638" s="94" t="str">
        <f t="shared" si="77"/>
        <v>Desarrollo del Sistema de Educación Superior</v>
      </c>
      <c r="K1638" s="94" t="s">
        <v>411</v>
      </c>
    </row>
    <row r="1639" spans="3:11" s="380" customFormat="1" hidden="1" x14ac:dyDescent="0.25">
      <c r="C1639" s="137"/>
      <c r="D1639" s="154"/>
      <c r="E1639" s="119"/>
      <c r="F1639" s="93">
        <f t="shared" si="76"/>
        <v>0</v>
      </c>
      <c r="G1639" s="157"/>
      <c r="H1639" s="138"/>
      <c r="I1639" s="126" t="e">
        <f>VLOOKUP(H1639,Presupuesto!$B$11:$C$565,2,0)</f>
        <v>#N/A</v>
      </c>
      <c r="J1639" s="94" t="str">
        <f t="shared" si="77"/>
        <v>Desarrollo del Sistema de Educación Superior</v>
      </c>
      <c r="K1639" s="94" t="s">
        <v>411</v>
      </c>
    </row>
    <row r="1640" spans="3:11" s="380" customFormat="1" hidden="1" x14ac:dyDescent="0.25">
      <c r="C1640" s="137"/>
      <c r="D1640" s="154"/>
      <c r="E1640" s="119"/>
      <c r="F1640" s="93">
        <f t="shared" si="76"/>
        <v>0</v>
      </c>
      <c r="G1640" s="157"/>
      <c r="H1640" s="138"/>
      <c r="I1640" s="126" t="e">
        <f>VLOOKUP(H1640,Presupuesto!$B$11:$C$565,2,0)</f>
        <v>#N/A</v>
      </c>
      <c r="J1640" s="94" t="str">
        <f t="shared" si="77"/>
        <v>Desarrollo del Sistema de Educación Superior</v>
      </c>
      <c r="K1640" s="94" t="s">
        <v>411</v>
      </c>
    </row>
    <row r="1641" spans="3:11" s="380" customFormat="1" hidden="1" x14ac:dyDescent="0.25">
      <c r="C1641" s="137"/>
      <c r="D1641" s="154"/>
      <c r="E1641" s="119"/>
      <c r="F1641" s="93">
        <f t="shared" si="76"/>
        <v>0</v>
      </c>
      <c r="G1641" s="157"/>
      <c r="H1641" s="138"/>
      <c r="I1641" s="126" t="e">
        <f>VLOOKUP(H1641,Presupuesto!$B$11:$C$565,2,0)</f>
        <v>#N/A</v>
      </c>
      <c r="J1641" s="94" t="str">
        <f t="shared" si="77"/>
        <v>Desarrollo del Sistema de Educación Superior</v>
      </c>
      <c r="K1641" s="94" t="s">
        <v>411</v>
      </c>
    </row>
    <row r="1642" spans="3:11" s="380" customFormat="1" hidden="1" x14ac:dyDescent="0.25">
      <c r="C1642" s="137"/>
      <c r="D1642" s="154"/>
      <c r="E1642" s="119"/>
      <c r="F1642" s="93">
        <f t="shared" si="76"/>
        <v>0</v>
      </c>
      <c r="G1642" s="157"/>
      <c r="H1642" s="138"/>
      <c r="I1642" s="126" t="e">
        <f>VLOOKUP(H1642,Presupuesto!$B$11:$C$565,2,0)</f>
        <v>#N/A</v>
      </c>
      <c r="J1642" s="94" t="str">
        <f t="shared" si="77"/>
        <v>Desarrollo del Sistema de Educación Superior</v>
      </c>
      <c r="K1642" s="94" t="s">
        <v>411</v>
      </c>
    </row>
    <row r="1643" spans="3:11" s="380" customFormat="1" hidden="1" x14ac:dyDescent="0.25">
      <c r="C1643" s="137"/>
      <c r="D1643" s="154"/>
      <c r="E1643" s="119"/>
      <c r="F1643" s="93">
        <f t="shared" si="76"/>
        <v>0</v>
      </c>
      <c r="G1643" s="157"/>
      <c r="H1643" s="138"/>
      <c r="I1643" s="126" t="e">
        <f>VLOOKUP(H1643,Presupuesto!$B$11:$C$565,2,0)</f>
        <v>#N/A</v>
      </c>
      <c r="J1643" s="94" t="str">
        <f t="shared" si="77"/>
        <v>Desarrollo del Sistema de Educación Superior</v>
      </c>
      <c r="K1643" s="94" t="s">
        <v>411</v>
      </c>
    </row>
    <row r="1644" spans="3:11" s="380" customFormat="1" hidden="1" x14ac:dyDescent="0.25">
      <c r="C1644" s="139"/>
      <c r="D1644" s="147"/>
      <c r="E1644" s="114"/>
      <c r="F1644" s="93">
        <f t="shared" si="76"/>
        <v>0</v>
      </c>
      <c r="G1644" s="157"/>
      <c r="H1644" s="140"/>
      <c r="I1644" s="126" t="e">
        <f>VLOOKUP(H1644,Presupuesto!$B$11:$C$565,2,0)</f>
        <v>#N/A</v>
      </c>
      <c r="J1644" s="94" t="str">
        <f t="shared" si="77"/>
        <v>Desarrollo del Sistema de Educación Superior</v>
      </c>
      <c r="K1644" s="94" t="s">
        <v>411</v>
      </c>
    </row>
    <row r="1645" spans="3:11" s="380" customFormat="1" hidden="1" x14ac:dyDescent="0.25">
      <c r="C1645" s="139"/>
      <c r="D1645" s="147"/>
      <c r="E1645" s="114"/>
      <c r="F1645" s="93">
        <f t="shared" si="76"/>
        <v>0</v>
      </c>
      <c r="G1645" s="157"/>
      <c r="H1645" s="140"/>
      <c r="I1645" s="126" t="e">
        <f>VLOOKUP(H1645,Presupuesto!$B$11:$C$565,2,0)</f>
        <v>#N/A</v>
      </c>
      <c r="J1645" s="94" t="str">
        <f t="shared" si="77"/>
        <v>Desarrollo del Sistema de Educación Superior</v>
      </c>
      <c r="K1645" s="94" t="s">
        <v>411</v>
      </c>
    </row>
    <row r="1646" spans="3:11" s="380" customFormat="1" hidden="1" x14ac:dyDescent="0.25">
      <c r="C1646" s="139"/>
      <c r="D1646" s="147"/>
      <c r="E1646" s="114"/>
      <c r="F1646" s="93">
        <f t="shared" si="76"/>
        <v>0</v>
      </c>
      <c r="G1646" s="157"/>
      <c r="H1646" s="140"/>
      <c r="I1646" s="126" t="e">
        <f>VLOOKUP(H1646,Presupuesto!$B$11:$C$565,2,0)</f>
        <v>#N/A</v>
      </c>
      <c r="J1646" s="94" t="str">
        <f t="shared" si="77"/>
        <v>Desarrollo del Sistema de Educación Superior</v>
      </c>
      <c r="K1646" s="94" t="s">
        <v>411</v>
      </c>
    </row>
    <row r="1647" spans="3:11" s="380" customFormat="1" hidden="1" x14ac:dyDescent="0.25">
      <c r="C1647" s="139"/>
      <c r="D1647" s="147"/>
      <c r="E1647" s="114"/>
      <c r="F1647" s="93">
        <f t="shared" si="76"/>
        <v>0</v>
      </c>
      <c r="G1647" s="157"/>
      <c r="H1647" s="140"/>
      <c r="I1647" s="126" t="e">
        <f>VLOOKUP(H1647,Presupuesto!$B$11:$C$565,2,0)</f>
        <v>#N/A</v>
      </c>
      <c r="J1647" s="94" t="str">
        <f t="shared" si="77"/>
        <v>Desarrollo del Sistema de Educación Superior</v>
      </c>
      <c r="K1647" s="94" t="s">
        <v>411</v>
      </c>
    </row>
    <row r="1648" spans="3:11" s="380" customFormat="1" hidden="1" x14ac:dyDescent="0.25">
      <c r="C1648" s="139"/>
      <c r="D1648" s="147"/>
      <c r="E1648" s="114"/>
      <c r="F1648" s="93">
        <f t="shared" si="76"/>
        <v>0</v>
      </c>
      <c r="G1648" s="157"/>
      <c r="H1648" s="140"/>
      <c r="I1648" s="126" t="e">
        <f>VLOOKUP(H1648,Presupuesto!$B$11:$C$565,2,0)</f>
        <v>#N/A</v>
      </c>
      <c r="J1648" s="94" t="str">
        <f t="shared" si="77"/>
        <v>Desarrollo del Sistema de Educación Superior</v>
      </c>
      <c r="K1648" s="94" t="s">
        <v>411</v>
      </c>
    </row>
    <row r="1649" spans="3:11" s="380" customFormat="1" hidden="1" x14ac:dyDescent="0.25">
      <c r="C1649" s="139"/>
      <c r="D1649" s="147"/>
      <c r="E1649" s="114"/>
      <c r="F1649" s="93">
        <f t="shared" si="76"/>
        <v>0</v>
      </c>
      <c r="G1649" s="157"/>
      <c r="H1649" s="140"/>
      <c r="I1649" s="126" t="e">
        <f>VLOOKUP(H1649,Presupuesto!$B$11:$C$565,2,0)</f>
        <v>#N/A</v>
      </c>
      <c r="J1649" s="94" t="str">
        <f t="shared" si="77"/>
        <v>Desarrollo del Sistema de Educación Superior</v>
      </c>
      <c r="K1649" s="94" t="s">
        <v>411</v>
      </c>
    </row>
    <row r="1650" spans="3:11" s="380" customFormat="1" hidden="1" x14ac:dyDescent="0.25">
      <c r="C1650" s="139"/>
      <c r="D1650" s="147"/>
      <c r="E1650" s="114"/>
      <c r="F1650" s="93">
        <f t="shared" si="76"/>
        <v>0</v>
      </c>
      <c r="G1650" s="157"/>
      <c r="H1650" s="140"/>
      <c r="I1650" s="126" t="e">
        <f>VLOOKUP(H1650,Presupuesto!$B$11:$C$565,2,0)</f>
        <v>#N/A</v>
      </c>
      <c r="J1650" s="94" t="str">
        <f t="shared" si="77"/>
        <v>Desarrollo del Sistema de Educación Superior</v>
      </c>
      <c r="K1650" s="94" t="s">
        <v>411</v>
      </c>
    </row>
    <row r="1651" spans="3:11" s="380" customFormat="1" hidden="1" x14ac:dyDescent="0.25">
      <c r="C1651" s="139"/>
      <c r="D1651" s="147"/>
      <c r="E1651" s="114"/>
      <c r="F1651" s="93">
        <f t="shared" si="76"/>
        <v>0</v>
      </c>
      <c r="G1651" s="157"/>
      <c r="H1651" s="140"/>
      <c r="I1651" s="126" t="e">
        <f>VLOOKUP(H1651,Presupuesto!$B$11:$C$565,2,0)</f>
        <v>#N/A</v>
      </c>
      <c r="J1651" s="94" t="str">
        <f t="shared" si="77"/>
        <v>Desarrollo del Sistema de Educación Superior</v>
      </c>
      <c r="K1651" s="94" t="s">
        <v>411</v>
      </c>
    </row>
    <row r="1652" spans="3:11" s="380" customFormat="1" hidden="1" x14ac:dyDescent="0.25">
      <c r="C1652" s="141"/>
      <c r="D1652" s="147"/>
      <c r="E1652" s="114"/>
      <c r="F1652" s="93">
        <f t="shared" si="76"/>
        <v>0</v>
      </c>
      <c r="G1652" s="157"/>
      <c r="H1652" s="142"/>
      <c r="I1652" s="126" t="e">
        <f>VLOOKUP(H1652,Presupuesto!$B$11:$C$565,2,0)</f>
        <v>#N/A</v>
      </c>
      <c r="J1652" s="94" t="str">
        <f t="shared" si="77"/>
        <v>Desarrollo del Sistema de Educación Superior</v>
      </c>
      <c r="K1652" s="94" t="s">
        <v>402</v>
      </c>
    </row>
    <row r="1653" spans="3:11" s="380" customFormat="1" hidden="1" x14ac:dyDescent="0.25">
      <c r="C1653" s="141"/>
      <c r="D1653" s="147"/>
      <c r="E1653" s="114"/>
      <c r="F1653" s="93">
        <f t="shared" si="76"/>
        <v>0</v>
      </c>
      <c r="G1653" s="157"/>
      <c r="H1653" s="142"/>
      <c r="I1653" s="126" t="e">
        <f>VLOOKUP(H1653,Presupuesto!$B$11:$C$565,2,0)</f>
        <v>#N/A</v>
      </c>
      <c r="J1653" s="94" t="str">
        <f t="shared" si="77"/>
        <v>Desarrollo del Sistema de Educación Superior</v>
      </c>
      <c r="K1653" s="94" t="s">
        <v>411</v>
      </c>
    </row>
    <row r="1654" spans="3:11" s="380" customFormat="1" hidden="1" x14ac:dyDescent="0.25">
      <c r="C1654" s="141"/>
      <c r="D1654" s="147"/>
      <c r="E1654" s="114"/>
      <c r="F1654" s="93">
        <f t="shared" si="76"/>
        <v>0</v>
      </c>
      <c r="G1654" s="157"/>
      <c r="H1654" s="142"/>
      <c r="I1654" s="126" t="e">
        <f>VLOOKUP(H1654,Presupuesto!$B$11:$C$565,2,0)</f>
        <v>#N/A</v>
      </c>
      <c r="J1654" s="94" t="str">
        <f t="shared" si="77"/>
        <v>Desarrollo del Sistema de Educación Superior</v>
      </c>
      <c r="K1654" s="94" t="s">
        <v>411</v>
      </c>
    </row>
    <row r="1655" spans="3:11" s="380" customFormat="1" hidden="1" x14ac:dyDescent="0.25">
      <c r="C1655" s="141"/>
      <c r="D1655" s="147"/>
      <c r="E1655" s="114"/>
      <c r="F1655" s="93">
        <f t="shared" si="76"/>
        <v>0</v>
      </c>
      <c r="G1655" s="157"/>
      <c r="H1655" s="142"/>
      <c r="I1655" s="126" t="e">
        <f>VLOOKUP(H1655,Presupuesto!$B$11:$C$565,2,0)</f>
        <v>#N/A</v>
      </c>
      <c r="J1655" s="94" t="str">
        <f t="shared" si="77"/>
        <v>Desarrollo del Sistema de Educación Superior</v>
      </c>
      <c r="K1655" s="94" t="s">
        <v>411</v>
      </c>
    </row>
    <row r="1656" spans="3:11" s="380" customFormat="1" ht="15.75" hidden="1" thickBot="1" x14ac:dyDescent="0.3">
      <c r="C1656" s="143"/>
      <c r="D1656" s="155"/>
      <c r="E1656" s="99"/>
      <c r="F1656" s="101">
        <f t="shared" si="76"/>
        <v>0</v>
      </c>
      <c r="G1656" s="158"/>
      <c r="H1656" s="144"/>
      <c r="I1656" s="128" t="e">
        <f>VLOOKUP(H1656,Presupuesto!$B$11:$C$565,2,0)</f>
        <v>#N/A</v>
      </c>
      <c r="J1656" s="102" t="str">
        <f t="shared" si="77"/>
        <v>Desarrollo del Sistema de Educación Superior</v>
      </c>
      <c r="K1656" s="120" t="s">
        <v>393</v>
      </c>
    </row>
    <row r="1657" spans="3:11" s="380" customFormat="1" ht="15.75" thickBot="1" x14ac:dyDescent="0.3">
      <c r="G1657" s="367"/>
    </row>
    <row r="1658" spans="3:11" s="380" customFormat="1" ht="15.75" thickBot="1" x14ac:dyDescent="0.3">
      <c r="C1658" s="153" t="s">
        <v>53</v>
      </c>
      <c r="D1658" s="307">
        <f>SUM(F1665:F1699)</f>
        <v>12500</v>
      </c>
      <c r="F1658" s="70"/>
      <c r="G1658" s="76"/>
      <c r="H1658" s="70"/>
      <c r="I1658" s="70"/>
    </row>
    <row r="1659" spans="3:11" s="380" customFormat="1" x14ac:dyDescent="0.25">
      <c r="C1659" s="70"/>
      <c r="D1659" s="31"/>
      <c r="E1659" s="89"/>
      <c r="F1659" s="89"/>
      <c r="G1659" s="89"/>
      <c r="H1659" s="73"/>
      <c r="I1659" s="73"/>
      <c r="J1659" s="73"/>
      <c r="K1659" s="108"/>
    </row>
    <row r="1660" spans="3:11" s="380" customFormat="1" x14ac:dyDescent="0.25">
      <c r="C1660" s="70"/>
      <c r="D1660" s="31"/>
      <c r="E1660" s="89"/>
      <c r="F1660" s="89"/>
      <c r="G1660" s="89"/>
      <c r="H1660" s="73"/>
      <c r="I1660" s="73"/>
      <c r="J1660" s="73"/>
      <c r="K1660" s="108"/>
    </row>
    <row r="1661" spans="3:11" s="380" customFormat="1" ht="15.75" x14ac:dyDescent="0.25">
      <c r="C1661" s="198" t="s">
        <v>391</v>
      </c>
      <c r="D1661" s="306" t="s">
        <v>2829</v>
      </c>
      <c r="E1661" s="89"/>
      <c r="F1661" s="89"/>
      <c r="G1661" s="89"/>
      <c r="H1661" s="73"/>
      <c r="I1661" s="73"/>
      <c r="J1661" s="73"/>
      <c r="K1661" s="108"/>
    </row>
    <row r="1662" spans="3:11" s="380" customFormat="1" ht="18.75" x14ac:dyDescent="0.25">
      <c r="C1662" s="200" t="e">
        <f>IFERROR(VLOOKUP(D1661,'1. Desarrollo e Innov. Curricu.'!$F:$G,2,FALSE),IFERROR(VLOOKUP(D1661,'2. Investigación Científica'!$F:$G,2,FALSE),IFERROR(VLOOKUP(D1661,'3. Vinculación Univ. Sociedad'!$E:$G,2,FALSE),IFERROR(VLOOKUP(D1661,'4. Docencia y Profesorado Univ.'!$F:$G,2,FALSE),IFERROR(VLOOKUP(D1661,'5. Estudiantes y Graduados'!$F:$G,2,FALSE),IFERROR(VLOOKUP(D1661,'11. Gestion Administrativa'!$F:$G,2,FALSE),IFERROR(VLOOKUP(D1661,'13. Gestión Académica'!$F:$G,2,FALSE),IFERROR(VLOOKUP(D1661,'9. Asegura. de la Calid. y M'!$F:$G,2,FALSE),IFERROR(VLOOKUP(D1661,'6. Gestión del Conocimiento'!$F:$G,2,FALSE),IFERROR(VLOOKUP(D1661,'15. Gobernabilidad y Proceso...'!$F:$G,2,FALSE),IFERROR(VLOOKUP(D1661,'12. Gestión del Talento Humano'!$F:$G,2,FALSE),IFERROR(VLOOKUP(D1661,'14. Internacional... de la E.S.'!$F:$G,2,FALSE),IFERROR(VLOOKUP(D1661,'10. Posgrado'!$F:$G,2,FALSE),IFERROR(VLOOKUP(D1661,'17. Gestión TIC'!$F:$G,2,FALSE),IFERROR(VLOOKUP(D1661,'16. Desa. del Sistema Educ.Sup.'!$F:$G,2,FALSE),IFERROR(VLOOKUP(D1661,'8. Cultura de Inno. Insti...'!$F:$G,2,FALSE),VLOOKUP(D1661,'7. Lo Esencial de la Reforma U.'!$F:$G,2,0)))))))))))))))))</f>
        <v>#N/A</v>
      </c>
      <c r="D1662" s="31"/>
      <c r="E1662" s="89"/>
      <c r="F1662" s="89"/>
      <c r="G1662" s="89"/>
      <c r="H1662" s="73"/>
      <c r="I1662" s="73"/>
      <c r="J1662" s="73"/>
      <c r="K1662" s="108"/>
    </row>
    <row r="1663" spans="3:11" s="380" customFormat="1" ht="15.75" thickBot="1" x14ac:dyDescent="0.3">
      <c r="F1663" s="89"/>
      <c r="G1663" s="73"/>
      <c r="H1663" s="73"/>
      <c r="I1663" s="73"/>
    </row>
    <row r="1664" spans="3:11" s="380" customFormat="1" ht="30.75" thickBot="1" x14ac:dyDescent="0.3">
      <c r="C1664" s="125" t="s">
        <v>44</v>
      </c>
      <c r="D1664" s="125" t="s">
        <v>55</v>
      </c>
      <c r="E1664" s="132" t="s">
        <v>57</v>
      </c>
      <c r="F1664" s="131" t="s">
        <v>27</v>
      </c>
      <c r="G1664" s="129" t="s">
        <v>130</v>
      </c>
      <c r="H1664" s="132" t="s">
        <v>46</v>
      </c>
      <c r="I1664" s="129" t="s">
        <v>131</v>
      </c>
      <c r="J1664" s="129" t="s">
        <v>409</v>
      </c>
      <c r="K1664" s="129" t="s">
        <v>410</v>
      </c>
    </row>
    <row r="1665" spans="3:11" s="380" customFormat="1" hidden="1" x14ac:dyDescent="0.25">
      <c r="C1665" s="210" t="s">
        <v>438</v>
      </c>
      <c r="D1665" s="211"/>
      <c r="E1665" s="209">
        <f>HLOOKUP(C1665,$AH$2:$BU$3,2,0)</f>
        <v>620</v>
      </c>
      <c r="F1665" s="93">
        <f t="shared" ref="F1665:F1699" si="78">D1665*E1665</f>
        <v>0</v>
      </c>
      <c r="G1665" s="157"/>
      <c r="H1665" s="138"/>
      <c r="I1665" s="126" t="e">
        <f>VLOOKUP(H1665,Presupuesto!$B$11:$C$565,2,0)</f>
        <v>#N/A</v>
      </c>
      <c r="J1665" s="208" t="s">
        <v>1474</v>
      </c>
      <c r="K1665" s="94" t="s">
        <v>393</v>
      </c>
    </row>
    <row r="1666" spans="3:11" s="380" customFormat="1" x14ac:dyDescent="0.25">
      <c r="C1666" s="137" t="s">
        <v>3070</v>
      </c>
      <c r="D1666" s="154">
        <v>2</v>
      </c>
      <c r="E1666" s="119">
        <v>6250</v>
      </c>
      <c r="F1666" s="93">
        <f t="shared" si="78"/>
        <v>12500</v>
      </c>
      <c r="G1666" s="157" t="s">
        <v>128</v>
      </c>
      <c r="H1666" s="138"/>
      <c r="I1666" s="126" t="e">
        <f>VLOOKUP(H1666,Presupuesto!$B$11:$C$565,2,0)</f>
        <v>#N/A</v>
      </c>
      <c r="J1666" s="94" t="s">
        <v>470</v>
      </c>
      <c r="K1666" s="94" t="s">
        <v>397</v>
      </c>
    </row>
    <row r="1667" spans="3:11" s="380" customFormat="1" hidden="1" x14ac:dyDescent="0.25">
      <c r="C1667" s="137"/>
      <c r="D1667" s="154"/>
      <c r="E1667" s="119"/>
      <c r="F1667" s="93">
        <f t="shared" si="78"/>
        <v>0</v>
      </c>
      <c r="G1667" s="157"/>
      <c r="H1667" s="138"/>
      <c r="I1667" s="126" t="e">
        <f>VLOOKUP(H1667,Presupuesto!$B$11:$C$565,2,0)</f>
        <v>#N/A</v>
      </c>
      <c r="J1667" s="94" t="str">
        <f t="shared" ref="J1667:J1699" si="79">$J$854</f>
        <v>Desarrollo del Sistema de Educación Superior</v>
      </c>
      <c r="K1667" s="94" t="s">
        <v>411</v>
      </c>
    </row>
    <row r="1668" spans="3:11" s="380" customFormat="1" hidden="1" x14ac:dyDescent="0.25">
      <c r="C1668" s="137"/>
      <c r="D1668" s="154"/>
      <c r="E1668" s="119"/>
      <c r="F1668" s="93">
        <f t="shared" si="78"/>
        <v>0</v>
      </c>
      <c r="G1668" s="157"/>
      <c r="H1668" s="138"/>
      <c r="I1668" s="126" t="e">
        <f>VLOOKUP(H1668,Presupuesto!$B$11:$C$565,2,0)</f>
        <v>#N/A</v>
      </c>
      <c r="J1668" s="94" t="str">
        <f t="shared" si="79"/>
        <v>Desarrollo del Sistema de Educación Superior</v>
      </c>
      <c r="K1668" s="94" t="s">
        <v>411</v>
      </c>
    </row>
    <row r="1669" spans="3:11" s="380" customFormat="1" hidden="1" x14ac:dyDescent="0.25">
      <c r="C1669" s="137"/>
      <c r="D1669" s="154"/>
      <c r="E1669" s="119"/>
      <c r="F1669" s="93">
        <f t="shared" si="78"/>
        <v>0</v>
      </c>
      <c r="G1669" s="157"/>
      <c r="H1669" s="138"/>
      <c r="I1669" s="126" t="e">
        <f>VLOOKUP(H1669,Presupuesto!$B$11:$C$565,2,0)</f>
        <v>#N/A</v>
      </c>
      <c r="J1669" s="94" t="str">
        <f t="shared" si="79"/>
        <v>Desarrollo del Sistema de Educación Superior</v>
      </c>
      <c r="K1669" s="94" t="s">
        <v>411</v>
      </c>
    </row>
    <row r="1670" spans="3:11" s="380" customFormat="1" hidden="1" x14ac:dyDescent="0.25">
      <c r="C1670" s="137"/>
      <c r="D1670" s="154"/>
      <c r="E1670" s="119"/>
      <c r="F1670" s="93">
        <f t="shared" si="78"/>
        <v>0</v>
      </c>
      <c r="G1670" s="157"/>
      <c r="H1670" s="138"/>
      <c r="I1670" s="126" t="e">
        <f>VLOOKUP(H1670,Presupuesto!$B$11:$C$565,2,0)</f>
        <v>#N/A</v>
      </c>
      <c r="J1670" s="94" t="str">
        <f t="shared" si="79"/>
        <v>Desarrollo del Sistema de Educación Superior</v>
      </c>
      <c r="K1670" s="94" t="s">
        <v>400</v>
      </c>
    </row>
    <row r="1671" spans="3:11" s="380" customFormat="1" hidden="1" x14ac:dyDescent="0.25">
      <c r="C1671" s="137"/>
      <c r="D1671" s="154"/>
      <c r="E1671" s="119"/>
      <c r="F1671" s="93">
        <f t="shared" si="78"/>
        <v>0</v>
      </c>
      <c r="G1671" s="157"/>
      <c r="H1671" s="138"/>
      <c r="I1671" s="126" t="e">
        <f>VLOOKUP(H1671,Presupuesto!$B$11:$C$565,2,0)</f>
        <v>#N/A</v>
      </c>
      <c r="J1671" s="94" t="str">
        <f t="shared" si="79"/>
        <v>Desarrollo del Sistema de Educación Superior</v>
      </c>
      <c r="K1671" s="94" t="s">
        <v>411</v>
      </c>
    </row>
    <row r="1672" spans="3:11" s="380" customFormat="1" hidden="1" x14ac:dyDescent="0.25">
      <c r="C1672" s="137"/>
      <c r="D1672" s="154"/>
      <c r="E1672" s="119"/>
      <c r="F1672" s="93">
        <f t="shared" si="78"/>
        <v>0</v>
      </c>
      <c r="G1672" s="157"/>
      <c r="H1672" s="138"/>
      <c r="I1672" s="126" t="e">
        <f>VLOOKUP(H1672,Presupuesto!$B$11:$C$565,2,0)</f>
        <v>#N/A</v>
      </c>
      <c r="J1672" s="94" t="str">
        <f t="shared" si="79"/>
        <v>Desarrollo del Sistema de Educación Superior</v>
      </c>
      <c r="K1672" s="94" t="s">
        <v>411</v>
      </c>
    </row>
    <row r="1673" spans="3:11" s="380" customFormat="1" hidden="1" x14ac:dyDescent="0.25">
      <c r="C1673" s="137"/>
      <c r="D1673" s="154"/>
      <c r="E1673" s="119"/>
      <c r="F1673" s="93">
        <f t="shared" si="78"/>
        <v>0</v>
      </c>
      <c r="G1673" s="157"/>
      <c r="H1673" s="138"/>
      <c r="I1673" s="126" t="e">
        <f>VLOOKUP(H1673,Presupuesto!$B$11:$C$565,2,0)</f>
        <v>#N/A</v>
      </c>
      <c r="J1673" s="94" t="str">
        <f t="shared" si="79"/>
        <v>Desarrollo del Sistema de Educación Superior</v>
      </c>
      <c r="K1673" s="94" t="s">
        <v>411</v>
      </c>
    </row>
    <row r="1674" spans="3:11" s="380" customFormat="1" hidden="1" x14ac:dyDescent="0.25">
      <c r="C1674" s="137"/>
      <c r="D1674" s="154"/>
      <c r="E1674" s="119"/>
      <c r="F1674" s="93">
        <f t="shared" si="78"/>
        <v>0</v>
      </c>
      <c r="G1674" s="157"/>
      <c r="H1674" s="138"/>
      <c r="I1674" s="126" t="e">
        <f>VLOOKUP(H1674,Presupuesto!$B$11:$C$565,2,0)</f>
        <v>#N/A</v>
      </c>
      <c r="J1674" s="94" t="str">
        <f t="shared" si="79"/>
        <v>Desarrollo del Sistema de Educación Superior</v>
      </c>
      <c r="K1674" s="94" t="s">
        <v>411</v>
      </c>
    </row>
    <row r="1675" spans="3:11" s="380" customFormat="1" hidden="1" x14ac:dyDescent="0.25">
      <c r="C1675" s="137"/>
      <c r="D1675" s="154"/>
      <c r="E1675" s="119"/>
      <c r="F1675" s="93">
        <f t="shared" si="78"/>
        <v>0</v>
      </c>
      <c r="G1675" s="157"/>
      <c r="H1675" s="138"/>
      <c r="I1675" s="126" t="e">
        <f>VLOOKUP(H1675,Presupuesto!$B$11:$C$565,2,0)</f>
        <v>#N/A</v>
      </c>
      <c r="J1675" s="94" t="str">
        <f t="shared" si="79"/>
        <v>Desarrollo del Sistema de Educación Superior</v>
      </c>
      <c r="K1675" s="94" t="s">
        <v>411</v>
      </c>
    </row>
    <row r="1676" spans="3:11" s="380" customFormat="1" hidden="1" x14ac:dyDescent="0.25">
      <c r="C1676" s="137"/>
      <c r="D1676" s="154"/>
      <c r="E1676" s="119"/>
      <c r="F1676" s="93">
        <f t="shared" si="78"/>
        <v>0</v>
      </c>
      <c r="G1676" s="157"/>
      <c r="H1676" s="138"/>
      <c r="I1676" s="126" t="e">
        <f>VLOOKUP(H1676,Presupuesto!$B$11:$C$565,2,0)</f>
        <v>#N/A</v>
      </c>
      <c r="J1676" s="94" t="str">
        <f t="shared" si="79"/>
        <v>Desarrollo del Sistema de Educación Superior</v>
      </c>
      <c r="K1676" s="94" t="s">
        <v>411</v>
      </c>
    </row>
    <row r="1677" spans="3:11" s="380" customFormat="1" hidden="1" x14ac:dyDescent="0.25">
      <c r="C1677" s="137"/>
      <c r="D1677" s="154"/>
      <c r="E1677" s="119"/>
      <c r="F1677" s="93">
        <f t="shared" si="78"/>
        <v>0</v>
      </c>
      <c r="G1677" s="157"/>
      <c r="H1677" s="138"/>
      <c r="I1677" s="126" t="e">
        <f>VLOOKUP(H1677,Presupuesto!$B$11:$C$565,2,0)</f>
        <v>#N/A</v>
      </c>
      <c r="J1677" s="94" t="str">
        <f t="shared" si="79"/>
        <v>Desarrollo del Sistema de Educación Superior</v>
      </c>
      <c r="K1677" s="94" t="s">
        <v>411</v>
      </c>
    </row>
    <row r="1678" spans="3:11" s="380" customFormat="1" hidden="1" x14ac:dyDescent="0.25">
      <c r="C1678" s="137"/>
      <c r="D1678" s="154"/>
      <c r="E1678" s="119"/>
      <c r="F1678" s="93">
        <f t="shared" si="78"/>
        <v>0</v>
      </c>
      <c r="G1678" s="157"/>
      <c r="H1678" s="138"/>
      <c r="I1678" s="126" t="e">
        <f>VLOOKUP(H1678,Presupuesto!$B$11:$C$565,2,0)</f>
        <v>#N/A</v>
      </c>
      <c r="J1678" s="94" t="str">
        <f t="shared" si="79"/>
        <v>Desarrollo del Sistema de Educación Superior</v>
      </c>
      <c r="K1678" s="94" t="s">
        <v>411</v>
      </c>
    </row>
    <row r="1679" spans="3:11" s="380" customFormat="1" hidden="1" x14ac:dyDescent="0.25">
      <c r="C1679" s="137"/>
      <c r="D1679" s="154"/>
      <c r="E1679" s="119"/>
      <c r="F1679" s="93">
        <f t="shared" si="78"/>
        <v>0</v>
      </c>
      <c r="G1679" s="157"/>
      <c r="H1679" s="138"/>
      <c r="I1679" s="126" t="e">
        <f>VLOOKUP(H1679,Presupuesto!$B$11:$C$565,2,0)</f>
        <v>#N/A</v>
      </c>
      <c r="J1679" s="94" t="str">
        <f t="shared" si="79"/>
        <v>Desarrollo del Sistema de Educación Superior</v>
      </c>
      <c r="K1679" s="94" t="s">
        <v>411</v>
      </c>
    </row>
    <row r="1680" spans="3:11" s="380" customFormat="1" hidden="1" x14ac:dyDescent="0.25">
      <c r="C1680" s="137"/>
      <c r="D1680" s="154"/>
      <c r="E1680" s="119"/>
      <c r="F1680" s="93">
        <f t="shared" si="78"/>
        <v>0</v>
      </c>
      <c r="G1680" s="157"/>
      <c r="H1680" s="138"/>
      <c r="I1680" s="126" t="e">
        <f>VLOOKUP(H1680,Presupuesto!$B$11:$C$565,2,0)</f>
        <v>#N/A</v>
      </c>
      <c r="J1680" s="94" t="str">
        <f t="shared" si="79"/>
        <v>Desarrollo del Sistema de Educación Superior</v>
      </c>
      <c r="K1680" s="94" t="s">
        <v>411</v>
      </c>
    </row>
    <row r="1681" spans="3:11" s="380" customFormat="1" hidden="1" x14ac:dyDescent="0.25">
      <c r="C1681" s="137"/>
      <c r="D1681" s="154"/>
      <c r="E1681" s="119"/>
      <c r="F1681" s="93">
        <f t="shared" si="78"/>
        <v>0</v>
      </c>
      <c r="G1681" s="157"/>
      <c r="H1681" s="138"/>
      <c r="I1681" s="126" t="e">
        <f>VLOOKUP(H1681,Presupuesto!$B$11:$C$565,2,0)</f>
        <v>#N/A</v>
      </c>
      <c r="J1681" s="94" t="str">
        <f t="shared" si="79"/>
        <v>Desarrollo del Sistema de Educación Superior</v>
      </c>
      <c r="K1681" s="94" t="s">
        <v>411</v>
      </c>
    </row>
    <row r="1682" spans="3:11" s="380" customFormat="1" hidden="1" x14ac:dyDescent="0.25">
      <c r="C1682" s="137"/>
      <c r="D1682" s="154"/>
      <c r="E1682" s="119"/>
      <c r="F1682" s="93">
        <f t="shared" si="78"/>
        <v>0</v>
      </c>
      <c r="G1682" s="157"/>
      <c r="H1682" s="138"/>
      <c r="I1682" s="126" t="e">
        <f>VLOOKUP(H1682,Presupuesto!$B$11:$C$565,2,0)</f>
        <v>#N/A</v>
      </c>
      <c r="J1682" s="94" t="str">
        <f t="shared" si="79"/>
        <v>Desarrollo del Sistema de Educación Superior</v>
      </c>
      <c r="K1682" s="94" t="s">
        <v>411</v>
      </c>
    </row>
    <row r="1683" spans="3:11" s="380" customFormat="1" hidden="1" x14ac:dyDescent="0.25">
      <c r="C1683" s="137"/>
      <c r="D1683" s="154"/>
      <c r="E1683" s="119"/>
      <c r="F1683" s="93">
        <f t="shared" si="78"/>
        <v>0</v>
      </c>
      <c r="G1683" s="157"/>
      <c r="H1683" s="138"/>
      <c r="I1683" s="126" t="e">
        <f>VLOOKUP(H1683,Presupuesto!$B$11:$C$565,2,0)</f>
        <v>#N/A</v>
      </c>
      <c r="J1683" s="94" t="str">
        <f t="shared" si="79"/>
        <v>Desarrollo del Sistema de Educación Superior</v>
      </c>
      <c r="K1683" s="94" t="s">
        <v>411</v>
      </c>
    </row>
    <row r="1684" spans="3:11" s="380" customFormat="1" hidden="1" x14ac:dyDescent="0.25">
      <c r="C1684" s="137"/>
      <c r="D1684" s="154"/>
      <c r="E1684" s="119"/>
      <c r="F1684" s="93">
        <f t="shared" si="78"/>
        <v>0</v>
      </c>
      <c r="G1684" s="157"/>
      <c r="H1684" s="138"/>
      <c r="I1684" s="126" t="e">
        <f>VLOOKUP(H1684,Presupuesto!$B$11:$C$565,2,0)</f>
        <v>#N/A</v>
      </c>
      <c r="J1684" s="94" t="str">
        <f t="shared" si="79"/>
        <v>Desarrollo del Sistema de Educación Superior</v>
      </c>
      <c r="K1684" s="94" t="s">
        <v>411</v>
      </c>
    </row>
    <row r="1685" spans="3:11" s="380" customFormat="1" hidden="1" x14ac:dyDescent="0.25">
      <c r="C1685" s="137"/>
      <c r="D1685" s="154"/>
      <c r="E1685" s="119"/>
      <c r="F1685" s="93">
        <f t="shared" si="78"/>
        <v>0</v>
      </c>
      <c r="G1685" s="157"/>
      <c r="H1685" s="138"/>
      <c r="I1685" s="126" t="e">
        <f>VLOOKUP(H1685,Presupuesto!$B$11:$C$565,2,0)</f>
        <v>#N/A</v>
      </c>
      <c r="J1685" s="94" t="str">
        <f t="shared" si="79"/>
        <v>Desarrollo del Sistema de Educación Superior</v>
      </c>
      <c r="K1685" s="94" t="s">
        <v>411</v>
      </c>
    </row>
    <row r="1686" spans="3:11" s="380" customFormat="1" hidden="1" x14ac:dyDescent="0.25">
      <c r="C1686" s="137"/>
      <c r="D1686" s="154"/>
      <c r="E1686" s="119"/>
      <c r="F1686" s="93">
        <f t="shared" si="78"/>
        <v>0</v>
      </c>
      <c r="G1686" s="157"/>
      <c r="H1686" s="138"/>
      <c r="I1686" s="126" t="e">
        <f>VLOOKUP(H1686,Presupuesto!$B$11:$C$565,2,0)</f>
        <v>#N/A</v>
      </c>
      <c r="J1686" s="94" t="str">
        <f t="shared" si="79"/>
        <v>Desarrollo del Sistema de Educación Superior</v>
      </c>
      <c r="K1686" s="94" t="s">
        <v>411</v>
      </c>
    </row>
    <row r="1687" spans="3:11" s="380" customFormat="1" hidden="1" x14ac:dyDescent="0.25">
      <c r="C1687" s="139"/>
      <c r="D1687" s="147"/>
      <c r="E1687" s="114"/>
      <c r="F1687" s="93">
        <f t="shared" si="78"/>
        <v>0</v>
      </c>
      <c r="G1687" s="157"/>
      <c r="H1687" s="140"/>
      <c r="I1687" s="126" t="e">
        <f>VLOOKUP(H1687,Presupuesto!$B$11:$C$565,2,0)</f>
        <v>#N/A</v>
      </c>
      <c r="J1687" s="94" t="str">
        <f t="shared" si="79"/>
        <v>Desarrollo del Sistema de Educación Superior</v>
      </c>
      <c r="K1687" s="94" t="s">
        <v>411</v>
      </c>
    </row>
    <row r="1688" spans="3:11" s="380" customFormat="1" hidden="1" x14ac:dyDescent="0.25">
      <c r="C1688" s="139"/>
      <c r="D1688" s="147"/>
      <c r="E1688" s="114"/>
      <c r="F1688" s="93">
        <f t="shared" si="78"/>
        <v>0</v>
      </c>
      <c r="G1688" s="157"/>
      <c r="H1688" s="140"/>
      <c r="I1688" s="126" t="e">
        <f>VLOOKUP(H1688,Presupuesto!$B$11:$C$565,2,0)</f>
        <v>#N/A</v>
      </c>
      <c r="J1688" s="94" t="str">
        <f t="shared" si="79"/>
        <v>Desarrollo del Sistema de Educación Superior</v>
      </c>
      <c r="K1688" s="94" t="s">
        <v>411</v>
      </c>
    </row>
    <row r="1689" spans="3:11" s="380" customFormat="1" hidden="1" x14ac:dyDescent="0.25">
      <c r="C1689" s="139"/>
      <c r="D1689" s="147"/>
      <c r="E1689" s="114"/>
      <c r="F1689" s="93">
        <f t="shared" si="78"/>
        <v>0</v>
      </c>
      <c r="G1689" s="157"/>
      <c r="H1689" s="140"/>
      <c r="I1689" s="126" t="e">
        <f>VLOOKUP(H1689,Presupuesto!$B$11:$C$565,2,0)</f>
        <v>#N/A</v>
      </c>
      <c r="J1689" s="94" t="str">
        <f t="shared" si="79"/>
        <v>Desarrollo del Sistema de Educación Superior</v>
      </c>
      <c r="K1689" s="94" t="s">
        <v>411</v>
      </c>
    </row>
    <row r="1690" spans="3:11" s="380" customFormat="1" hidden="1" x14ac:dyDescent="0.25">
      <c r="C1690" s="139"/>
      <c r="D1690" s="147"/>
      <c r="E1690" s="114"/>
      <c r="F1690" s="93">
        <f t="shared" si="78"/>
        <v>0</v>
      </c>
      <c r="G1690" s="157"/>
      <c r="H1690" s="140"/>
      <c r="I1690" s="126" t="e">
        <f>VLOOKUP(H1690,Presupuesto!$B$11:$C$565,2,0)</f>
        <v>#N/A</v>
      </c>
      <c r="J1690" s="94" t="str">
        <f t="shared" si="79"/>
        <v>Desarrollo del Sistema de Educación Superior</v>
      </c>
      <c r="K1690" s="94" t="s">
        <v>411</v>
      </c>
    </row>
    <row r="1691" spans="3:11" s="380" customFormat="1" hidden="1" x14ac:dyDescent="0.25">
      <c r="C1691" s="139"/>
      <c r="D1691" s="147"/>
      <c r="E1691" s="114"/>
      <c r="F1691" s="93">
        <f t="shared" si="78"/>
        <v>0</v>
      </c>
      <c r="G1691" s="157"/>
      <c r="H1691" s="140"/>
      <c r="I1691" s="126" t="e">
        <f>VLOOKUP(H1691,Presupuesto!$B$11:$C$565,2,0)</f>
        <v>#N/A</v>
      </c>
      <c r="J1691" s="94" t="str">
        <f t="shared" si="79"/>
        <v>Desarrollo del Sistema de Educación Superior</v>
      </c>
      <c r="K1691" s="94" t="s">
        <v>411</v>
      </c>
    </row>
    <row r="1692" spans="3:11" s="380" customFormat="1" hidden="1" x14ac:dyDescent="0.25">
      <c r="C1692" s="139"/>
      <c r="D1692" s="147"/>
      <c r="E1692" s="114"/>
      <c r="F1692" s="93">
        <f t="shared" si="78"/>
        <v>0</v>
      </c>
      <c r="G1692" s="157"/>
      <c r="H1692" s="140"/>
      <c r="I1692" s="126" t="e">
        <f>VLOOKUP(H1692,Presupuesto!$B$11:$C$565,2,0)</f>
        <v>#N/A</v>
      </c>
      <c r="J1692" s="94" t="str">
        <f t="shared" si="79"/>
        <v>Desarrollo del Sistema de Educación Superior</v>
      </c>
      <c r="K1692" s="94" t="s">
        <v>411</v>
      </c>
    </row>
    <row r="1693" spans="3:11" s="380" customFormat="1" hidden="1" x14ac:dyDescent="0.25">
      <c r="C1693" s="139"/>
      <c r="D1693" s="147"/>
      <c r="E1693" s="114"/>
      <c r="F1693" s="93">
        <f t="shared" si="78"/>
        <v>0</v>
      </c>
      <c r="G1693" s="157"/>
      <c r="H1693" s="140"/>
      <c r="I1693" s="126" t="e">
        <f>VLOOKUP(H1693,Presupuesto!$B$11:$C$565,2,0)</f>
        <v>#N/A</v>
      </c>
      <c r="J1693" s="94" t="str">
        <f t="shared" si="79"/>
        <v>Desarrollo del Sistema de Educación Superior</v>
      </c>
      <c r="K1693" s="94" t="s">
        <v>411</v>
      </c>
    </row>
    <row r="1694" spans="3:11" s="380" customFormat="1" hidden="1" x14ac:dyDescent="0.25">
      <c r="C1694" s="139"/>
      <c r="D1694" s="147"/>
      <c r="E1694" s="114"/>
      <c r="F1694" s="93">
        <f t="shared" si="78"/>
        <v>0</v>
      </c>
      <c r="G1694" s="157"/>
      <c r="H1694" s="140"/>
      <c r="I1694" s="126" t="e">
        <f>VLOOKUP(H1694,Presupuesto!$B$11:$C$565,2,0)</f>
        <v>#N/A</v>
      </c>
      <c r="J1694" s="94" t="str">
        <f t="shared" si="79"/>
        <v>Desarrollo del Sistema de Educación Superior</v>
      </c>
      <c r="K1694" s="94" t="s">
        <v>411</v>
      </c>
    </row>
    <row r="1695" spans="3:11" s="380" customFormat="1" hidden="1" x14ac:dyDescent="0.25">
      <c r="C1695" s="141"/>
      <c r="D1695" s="147"/>
      <c r="E1695" s="114"/>
      <c r="F1695" s="93">
        <f t="shared" si="78"/>
        <v>0</v>
      </c>
      <c r="G1695" s="157"/>
      <c r="H1695" s="142"/>
      <c r="I1695" s="126" t="e">
        <f>VLOOKUP(H1695,Presupuesto!$B$11:$C$565,2,0)</f>
        <v>#N/A</v>
      </c>
      <c r="J1695" s="94" t="str">
        <f t="shared" si="79"/>
        <v>Desarrollo del Sistema de Educación Superior</v>
      </c>
      <c r="K1695" s="94" t="s">
        <v>402</v>
      </c>
    </row>
    <row r="1696" spans="3:11" s="380" customFormat="1" hidden="1" x14ac:dyDescent="0.25">
      <c r="C1696" s="141"/>
      <c r="D1696" s="147"/>
      <c r="E1696" s="114"/>
      <c r="F1696" s="93">
        <f t="shared" si="78"/>
        <v>0</v>
      </c>
      <c r="G1696" s="157"/>
      <c r="H1696" s="142"/>
      <c r="I1696" s="126" t="e">
        <f>VLOOKUP(H1696,Presupuesto!$B$11:$C$565,2,0)</f>
        <v>#N/A</v>
      </c>
      <c r="J1696" s="94" t="str">
        <f t="shared" si="79"/>
        <v>Desarrollo del Sistema de Educación Superior</v>
      </c>
      <c r="K1696" s="94" t="s">
        <v>411</v>
      </c>
    </row>
    <row r="1697" spans="3:11" s="380" customFormat="1" hidden="1" x14ac:dyDescent="0.25">
      <c r="C1697" s="141"/>
      <c r="D1697" s="147"/>
      <c r="E1697" s="114"/>
      <c r="F1697" s="93">
        <f t="shared" si="78"/>
        <v>0</v>
      </c>
      <c r="G1697" s="157"/>
      <c r="H1697" s="142"/>
      <c r="I1697" s="126" t="e">
        <f>VLOOKUP(H1697,Presupuesto!$B$11:$C$565,2,0)</f>
        <v>#N/A</v>
      </c>
      <c r="J1697" s="94" t="str">
        <f t="shared" si="79"/>
        <v>Desarrollo del Sistema de Educación Superior</v>
      </c>
      <c r="K1697" s="94" t="s">
        <v>411</v>
      </c>
    </row>
    <row r="1698" spans="3:11" s="380" customFormat="1" hidden="1" x14ac:dyDescent="0.25">
      <c r="C1698" s="141"/>
      <c r="D1698" s="147"/>
      <c r="E1698" s="114"/>
      <c r="F1698" s="93">
        <f t="shared" si="78"/>
        <v>0</v>
      </c>
      <c r="G1698" s="157"/>
      <c r="H1698" s="142"/>
      <c r="I1698" s="126" t="e">
        <f>VLOOKUP(H1698,Presupuesto!$B$11:$C$565,2,0)</f>
        <v>#N/A</v>
      </c>
      <c r="J1698" s="94" t="str">
        <f t="shared" si="79"/>
        <v>Desarrollo del Sistema de Educación Superior</v>
      </c>
      <c r="K1698" s="94" t="s">
        <v>411</v>
      </c>
    </row>
    <row r="1699" spans="3:11" s="380" customFormat="1" ht="15.75" hidden="1" thickBot="1" x14ac:dyDescent="0.3">
      <c r="C1699" s="143"/>
      <c r="D1699" s="155"/>
      <c r="E1699" s="99"/>
      <c r="F1699" s="101">
        <f t="shared" si="78"/>
        <v>0</v>
      </c>
      <c r="G1699" s="158"/>
      <c r="H1699" s="144"/>
      <c r="I1699" s="128" t="e">
        <f>VLOOKUP(H1699,Presupuesto!$B$11:$C$565,2,0)</f>
        <v>#N/A</v>
      </c>
      <c r="J1699" s="102" t="str">
        <f t="shared" si="79"/>
        <v>Desarrollo del Sistema de Educación Superior</v>
      </c>
      <c r="K1699" s="120" t="s">
        <v>393</v>
      </c>
    </row>
    <row r="1700" spans="3:11" s="380" customFormat="1" ht="15.75" thickBot="1" x14ac:dyDescent="0.3">
      <c r="G1700" s="367"/>
    </row>
    <row r="1701" spans="3:11" s="380" customFormat="1" ht="15.75" thickBot="1" x14ac:dyDescent="0.3">
      <c r="C1701" s="153" t="s">
        <v>53</v>
      </c>
      <c r="D1701" s="307">
        <f>SUM(F1708:F1713)</f>
        <v>7500</v>
      </c>
      <c r="F1701" s="70"/>
      <c r="G1701" s="76"/>
      <c r="H1701" s="70"/>
      <c r="I1701" s="70"/>
    </row>
    <row r="1702" spans="3:11" s="380" customFormat="1" x14ac:dyDescent="0.25">
      <c r="C1702" s="70"/>
      <c r="D1702" s="31"/>
      <c r="E1702" s="89"/>
      <c r="F1702" s="89"/>
      <c r="G1702" s="89"/>
      <c r="H1702" s="73"/>
      <c r="I1702" s="73"/>
      <c r="J1702" s="73"/>
      <c r="K1702" s="108"/>
    </row>
    <row r="1703" spans="3:11" s="380" customFormat="1" x14ac:dyDescent="0.25">
      <c r="C1703" s="70"/>
      <c r="D1703" s="31"/>
      <c r="E1703" s="89"/>
      <c r="F1703" s="89"/>
      <c r="G1703" s="89"/>
      <c r="H1703" s="73"/>
      <c r="I1703" s="73"/>
      <c r="J1703" s="73"/>
      <c r="K1703" s="108"/>
    </row>
    <row r="1704" spans="3:11" s="380" customFormat="1" ht="15.75" x14ac:dyDescent="0.25">
      <c r="C1704" s="198" t="s">
        <v>391</v>
      </c>
      <c r="D1704" s="306" t="s">
        <v>2215</v>
      </c>
      <c r="E1704" s="89"/>
      <c r="F1704" s="89"/>
      <c r="G1704" s="89"/>
      <c r="H1704" s="73"/>
      <c r="I1704" s="73"/>
      <c r="J1704" s="73"/>
      <c r="K1704" s="108"/>
    </row>
    <row r="1705" spans="3:11" s="380" customFormat="1" ht="18.75" x14ac:dyDescent="0.25">
      <c r="C1705" s="200" t="e">
        <f>IFERROR(VLOOKUP(D1704,'1. Desarrollo e Innov. Curricu.'!$F:$G,2,FALSE),IFERROR(VLOOKUP(D1704,'2. Investigación Científica'!$F:$G,2,FALSE),IFERROR(VLOOKUP(D1704,'3. Vinculación Univ. Sociedad'!$E:$G,2,FALSE),IFERROR(VLOOKUP(D1704,'4. Docencia y Profesorado Univ.'!$F:$G,2,FALSE),IFERROR(VLOOKUP(D1704,'5. Estudiantes y Graduados'!$F:$G,2,FALSE),IFERROR(VLOOKUP(D1704,'11. Gestion Administrativa'!$F:$G,2,FALSE),IFERROR(VLOOKUP(D1704,'13. Gestión Académica'!$F:$G,2,FALSE),IFERROR(VLOOKUP(D1704,'9. Asegura. de la Calid. y M'!$F:$G,2,FALSE),IFERROR(VLOOKUP(D1704,'6. Gestión del Conocimiento'!$F:$G,2,FALSE),IFERROR(VLOOKUP(D1704,'15. Gobernabilidad y Proceso...'!$F:$G,2,FALSE),IFERROR(VLOOKUP(D1704,'12. Gestión del Talento Humano'!$F:$G,2,FALSE),IFERROR(VLOOKUP(D1704,'14. Internacional... de la E.S.'!$F:$G,2,FALSE),IFERROR(VLOOKUP(D1704,'10. Posgrado'!$F:$G,2,FALSE),IFERROR(VLOOKUP(D1704,'17. Gestión TIC'!$F:$G,2,FALSE),IFERROR(VLOOKUP(D1704,'16. Desa. del Sistema Educ.Sup.'!$F:$G,2,FALSE),IFERROR(VLOOKUP(D1704,'8. Cultura de Inno. Insti...'!$F:$G,2,FALSE),VLOOKUP(D1704,'7. Lo Esencial de la Reforma U.'!$F:$G,2,0)))))))))))))))))</f>
        <v>#N/A</v>
      </c>
      <c r="D1705" s="31"/>
      <c r="E1705" s="89"/>
      <c r="F1705" s="89"/>
      <c r="G1705" s="89"/>
      <c r="H1705" s="73"/>
      <c r="I1705" s="73"/>
      <c r="J1705" s="73"/>
      <c r="K1705" s="108"/>
    </row>
    <row r="1706" spans="3:11" s="380" customFormat="1" ht="15.75" thickBot="1" x14ac:dyDescent="0.3">
      <c r="F1706" s="89"/>
      <c r="G1706" s="73"/>
      <c r="H1706" s="73"/>
      <c r="I1706" s="73"/>
    </row>
    <row r="1707" spans="3:11" s="380" customFormat="1" ht="30.75" thickBot="1" x14ac:dyDescent="0.3">
      <c r="C1707" s="125" t="s">
        <v>44</v>
      </c>
      <c r="D1707" s="125" t="s">
        <v>55</v>
      </c>
      <c r="E1707" s="132" t="s">
        <v>57</v>
      </c>
      <c r="F1707" s="131" t="s">
        <v>27</v>
      </c>
      <c r="G1707" s="129" t="s">
        <v>130</v>
      </c>
      <c r="H1707" s="132" t="s">
        <v>46</v>
      </c>
      <c r="I1707" s="129" t="s">
        <v>131</v>
      </c>
      <c r="J1707" s="129" t="s">
        <v>409</v>
      </c>
      <c r="K1707" s="129" t="s">
        <v>410</v>
      </c>
    </row>
    <row r="1708" spans="3:11" s="380" customFormat="1" hidden="1" x14ac:dyDescent="0.25">
      <c r="C1708" s="210" t="s">
        <v>438</v>
      </c>
      <c r="D1708" s="211"/>
      <c r="E1708" s="209">
        <f>HLOOKUP(C1708,$AH$2:$BU$3,2,0)</f>
        <v>620</v>
      </c>
      <c r="F1708" s="93">
        <f t="shared" ref="F1708:F1713" si="80">D1708*E1708</f>
        <v>0</v>
      </c>
      <c r="G1708" s="157"/>
      <c r="H1708" s="138"/>
      <c r="I1708" s="126" t="e">
        <f>VLOOKUP(H1708,Presupuesto!$B$11:$C$565,2,0)</f>
        <v>#N/A</v>
      </c>
      <c r="J1708" s="208" t="s">
        <v>1474</v>
      </c>
      <c r="K1708" s="94" t="s">
        <v>393</v>
      </c>
    </row>
    <row r="1709" spans="3:11" s="380" customFormat="1" x14ac:dyDescent="0.25">
      <c r="C1709" s="137" t="s">
        <v>3071</v>
      </c>
      <c r="D1709" s="154">
        <v>4</v>
      </c>
      <c r="E1709" s="119">
        <v>1875</v>
      </c>
      <c r="F1709" s="93">
        <f t="shared" si="80"/>
        <v>7500</v>
      </c>
      <c r="G1709" s="157" t="s">
        <v>128</v>
      </c>
      <c r="H1709" s="138"/>
      <c r="I1709" s="126" t="e">
        <f>VLOOKUP(H1709,Presupuesto!$B$11:$C$565,2,0)</f>
        <v>#N/A</v>
      </c>
      <c r="J1709" s="94" t="s">
        <v>470</v>
      </c>
      <c r="K1709" s="94" t="s">
        <v>401</v>
      </c>
    </row>
    <row r="1710" spans="3:11" s="380" customFormat="1" hidden="1" x14ac:dyDescent="0.25">
      <c r="C1710" s="137"/>
      <c r="D1710" s="154"/>
      <c r="E1710" s="119"/>
      <c r="F1710" s="93">
        <f t="shared" si="80"/>
        <v>0</v>
      </c>
      <c r="G1710" s="157"/>
      <c r="H1710" s="138"/>
      <c r="I1710" s="126" t="e">
        <f>VLOOKUP(H1710,Presupuesto!$B$11:$C$565,2,0)</f>
        <v>#N/A</v>
      </c>
      <c r="J1710" s="94" t="str">
        <f t="shared" ref="J1710:J1713" si="81">$J$854</f>
        <v>Desarrollo del Sistema de Educación Superior</v>
      </c>
      <c r="K1710" s="94" t="s">
        <v>411</v>
      </c>
    </row>
    <row r="1711" spans="3:11" s="380" customFormat="1" hidden="1" x14ac:dyDescent="0.25">
      <c r="C1711" s="137"/>
      <c r="D1711" s="154"/>
      <c r="E1711" s="119"/>
      <c r="F1711" s="93">
        <f t="shared" si="80"/>
        <v>0</v>
      </c>
      <c r="G1711" s="157"/>
      <c r="H1711" s="138"/>
      <c r="I1711" s="126" t="e">
        <f>VLOOKUP(H1711,Presupuesto!$B$11:$C$565,2,0)</f>
        <v>#N/A</v>
      </c>
      <c r="J1711" s="94" t="str">
        <f t="shared" si="81"/>
        <v>Desarrollo del Sistema de Educación Superior</v>
      </c>
      <c r="K1711" s="94" t="s">
        <v>411</v>
      </c>
    </row>
    <row r="1712" spans="3:11" s="380" customFormat="1" hidden="1" x14ac:dyDescent="0.25">
      <c r="C1712" s="137"/>
      <c r="D1712" s="154"/>
      <c r="E1712" s="119"/>
      <c r="F1712" s="93">
        <f t="shared" si="80"/>
        <v>0</v>
      </c>
      <c r="G1712" s="157"/>
      <c r="H1712" s="138"/>
      <c r="I1712" s="126" t="e">
        <f>VLOOKUP(H1712,Presupuesto!$B$11:$C$565,2,0)</f>
        <v>#N/A</v>
      </c>
      <c r="J1712" s="94" t="str">
        <f t="shared" si="81"/>
        <v>Desarrollo del Sistema de Educación Superior</v>
      </c>
      <c r="K1712" s="94" t="s">
        <v>411</v>
      </c>
    </row>
    <row r="1713" spans="3:11" s="380" customFormat="1" hidden="1" x14ac:dyDescent="0.25">
      <c r="C1713" s="137"/>
      <c r="D1713" s="154"/>
      <c r="E1713" s="119"/>
      <c r="F1713" s="93">
        <f t="shared" si="80"/>
        <v>0</v>
      </c>
      <c r="G1713" s="157"/>
      <c r="H1713" s="138"/>
      <c r="I1713" s="126" t="e">
        <f>VLOOKUP(H1713,Presupuesto!$B$11:$C$565,2,0)</f>
        <v>#N/A</v>
      </c>
      <c r="J1713" s="94" t="str">
        <f t="shared" si="81"/>
        <v>Desarrollo del Sistema de Educación Superior</v>
      </c>
      <c r="K1713" s="94" t="s">
        <v>400</v>
      </c>
    </row>
    <row r="1714" spans="3:11" s="380" customFormat="1" ht="15.75" thickBot="1" x14ac:dyDescent="0.3">
      <c r="G1714" s="367"/>
    </row>
    <row r="1715" spans="3:11" s="380" customFormat="1" ht="15.75" thickBot="1" x14ac:dyDescent="0.3">
      <c r="C1715" s="153" t="s">
        <v>53</v>
      </c>
      <c r="D1715" s="307">
        <f>SUM(F1722:F1730)</f>
        <v>5250</v>
      </c>
      <c r="F1715" s="70"/>
      <c r="G1715" s="76"/>
      <c r="H1715" s="70"/>
      <c r="I1715" s="70"/>
    </row>
    <row r="1716" spans="3:11" s="380" customFormat="1" x14ac:dyDescent="0.25">
      <c r="C1716" s="70"/>
      <c r="D1716" s="31"/>
      <c r="E1716" s="89"/>
      <c r="F1716" s="89"/>
      <c r="G1716" s="89"/>
      <c r="H1716" s="73"/>
      <c r="I1716" s="73"/>
      <c r="J1716" s="73"/>
      <c r="K1716" s="108"/>
    </row>
    <row r="1717" spans="3:11" s="380" customFormat="1" x14ac:dyDescent="0.25">
      <c r="C1717" s="70"/>
      <c r="D1717" s="31"/>
      <c r="E1717" s="89"/>
      <c r="F1717" s="89"/>
      <c r="G1717" s="89"/>
      <c r="H1717" s="73"/>
      <c r="I1717" s="73"/>
      <c r="J1717" s="73"/>
      <c r="K1717" s="108"/>
    </row>
    <row r="1718" spans="3:11" s="380" customFormat="1" ht="15.75" x14ac:dyDescent="0.25">
      <c r="C1718" s="198" t="s">
        <v>391</v>
      </c>
      <c r="D1718" s="306" t="s">
        <v>2216</v>
      </c>
      <c r="E1718" s="89"/>
      <c r="F1718" s="89"/>
      <c r="G1718" s="89"/>
      <c r="H1718" s="73"/>
      <c r="I1718" s="73"/>
      <c r="J1718" s="73"/>
      <c r="K1718" s="108"/>
    </row>
    <row r="1719" spans="3:11" s="380" customFormat="1" ht="18.75" x14ac:dyDescent="0.25">
      <c r="C1719" s="200" t="e">
        <f>IFERROR(VLOOKUP(D1718,'1. Desarrollo e Innov. Curricu.'!$F:$G,2,FALSE),IFERROR(VLOOKUP(D1718,'2. Investigación Científica'!$F:$G,2,FALSE),IFERROR(VLOOKUP(D1718,'3. Vinculación Univ. Sociedad'!$E:$G,2,FALSE),IFERROR(VLOOKUP(D1718,'4. Docencia y Profesorado Univ.'!$F:$G,2,FALSE),IFERROR(VLOOKUP(D1718,'5. Estudiantes y Graduados'!$F:$G,2,FALSE),IFERROR(VLOOKUP(D1718,'11. Gestion Administrativa'!$F:$G,2,FALSE),IFERROR(VLOOKUP(D1718,'13. Gestión Académica'!$F:$G,2,FALSE),IFERROR(VLOOKUP(D1718,'9. Asegura. de la Calid. y M'!$F:$G,2,FALSE),IFERROR(VLOOKUP(D1718,'6. Gestión del Conocimiento'!$F:$G,2,FALSE),IFERROR(VLOOKUP(D1718,'15. Gobernabilidad y Proceso...'!$F:$G,2,FALSE),IFERROR(VLOOKUP(D1718,'12. Gestión del Talento Humano'!$F:$G,2,FALSE),IFERROR(VLOOKUP(D1718,'14. Internacional... de la E.S.'!$F:$G,2,FALSE),IFERROR(VLOOKUP(D1718,'10. Posgrado'!$F:$G,2,FALSE),IFERROR(VLOOKUP(D1718,'17. Gestión TIC'!$F:$G,2,FALSE),IFERROR(VLOOKUP(D1718,'16. Desa. del Sistema Educ.Sup.'!$F:$G,2,FALSE),IFERROR(VLOOKUP(D1718,'8. Cultura de Inno. Insti...'!$F:$G,2,FALSE),VLOOKUP(D1718,'7. Lo Esencial de la Reforma U.'!$F:$G,2,0)))))))))))))))))</f>
        <v>#N/A</v>
      </c>
      <c r="D1719" s="31"/>
      <c r="E1719" s="89"/>
      <c r="F1719" s="89"/>
      <c r="G1719" s="89"/>
      <c r="H1719" s="73"/>
      <c r="I1719" s="73"/>
      <c r="J1719" s="73"/>
      <c r="K1719" s="108"/>
    </row>
    <row r="1720" spans="3:11" s="380" customFormat="1" ht="15.75" thickBot="1" x14ac:dyDescent="0.3">
      <c r="F1720" s="89"/>
      <c r="G1720" s="73"/>
      <c r="H1720" s="73"/>
      <c r="I1720" s="73"/>
    </row>
    <row r="1721" spans="3:11" s="380" customFormat="1" ht="30.75" thickBot="1" x14ac:dyDescent="0.3">
      <c r="C1721" s="125" t="s">
        <v>44</v>
      </c>
      <c r="D1721" s="125" t="s">
        <v>55</v>
      </c>
      <c r="E1721" s="132" t="s">
        <v>57</v>
      </c>
      <c r="F1721" s="131" t="s">
        <v>27</v>
      </c>
      <c r="G1721" s="129" t="s">
        <v>130</v>
      </c>
      <c r="H1721" s="132" t="s">
        <v>46</v>
      </c>
      <c r="I1721" s="129" t="s">
        <v>131</v>
      </c>
      <c r="J1721" s="129" t="s">
        <v>409</v>
      </c>
      <c r="K1721" s="129" t="s">
        <v>410</v>
      </c>
    </row>
    <row r="1722" spans="3:11" s="380" customFormat="1" hidden="1" x14ac:dyDescent="0.25">
      <c r="C1722" s="210" t="s">
        <v>438</v>
      </c>
      <c r="D1722" s="211"/>
      <c r="E1722" s="209">
        <f>HLOOKUP(C1722,$AH$2:$BU$3,2,0)</f>
        <v>620</v>
      </c>
      <c r="F1722" s="93">
        <f t="shared" ref="F1722:F1730" si="82">D1722*E1722</f>
        <v>0</v>
      </c>
      <c r="G1722" s="157"/>
      <c r="H1722" s="138"/>
      <c r="I1722" s="126" t="e">
        <f>VLOOKUP(H1722,Presupuesto!$B$11:$C$565,2,0)</f>
        <v>#N/A</v>
      </c>
      <c r="J1722" s="208" t="s">
        <v>1474</v>
      </c>
      <c r="K1722" s="94" t="s">
        <v>393</v>
      </c>
    </row>
    <row r="1723" spans="3:11" s="380" customFormat="1" x14ac:dyDescent="0.25">
      <c r="C1723" s="137" t="s">
        <v>3072</v>
      </c>
      <c r="D1723" s="154">
        <v>3</v>
      </c>
      <c r="E1723" s="119">
        <v>1750</v>
      </c>
      <c r="F1723" s="93">
        <f t="shared" si="82"/>
        <v>5250</v>
      </c>
      <c r="G1723" s="157" t="s">
        <v>128</v>
      </c>
      <c r="H1723" s="138"/>
      <c r="I1723" s="126" t="e">
        <f>VLOOKUP(H1723,Presupuesto!$B$11:$C$565,2,0)</f>
        <v>#N/A</v>
      </c>
      <c r="J1723" s="94" t="s">
        <v>470</v>
      </c>
      <c r="K1723" s="94" t="s">
        <v>401</v>
      </c>
    </row>
    <row r="1724" spans="3:11" s="380" customFormat="1" hidden="1" x14ac:dyDescent="0.25">
      <c r="C1724" s="137"/>
      <c r="D1724" s="154"/>
      <c r="E1724" s="119"/>
      <c r="F1724" s="93">
        <f t="shared" si="82"/>
        <v>0</v>
      </c>
      <c r="G1724" s="157"/>
      <c r="H1724" s="138"/>
      <c r="I1724" s="126" t="e">
        <f>VLOOKUP(H1724,Presupuesto!$B$11:$C$565,2,0)</f>
        <v>#N/A</v>
      </c>
      <c r="J1724" s="94" t="str">
        <f t="shared" ref="J1724:J1730" si="83">$J$854</f>
        <v>Desarrollo del Sistema de Educación Superior</v>
      </c>
      <c r="K1724" s="94" t="s">
        <v>411</v>
      </c>
    </row>
    <row r="1725" spans="3:11" s="380" customFormat="1" hidden="1" x14ac:dyDescent="0.25">
      <c r="C1725" s="137"/>
      <c r="D1725" s="154"/>
      <c r="E1725" s="119"/>
      <c r="F1725" s="93">
        <f t="shared" si="82"/>
        <v>0</v>
      </c>
      <c r="G1725" s="157"/>
      <c r="H1725" s="138"/>
      <c r="I1725" s="126" t="e">
        <f>VLOOKUP(H1725,Presupuesto!$B$11:$C$565,2,0)</f>
        <v>#N/A</v>
      </c>
      <c r="J1725" s="94" t="str">
        <f t="shared" si="83"/>
        <v>Desarrollo del Sistema de Educación Superior</v>
      </c>
      <c r="K1725" s="94" t="s">
        <v>411</v>
      </c>
    </row>
    <row r="1726" spans="3:11" s="380" customFormat="1" hidden="1" x14ac:dyDescent="0.25">
      <c r="C1726" s="137"/>
      <c r="D1726" s="154"/>
      <c r="E1726" s="119"/>
      <c r="F1726" s="93">
        <f t="shared" si="82"/>
        <v>0</v>
      </c>
      <c r="G1726" s="157"/>
      <c r="H1726" s="138"/>
      <c r="I1726" s="126" t="e">
        <f>VLOOKUP(H1726,Presupuesto!$B$11:$C$565,2,0)</f>
        <v>#N/A</v>
      </c>
      <c r="J1726" s="94" t="str">
        <f t="shared" si="83"/>
        <v>Desarrollo del Sistema de Educación Superior</v>
      </c>
      <c r="K1726" s="94" t="s">
        <v>411</v>
      </c>
    </row>
    <row r="1727" spans="3:11" s="380" customFormat="1" hidden="1" x14ac:dyDescent="0.25">
      <c r="C1727" s="137"/>
      <c r="D1727" s="154"/>
      <c r="E1727" s="119"/>
      <c r="F1727" s="93">
        <f t="shared" si="82"/>
        <v>0</v>
      </c>
      <c r="G1727" s="157"/>
      <c r="H1727" s="138"/>
      <c r="I1727" s="126" t="e">
        <f>VLOOKUP(H1727,Presupuesto!$B$11:$C$565,2,0)</f>
        <v>#N/A</v>
      </c>
      <c r="J1727" s="94" t="str">
        <f t="shared" si="83"/>
        <v>Desarrollo del Sistema de Educación Superior</v>
      </c>
      <c r="K1727" s="94" t="s">
        <v>400</v>
      </c>
    </row>
    <row r="1728" spans="3:11" s="380" customFormat="1" hidden="1" x14ac:dyDescent="0.25">
      <c r="C1728" s="137"/>
      <c r="D1728" s="154"/>
      <c r="E1728" s="119"/>
      <c r="F1728" s="93">
        <f t="shared" si="82"/>
        <v>0</v>
      </c>
      <c r="G1728" s="157"/>
      <c r="H1728" s="138"/>
      <c r="I1728" s="126" t="e">
        <f>VLOOKUP(H1728,Presupuesto!$B$11:$C$565,2,0)</f>
        <v>#N/A</v>
      </c>
      <c r="J1728" s="94" t="str">
        <f t="shared" si="83"/>
        <v>Desarrollo del Sistema de Educación Superior</v>
      </c>
      <c r="K1728" s="94" t="s">
        <v>411</v>
      </c>
    </row>
    <row r="1729" spans="3:11" s="380" customFormat="1" hidden="1" x14ac:dyDescent="0.25">
      <c r="C1729" s="137"/>
      <c r="D1729" s="154"/>
      <c r="E1729" s="119"/>
      <c r="F1729" s="93">
        <f t="shared" si="82"/>
        <v>0</v>
      </c>
      <c r="G1729" s="157"/>
      <c r="H1729" s="138"/>
      <c r="I1729" s="126" t="e">
        <f>VLOOKUP(H1729,Presupuesto!$B$11:$C$565,2,0)</f>
        <v>#N/A</v>
      </c>
      <c r="J1729" s="94" t="str">
        <f t="shared" si="83"/>
        <v>Desarrollo del Sistema de Educación Superior</v>
      </c>
      <c r="K1729" s="94" t="s">
        <v>411</v>
      </c>
    </row>
    <row r="1730" spans="3:11" s="380" customFormat="1" hidden="1" x14ac:dyDescent="0.25">
      <c r="C1730" s="137"/>
      <c r="D1730" s="154"/>
      <c r="E1730" s="119"/>
      <c r="F1730" s="93">
        <f t="shared" si="82"/>
        <v>0</v>
      </c>
      <c r="G1730" s="157"/>
      <c r="H1730" s="138"/>
      <c r="I1730" s="126" t="e">
        <f>VLOOKUP(H1730,Presupuesto!$B$11:$C$565,2,0)</f>
        <v>#N/A</v>
      </c>
      <c r="J1730" s="94" t="str">
        <f t="shared" si="83"/>
        <v>Desarrollo del Sistema de Educación Superior</v>
      </c>
      <c r="K1730" s="94" t="s">
        <v>411</v>
      </c>
    </row>
    <row r="1731" spans="3:11" s="380" customFormat="1" ht="15.75" thickBot="1" x14ac:dyDescent="0.3">
      <c r="G1731" s="367"/>
    </row>
    <row r="1732" spans="3:11" s="380" customFormat="1" ht="15.75" thickBot="1" x14ac:dyDescent="0.3">
      <c r="C1732" s="153" t="s">
        <v>53</v>
      </c>
      <c r="D1732" s="307">
        <f>SUM(F1739:F1749)</f>
        <v>41500</v>
      </c>
      <c r="F1732" s="70"/>
      <c r="G1732" s="76"/>
      <c r="H1732" s="70"/>
      <c r="I1732" s="70"/>
    </row>
    <row r="1733" spans="3:11" s="380" customFormat="1" x14ac:dyDescent="0.25">
      <c r="C1733" s="70"/>
      <c r="D1733" s="31"/>
      <c r="E1733" s="89"/>
      <c r="F1733" s="89"/>
      <c r="G1733" s="89"/>
      <c r="H1733" s="73"/>
      <c r="I1733" s="73"/>
      <c r="J1733" s="73"/>
      <c r="K1733" s="108"/>
    </row>
    <row r="1734" spans="3:11" s="380" customFormat="1" x14ac:dyDescent="0.25">
      <c r="C1734" s="70"/>
      <c r="D1734" s="31"/>
      <c r="E1734" s="89"/>
      <c r="F1734" s="89"/>
      <c r="G1734" s="89"/>
      <c r="H1734" s="73"/>
      <c r="I1734" s="73"/>
      <c r="J1734" s="73"/>
      <c r="K1734" s="108"/>
    </row>
    <row r="1735" spans="3:11" s="380" customFormat="1" ht="15.75" x14ac:dyDescent="0.25">
      <c r="C1735" s="198" t="s">
        <v>391</v>
      </c>
      <c r="D1735" s="306" t="s">
        <v>2217</v>
      </c>
      <c r="E1735" s="89"/>
      <c r="F1735" s="89"/>
      <c r="G1735" s="89"/>
      <c r="H1735" s="73"/>
      <c r="I1735" s="73"/>
      <c r="J1735" s="73"/>
      <c r="K1735" s="108"/>
    </row>
    <row r="1736" spans="3:11" s="380" customFormat="1" ht="18.75" x14ac:dyDescent="0.25">
      <c r="C1736" s="200" t="e">
        <f>IFERROR(VLOOKUP(D1735,'1. Desarrollo e Innov. Curricu.'!$F:$G,2,FALSE),IFERROR(VLOOKUP(D1735,'2. Investigación Científica'!$F:$G,2,FALSE),IFERROR(VLOOKUP(D1735,'3. Vinculación Univ. Sociedad'!$E:$G,2,FALSE),IFERROR(VLOOKUP(D1735,'4. Docencia y Profesorado Univ.'!$F:$G,2,FALSE),IFERROR(VLOOKUP(D1735,'5. Estudiantes y Graduados'!$F:$G,2,FALSE),IFERROR(VLOOKUP(D1735,'11. Gestion Administrativa'!$F:$G,2,FALSE),IFERROR(VLOOKUP(D1735,'13. Gestión Académica'!$F:$G,2,FALSE),IFERROR(VLOOKUP(D1735,'9. Asegura. de la Calid. y M'!$F:$G,2,FALSE),IFERROR(VLOOKUP(D1735,'6. Gestión del Conocimiento'!$F:$G,2,FALSE),IFERROR(VLOOKUP(D1735,'15. Gobernabilidad y Proceso...'!$F:$G,2,FALSE),IFERROR(VLOOKUP(D1735,'12. Gestión del Talento Humano'!$F:$G,2,FALSE),IFERROR(VLOOKUP(D1735,'14. Internacional... de la E.S.'!$F:$G,2,FALSE),IFERROR(VLOOKUP(D1735,'10. Posgrado'!$F:$G,2,FALSE),IFERROR(VLOOKUP(D1735,'17. Gestión TIC'!$F:$G,2,FALSE),IFERROR(VLOOKUP(D1735,'16. Desa. del Sistema Educ.Sup.'!$F:$G,2,FALSE),IFERROR(VLOOKUP(D1735,'8. Cultura de Inno. Insti...'!$F:$G,2,FALSE),VLOOKUP(D1735,'7. Lo Esencial de la Reforma U.'!$F:$G,2,0)))))))))))))))))</f>
        <v>#N/A</v>
      </c>
      <c r="D1736" s="31"/>
      <c r="E1736" s="89"/>
      <c r="F1736" s="89"/>
      <c r="G1736" s="89"/>
      <c r="H1736" s="73"/>
      <c r="I1736" s="73"/>
      <c r="J1736" s="73"/>
      <c r="K1736" s="108"/>
    </row>
    <row r="1737" spans="3:11" s="380" customFormat="1" ht="15.75" thickBot="1" x14ac:dyDescent="0.3">
      <c r="F1737" s="89"/>
      <c r="G1737" s="73"/>
      <c r="H1737" s="73"/>
      <c r="I1737" s="73"/>
    </row>
    <row r="1738" spans="3:11" s="380" customFormat="1" ht="30.75" thickBot="1" x14ac:dyDescent="0.3">
      <c r="C1738" s="125" t="s">
        <v>44</v>
      </c>
      <c r="D1738" s="125" t="s">
        <v>55</v>
      </c>
      <c r="E1738" s="132" t="s">
        <v>57</v>
      </c>
      <c r="F1738" s="131" t="s">
        <v>27</v>
      </c>
      <c r="G1738" s="129" t="s">
        <v>130</v>
      </c>
      <c r="H1738" s="132" t="s">
        <v>46</v>
      </c>
      <c r="I1738" s="129" t="s">
        <v>131</v>
      </c>
      <c r="J1738" s="129" t="s">
        <v>409</v>
      </c>
      <c r="K1738" s="129" t="s">
        <v>410</v>
      </c>
    </row>
    <row r="1739" spans="3:11" s="380" customFormat="1" hidden="1" x14ac:dyDescent="0.25">
      <c r="C1739" s="210" t="s">
        <v>438</v>
      </c>
      <c r="D1739" s="211"/>
      <c r="E1739" s="209">
        <f>HLOOKUP(C1739,$AH$2:$BU$3,2,0)</f>
        <v>620</v>
      </c>
      <c r="F1739" s="93">
        <f t="shared" ref="F1739:F1749" si="84">D1739*E1739</f>
        <v>0</v>
      </c>
      <c r="G1739" s="157"/>
      <c r="H1739" s="138"/>
      <c r="I1739" s="126" t="e">
        <f>VLOOKUP(H1739,Presupuesto!$B$11:$C$565,2,0)</f>
        <v>#N/A</v>
      </c>
      <c r="J1739" s="208" t="s">
        <v>1474</v>
      </c>
      <c r="K1739" s="94" t="s">
        <v>393</v>
      </c>
    </row>
    <row r="1740" spans="3:11" s="380" customFormat="1" x14ac:dyDescent="0.25">
      <c r="C1740" s="137" t="s">
        <v>1820</v>
      </c>
      <c r="D1740" s="154">
        <v>4</v>
      </c>
      <c r="E1740" s="119">
        <v>10375</v>
      </c>
      <c r="F1740" s="93">
        <f t="shared" si="84"/>
        <v>41500</v>
      </c>
      <c r="G1740" s="157" t="s">
        <v>128</v>
      </c>
      <c r="H1740" s="138"/>
      <c r="I1740" s="126" t="e">
        <f>VLOOKUP(H1740,Presupuesto!$B$11:$C$565,2,0)</f>
        <v>#N/A</v>
      </c>
      <c r="J1740" s="94" t="s">
        <v>470</v>
      </c>
      <c r="K1740" s="94" t="s">
        <v>401</v>
      </c>
    </row>
    <row r="1741" spans="3:11" s="380" customFormat="1" hidden="1" x14ac:dyDescent="0.25">
      <c r="C1741" s="137"/>
      <c r="D1741" s="154"/>
      <c r="E1741" s="119"/>
      <c r="F1741" s="93">
        <f t="shared" si="84"/>
        <v>0</v>
      </c>
      <c r="G1741" s="157"/>
      <c r="H1741" s="138"/>
      <c r="I1741" s="126" t="e">
        <f>VLOOKUP(H1741,Presupuesto!$B$11:$C$565,2,0)</f>
        <v>#N/A</v>
      </c>
      <c r="J1741" s="94" t="str">
        <f t="shared" ref="J1741:J1749" si="85">$J$854</f>
        <v>Desarrollo del Sistema de Educación Superior</v>
      </c>
      <c r="K1741" s="94" t="s">
        <v>411</v>
      </c>
    </row>
    <row r="1742" spans="3:11" s="380" customFormat="1" hidden="1" x14ac:dyDescent="0.25">
      <c r="C1742" s="137"/>
      <c r="D1742" s="154"/>
      <c r="E1742" s="119"/>
      <c r="F1742" s="93">
        <f t="shared" si="84"/>
        <v>0</v>
      </c>
      <c r="G1742" s="157"/>
      <c r="H1742" s="138"/>
      <c r="I1742" s="126" t="e">
        <f>VLOOKUP(H1742,Presupuesto!$B$11:$C$565,2,0)</f>
        <v>#N/A</v>
      </c>
      <c r="J1742" s="94" t="str">
        <f t="shared" si="85"/>
        <v>Desarrollo del Sistema de Educación Superior</v>
      </c>
      <c r="K1742" s="94" t="s">
        <v>411</v>
      </c>
    </row>
    <row r="1743" spans="3:11" s="380" customFormat="1" hidden="1" x14ac:dyDescent="0.25">
      <c r="C1743" s="137"/>
      <c r="D1743" s="154"/>
      <c r="E1743" s="119"/>
      <c r="F1743" s="93">
        <f t="shared" si="84"/>
        <v>0</v>
      </c>
      <c r="G1743" s="157"/>
      <c r="H1743" s="138"/>
      <c r="I1743" s="126" t="e">
        <f>VLOOKUP(H1743,Presupuesto!$B$11:$C$565,2,0)</f>
        <v>#N/A</v>
      </c>
      <c r="J1743" s="94" t="str">
        <f t="shared" si="85"/>
        <v>Desarrollo del Sistema de Educación Superior</v>
      </c>
      <c r="K1743" s="94" t="s">
        <v>411</v>
      </c>
    </row>
    <row r="1744" spans="3:11" s="380" customFormat="1" hidden="1" x14ac:dyDescent="0.25">
      <c r="C1744" s="137"/>
      <c r="D1744" s="154"/>
      <c r="E1744" s="119"/>
      <c r="F1744" s="93">
        <f t="shared" si="84"/>
        <v>0</v>
      </c>
      <c r="G1744" s="157"/>
      <c r="H1744" s="138"/>
      <c r="I1744" s="126" t="e">
        <f>VLOOKUP(H1744,Presupuesto!$B$11:$C$565,2,0)</f>
        <v>#N/A</v>
      </c>
      <c r="J1744" s="94" t="str">
        <f t="shared" si="85"/>
        <v>Desarrollo del Sistema de Educación Superior</v>
      </c>
      <c r="K1744" s="94" t="s">
        <v>400</v>
      </c>
    </row>
    <row r="1745" spans="3:11" s="380" customFormat="1" hidden="1" x14ac:dyDescent="0.25">
      <c r="C1745" s="137"/>
      <c r="D1745" s="154"/>
      <c r="E1745" s="119"/>
      <c r="F1745" s="93">
        <f t="shared" si="84"/>
        <v>0</v>
      </c>
      <c r="G1745" s="157"/>
      <c r="H1745" s="138"/>
      <c r="I1745" s="126" t="e">
        <f>VLOOKUP(H1745,Presupuesto!$B$11:$C$565,2,0)</f>
        <v>#N/A</v>
      </c>
      <c r="J1745" s="94" t="str">
        <f t="shared" si="85"/>
        <v>Desarrollo del Sistema de Educación Superior</v>
      </c>
      <c r="K1745" s="94" t="s">
        <v>411</v>
      </c>
    </row>
    <row r="1746" spans="3:11" s="380" customFormat="1" hidden="1" x14ac:dyDescent="0.25">
      <c r="C1746" s="137"/>
      <c r="D1746" s="154"/>
      <c r="E1746" s="119"/>
      <c r="F1746" s="93">
        <f t="shared" si="84"/>
        <v>0</v>
      </c>
      <c r="G1746" s="157"/>
      <c r="H1746" s="138"/>
      <c r="I1746" s="126" t="e">
        <f>VLOOKUP(H1746,Presupuesto!$B$11:$C$565,2,0)</f>
        <v>#N/A</v>
      </c>
      <c r="J1746" s="94" t="str">
        <f t="shared" si="85"/>
        <v>Desarrollo del Sistema de Educación Superior</v>
      </c>
      <c r="K1746" s="94" t="s">
        <v>411</v>
      </c>
    </row>
    <row r="1747" spans="3:11" s="380" customFormat="1" hidden="1" x14ac:dyDescent="0.25">
      <c r="C1747" s="137"/>
      <c r="D1747" s="154"/>
      <c r="E1747" s="119"/>
      <c r="F1747" s="93">
        <f t="shared" si="84"/>
        <v>0</v>
      </c>
      <c r="G1747" s="157"/>
      <c r="H1747" s="138"/>
      <c r="I1747" s="126" t="e">
        <f>VLOOKUP(H1747,Presupuesto!$B$11:$C$565,2,0)</f>
        <v>#N/A</v>
      </c>
      <c r="J1747" s="94" t="str">
        <f t="shared" si="85"/>
        <v>Desarrollo del Sistema de Educación Superior</v>
      </c>
      <c r="K1747" s="94" t="s">
        <v>411</v>
      </c>
    </row>
    <row r="1748" spans="3:11" s="380" customFormat="1" hidden="1" x14ac:dyDescent="0.25">
      <c r="C1748" s="137"/>
      <c r="D1748" s="154"/>
      <c r="E1748" s="119"/>
      <c r="F1748" s="93">
        <f t="shared" si="84"/>
        <v>0</v>
      </c>
      <c r="G1748" s="157"/>
      <c r="H1748" s="138"/>
      <c r="I1748" s="126" t="e">
        <f>VLOOKUP(H1748,Presupuesto!$B$11:$C$565,2,0)</f>
        <v>#N/A</v>
      </c>
      <c r="J1748" s="94" t="str">
        <f t="shared" si="85"/>
        <v>Desarrollo del Sistema de Educación Superior</v>
      </c>
      <c r="K1748" s="94" t="s">
        <v>411</v>
      </c>
    </row>
    <row r="1749" spans="3:11" s="380" customFormat="1" hidden="1" x14ac:dyDescent="0.25">
      <c r="C1749" s="137"/>
      <c r="D1749" s="154"/>
      <c r="E1749" s="119"/>
      <c r="F1749" s="93">
        <f t="shared" si="84"/>
        <v>0</v>
      </c>
      <c r="G1749" s="157"/>
      <c r="H1749" s="138"/>
      <c r="I1749" s="126" t="e">
        <f>VLOOKUP(H1749,Presupuesto!$B$11:$C$565,2,0)</f>
        <v>#N/A</v>
      </c>
      <c r="J1749" s="94" t="str">
        <f t="shared" si="85"/>
        <v>Desarrollo del Sistema de Educación Superior</v>
      </c>
      <c r="K1749" s="94" t="s">
        <v>411</v>
      </c>
    </row>
    <row r="1750" spans="3:11" s="380" customFormat="1" ht="15.75" thickBot="1" x14ac:dyDescent="0.3">
      <c r="G1750" s="367"/>
    </row>
    <row r="1751" spans="3:11" s="380" customFormat="1" ht="15.75" thickBot="1" x14ac:dyDescent="0.3">
      <c r="C1751" s="153" t="s">
        <v>53</v>
      </c>
      <c r="D1751" s="307">
        <f>SUM(F1758:F1769)</f>
        <v>7350</v>
      </c>
      <c r="F1751" s="70"/>
      <c r="G1751" s="76"/>
      <c r="H1751" s="70"/>
      <c r="I1751" s="70"/>
    </row>
    <row r="1752" spans="3:11" s="380" customFormat="1" x14ac:dyDescent="0.25">
      <c r="C1752" s="70"/>
      <c r="D1752" s="31"/>
      <c r="E1752" s="89"/>
      <c r="F1752" s="89"/>
      <c r="G1752" s="89"/>
      <c r="H1752" s="73"/>
      <c r="I1752" s="73"/>
      <c r="J1752" s="73"/>
      <c r="K1752" s="108"/>
    </row>
    <row r="1753" spans="3:11" s="380" customFormat="1" x14ac:dyDescent="0.25">
      <c r="C1753" s="70"/>
      <c r="D1753" s="31"/>
      <c r="E1753" s="89"/>
      <c r="F1753" s="89"/>
      <c r="G1753" s="89"/>
      <c r="H1753" s="73"/>
      <c r="I1753" s="73"/>
      <c r="J1753" s="73"/>
      <c r="K1753" s="108"/>
    </row>
    <row r="1754" spans="3:11" s="380" customFormat="1" ht="15.75" x14ac:dyDescent="0.25">
      <c r="C1754" s="198" t="s">
        <v>391</v>
      </c>
      <c r="D1754" s="306" t="s">
        <v>3073</v>
      </c>
      <c r="E1754" s="89"/>
      <c r="F1754" s="89"/>
      <c r="G1754" s="89"/>
      <c r="H1754" s="73"/>
      <c r="I1754" s="73"/>
      <c r="J1754" s="73"/>
      <c r="K1754" s="108"/>
    </row>
    <row r="1755" spans="3:11" s="380" customFormat="1" ht="18.75" x14ac:dyDescent="0.25">
      <c r="C1755" s="200" t="e">
        <f>IFERROR(VLOOKUP(D1754,'1. Desarrollo e Innov. Curricu.'!$F:$G,2,FALSE),IFERROR(VLOOKUP(D1754,'2. Investigación Científica'!$F:$G,2,FALSE),IFERROR(VLOOKUP(D1754,'3. Vinculación Univ. Sociedad'!$E:$G,2,FALSE),IFERROR(VLOOKUP(D1754,'4. Docencia y Profesorado Univ.'!$F:$G,2,FALSE),IFERROR(VLOOKUP(D1754,'5. Estudiantes y Graduados'!$F:$G,2,FALSE),IFERROR(VLOOKUP(D1754,'11. Gestion Administrativa'!$F:$G,2,FALSE),IFERROR(VLOOKUP(D1754,'13. Gestión Académica'!$F:$G,2,FALSE),IFERROR(VLOOKUP(D1754,'9. Asegura. de la Calid. y M'!$F:$G,2,FALSE),IFERROR(VLOOKUP(D1754,'6. Gestión del Conocimiento'!$F:$G,2,FALSE),IFERROR(VLOOKUP(D1754,'15. Gobernabilidad y Proceso...'!$F:$G,2,FALSE),IFERROR(VLOOKUP(D1754,'12. Gestión del Talento Humano'!$F:$G,2,FALSE),IFERROR(VLOOKUP(D1754,'14. Internacional... de la E.S.'!$F:$G,2,FALSE),IFERROR(VLOOKUP(D1754,'10. Posgrado'!$F:$G,2,FALSE),IFERROR(VLOOKUP(D1754,'17. Gestión TIC'!$F:$G,2,FALSE),IFERROR(VLOOKUP(D1754,'16. Desa. del Sistema Educ.Sup.'!$F:$G,2,FALSE),IFERROR(VLOOKUP(D1754,'8. Cultura de Inno. Insti...'!$F:$G,2,FALSE),VLOOKUP(D1754,'7. Lo Esencial de la Reforma U.'!$F:$G,2,0)))))))))))))))))</f>
        <v>#N/A</v>
      </c>
      <c r="D1755" s="31"/>
      <c r="E1755" s="89"/>
      <c r="F1755" s="89"/>
      <c r="G1755" s="89"/>
      <c r="H1755" s="73"/>
      <c r="I1755" s="73"/>
      <c r="J1755" s="73"/>
      <c r="K1755" s="108"/>
    </row>
    <row r="1756" spans="3:11" s="380" customFormat="1" ht="15.75" thickBot="1" x14ac:dyDescent="0.3">
      <c r="F1756" s="89"/>
      <c r="G1756" s="73"/>
      <c r="H1756" s="73"/>
      <c r="I1756" s="73"/>
    </row>
    <row r="1757" spans="3:11" s="380" customFormat="1" ht="30.75" thickBot="1" x14ac:dyDescent="0.3">
      <c r="C1757" s="125" t="s">
        <v>44</v>
      </c>
      <c r="D1757" s="125" t="s">
        <v>55</v>
      </c>
      <c r="E1757" s="132" t="s">
        <v>57</v>
      </c>
      <c r="F1757" s="131" t="s">
        <v>27</v>
      </c>
      <c r="G1757" s="129" t="s">
        <v>130</v>
      </c>
      <c r="H1757" s="132" t="s">
        <v>46</v>
      </c>
      <c r="I1757" s="129" t="s">
        <v>131</v>
      </c>
      <c r="J1757" s="129" t="s">
        <v>409</v>
      </c>
      <c r="K1757" s="129" t="s">
        <v>410</v>
      </c>
    </row>
    <row r="1758" spans="3:11" s="380" customFormat="1" hidden="1" x14ac:dyDescent="0.25">
      <c r="C1758" s="210" t="s">
        <v>438</v>
      </c>
      <c r="D1758" s="211"/>
      <c r="E1758" s="209">
        <f>HLOOKUP(C1758,$AH$2:$BU$3,2,0)</f>
        <v>620</v>
      </c>
      <c r="F1758" s="93">
        <f t="shared" ref="F1758:F1769" si="86">D1758*E1758</f>
        <v>0</v>
      </c>
      <c r="G1758" s="157"/>
      <c r="H1758" s="138"/>
      <c r="I1758" s="126" t="e">
        <f>VLOOKUP(H1758,Presupuesto!$B$11:$C$565,2,0)</f>
        <v>#N/A</v>
      </c>
      <c r="J1758" s="208" t="s">
        <v>1474</v>
      </c>
      <c r="K1758" s="94" t="s">
        <v>393</v>
      </c>
    </row>
    <row r="1759" spans="3:11" s="380" customFormat="1" x14ac:dyDescent="0.25">
      <c r="C1759" s="137" t="s">
        <v>3074</v>
      </c>
      <c r="D1759" s="154">
        <v>3</v>
      </c>
      <c r="E1759" s="119">
        <v>2450</v>
      </c>
      <c r="F1759" s="93">
        <f t="shared" si="86"/>
        <v>7350</v>
      </c>
      <c r="G1759" s="157" t="s">
        <v>128</v>
      </c>
      <c r="H1759" s="138"/>
      <c r="I1759" s="126" t="e">
        <f>VLOOKUP(H1759,Presupuesto!$B$11:$C$565,2,0)</f>
        <v>#N/A</v>
      </c>
      <c r="J1759" s="94" t="s">
        <v>470</v>
      </c>
      <c r="K1759" s="94" t="s">
        <v>401</v>
      </c>
    </row>
    <row r="1760" spans="3:11" s="380" customFormat="1" hidden="1" x14ac:dyDescent="0.25">
      <c r="C1760" s="137"/>
      <c r="D1760" s="154"/>
      <c r="E1760" s="119"/>
      <c r="F1760" s="93">
        <f t="shared" si="86"/>
        <v>0</v>
      </c>
      <c r="G1760" s="157"/>
      <c r="H1760" s="138"/>
      <c r="I1760" s="126" t="e">
        <f>VLOOKUP(H1760,Presupuesto!$B$11:$C$565,2,0)</f>
        <v>#N/A</v>
      </c>
      <c r="J1760" s="94" t="str">
        <f t="shared" ref="J1760:J1769" si="87">$J$854</f>
        <v>Desarrollo del Sistema de Educación Superior</v>
      </c>
      <c r="K1760" s="94" t="s">
        <v>411</v>
      </c>
    </row>
    <row r="1761" spans="3:11" s="380" customFormat="1" hidden="1" x14ac:dyDescent="0.25">
      <c r="C1761" s="137"/>
      <c r="D1761" s="154"/>
      <c r="E1761" s="119"/>
      <c r="F1761" s="93">
        <f t="shared" si="86"/>
        <v>0</v>
      </c>
      <c r="G1761" s="157"/>
      <c r="H1761" s="138"/>
      <c r="I1761" s="126" t="e">
        <f>VLOOKUP(H1761,Presupuesto!$B$11:$C$565,2,0)</f>
        <v>#N/A</v>
      </c>
      <c r="J1761" s="94" t="str">
        <f t="shared" si="87"/>
        <v>Desarrollo del Sistema de Educación Superior</v>
      </c>
      <c r="K1761" s="94" t="s">
        <v>411</v>
      </c>
    </row>
    <row r="1762" spans="3:11" s="380" customFormat="1" hidden="1" x14ac:dyDescent="0.25">
      <c r="C1762" s="137"/>
      <c r="D1762" s="154"/>
      <c r="E1762" s="119"/>
      <c r="F1762" s="93">
        <f t="shared" si="86"/>
        <v>0</v>
      </c>
      <c r="G1762" s="157"/>
      <c r="H1762" s="138"/>
      <c r="I1762" s="126" t="e">
        <f>VLOOKUP(H1762,Presupuesto!$B$11:$C$565,2,0)</f>
        <v>#N/A</v>
      </c>
      <c r="J1762" s="94" t="str">
        <f t="shared" si="87"/>
        <v>Desarrollo del Sistema de Educación Superior</v>
      </c>
      <c r="K1762" s="94" t="s">
        <v>411</v>
      </c>
    </row>
    <row r="1763" spans="3:11" s="380" customFormat="1" hidden="1" x14ac:dyDescent="0.25">
      <c r="C1763" s="137"/>
      <c r="D1763" s="154"/>
      <c r="E1763" s="119"/>
      <c r="F1763" s="93">
        <f t="shared" si="86"/>
        <v>0</v>
      </c>
      <c r="G1763" s="157"/>
      <c r="H1763" s="138"/>
      <c r="I1763" s="126" t="e">
        <f>VLOOKUP(H1763,Presupuesto!$B$11:$C$565,2,0)</f>
        <v>#N/A</v>
      </c>
      <c r="J1763" s="94" t="str">
        <f t="shared" si="87"/>
        <v>Desarrollo del Sistema de Educación Superior</v>
      </c>
      <c r="K1763" s="94" t="s">
        <v>400</v>
      </c>
    </row>
    <row r="1764" spans="3:11" s="380" customFormat="1" hidden="1" x14ac:dyDescent="0.25">
      <c r="C1764" s="137"/>
      <c r="D1764" s="154"/>
      <c r="E1764" s="119"/>
      <c r="F1764" s="93">
        <f t="shared" si="86"/>
        <v>0</v>
      </c>
      <c r="G1764" s="157"/>
      <c r="H1764" s="138"/>
      <c r="I1764" s="126" t="e">
        <f>VLOOKUP(H1764,Presupuesto!$B$11:$C$565,2,0)</f>
        <v>#N/A</v>
      </c>
      <c r="J1764" s="94" t="str">
        <f t="shared" si="87"/>
        <v>Desarrollo del Sistema de Educación Superior</v>
      </c>
      <c r="K1764" s="94" t="s">
        <v>411</v>
      </c>
    </row>
    <row r="1765" spans="3:11" s="380" customFormat="1" hidden="1" x14ac:dyDescent="0.25">
      <c r="C1765" s="137"/>
      <c r="D1765" s="154"/>
      <c r="E1765" s="119"/>
      <c r="F1765" s="93">
        <f t="shared" si="86"/>
        <v>0</v>
      </c>
      <c r="G1765" s="157"/>
      <c r="H1765" s="138"/>
      <c r="I1765" s="126" t="e">
        <f>VLOOKUP(H1765,Presupuesto!$B$11:$C$565,2,0)</f>
        <v>#N/A</v>
      </c>
      <c r="J1765" s="94" t="str">
        <f t="shared" si="87"/>
        <v>Desarrollo del Sistema de Educación Superior</v>
      </c>
      <c r="K1765" s="94" t="s">
        <v>411</v>
      </c>
    </row>
    <row r="1766" spans="3:11" s="380" customFormat="1" hidden="1" x14ac:dyDescent="0.25">
      <c r="C1766" s="137"/>
      <c r="D1766" s="154"/>
      <c r="E1766" s="119"/>
      <c r="F1766" s="93">
        <f t="shared" si="86"/>
        <v>0</v>
      </c>
      <c r="G1766" s="157"/>
      <c r="H1766" s="138"/>
      <c r="I1766" s="126" t="e">
        <f>VLOOKUP(H1766,Presupuesto!$B$11:$C$565,2,0)</f>
        <v>#N/A</v>
      </c>
      <c r="J1766" s="94" t="str">
        <f t="shared" si="87"/>
        <v>Desarrollo del Sistema de Educación Superior</v>
      </c>
      <c r="K1766" s="94" t="s">
        <v>411</v>
      </c>
    </row>
    <row r="1767" spans="3:11" s="380" customFormat="1" hidden="1" x14ac:dyDescent="0.25">
      <c r="C1767" s="137"/>
      <c r="D1767" s="154"/>
      <c r="E1767" s="119"/>
      <c r="F1767" s="93">
        <f t="shared" si="86"/>
        <v>0</v>
      </c>
      <c r="G1767" s="157"/>
      <c r="H1767" s="138"/>
      <c r="I1767" s="126" t="e">
        <f>VLOOKUP(H1767,Presupuesto!$B$11:$C$565,2,0)</f>
        <v>#N/A</v>
      </c>
      <c r="J1767" s="94" t="str">
        <f t="shared" si="87"/>
        <v>Desarrollo del Sistema de Educación Superior</v>
      </c>
      <c r="K1767" s="94" t="s">
        <v>411</v>
      </c>
    </row>
    <row r="1768" spans="3:11" s="380" customFormat="1" hidden="1" x14ac:dyDescent="0.25">
      <c r="C1768" s="137"/>
      <c r="D1768" s="154"/>
      <c r="E1768" s="119"/>
      <c r="F1768" s="93">
        <f t="shared" si="86"/>
        <v>0</v>
      </c>
      <c r="G1768" s="157"/>
      <c r="H1768" s="138"/>
      <c r="I1768" s="126" t="e">
        <f>VLOOKUP(H1768,Presupuesto!$B$11:$C$565,2,0)</f>
        <v>#N/A</v>
      </c>
      <c r="J1768" s="94" t="str">
        <f t="shared" si="87"/>
        <v>Desarrollo del Sistema de Educación Superior</v>
      </c>
      <c r="K1768" s="94" t="s">
        <v>411</v>
      </c>
    </row>
    <row r="1769" spans="3:11" s="380" customFormat="1" hidden="1" x14ac:dyDescent="0.25">
      <c r="C1769" s="137"/>
      <c r="D1769" s="154"/>
      <c r="E1769" s="119"/>
      <c r="F1769" s="93">
        <f t="shared" si="86"/>
        <v>0</v>
      </c>
      <c r="G1769" s="157"/>
      <c r="H1769" s="138"/>
      <c r="I1769" s="126" t="e">
        <f>VLOOKUP(H1769,Presupuesto!$B$11:$C$565,2,0)</f>
        <v>#N/A</v>
      </c>
      <c r="J1769" s="94" t="str">
        <f t="shared" si="87"/>
        <v>Desarrollo del Sistema de Educación Superior</v>
      </c>
      <c r="K1769" s="94" t="s">
        <v>411</v>
      </c>
    </row>
    <row r="1770" spans="3:11" s="380" customFormat="1" ht="15.75" thickBot="1" x14ac:dyDescent="0.3">
      <c r="G1770" s="367"/>
    </row>
    <row r="1771" spans="3:11" s="380" customFormat="1" ht="15.75" thickBot="1" x14ac:dyDescent="0.3">
      <c r="C1771" s="153" t="s">
        <v>53</v>
      </c>
      <c r="D1771" s="307">
        <f>SUM(F1778:F1785)</f>
        <v>3750</v>
      </c>
      <c r="F1771" s="70"/>
      <c r="G1771" s="76"/>
      <c r="H1771" s="70"/>
      <c r="I1771" s="70"/>
    </row>
    <row r="1772" spans="3:11" s="380" customFormat="1" x14ac:dyDescent="0.25">
      <c r="C1772" s="70"/>
      <c r="D1772" s="31"/>
      <c r="E1772" s="89"/>
      <c r="F1772" s="89"/>
      <c r="G1772" s="89"/>
      <c r="H1772" s="73"/>
      <c r="I1772" s="73"/>
      <c r="J1772" s="73"/>
      <c r="K1772" s="108"/>
    </row>
    <row r="1773" spans="3:11" s="380" customFormat="1" x14ac:dyDescent="0.25">
      <c r="C1773" s="70"/>
      <c r="D1773" s="31"/>
      <c r="E1773" s="89"/>
      <c r="F1773" s="89"/>
      <c r="G1773" s="89"/>
      <c r="H1773" s="73"/>
      <c r="I1773" s="73"/>
      <c r="J1773" s="73"/>
      <c r="K1773" s="108"/>
    </row>
    <row r="1774" spans="3:11" s="380" customFormat="1" ht="15.75" x14ac:dyDescent="0.25">
      <c r="C1774" s="198" t="s">
        <v>391</v>
      </c>
      <c r="D1774" s="306" t="s">
        <v>2220</v>
      </c>
      <c r="E1774" s="89"/>
      <c r="F1774" s="89"/>
      <c r="G1774" s="89"/>
      <c r="H1774" s="73"/>
      <c r="I1774" s="73"/>
      <c r="J1774" s="73"/>
      <c r="K1774" s="108"/>
    </row>
    <row r="1775" spans="3:11" s="380" customFormat="1" ht="18.75" x14ac:dyDescent="0.25">
      <c r="C1775" s="200" t="e">
        <f>IFERROR(VLOOKUP(D1774,'1. Desarrollo e Innov. Curricu.'!$F:$G,2,FALSE),IFERROR(VLOOKUP(D1774,'2. Investigación Científica'!$F:$G,2,FALSE),IFERROR(VLOOKUP(D1774,'3. Vinculación Univ. Sociedad'!$E:$G,2,FALSE),IFERROR(VLOOKUP(D1774,'4. Docencia y Profesorado Univ.'!$F:$G,2,FALSE),IFERROR(VLOOKUP(D1774,'5. Estudiantes y Graduados'!$F:$G,2,FALSE),IFERROR(VLOOKUP(D1774,'11. Gestion Administrativa'!$F:$G,2,FALSE),IFERROR(VLOOKUP(D1774,'13. Gestión Académica'!$F:$G,2,FALSE),IFERROR(VLOOKUP(D1774,'9. Asegura. de la Calid. y M'!$F:$G,2,FALSE),IFERROR(VLOOKUP(D1774,'6. Gestión del Conocimiento'!$F:$G,2,FALSE),IFERROR(VLOOKUP(D1774,'15. Gobernabilidad y Proceso...'!$F:$G,2,FALSE),IFERROR(VLOOKUP(D1774,'12. Gestión del Talento Humano'!$F:$G,2,FALSE),IFERROR(VLOOKUP(D1774,'14. Internacional... de la E.S.'!$F:$G,2,FALSE),IFERROR(VLOOKUP(D1774,'10. Posgrado'!$F:$G,2,FALSE),IFERROR(VLOOKUP(D1774,'17. Gestión TIC'!$F:$G,2,FALSE),IFERROR(VLOOKUP(D1774,'16. Desa. del Sistema Educ.Sup.'!$F:$G,2,FALSE),IFERROR(VLOOKUP(D1774,'8. Cultura de Inno. Insti...'!$F:$G,2,FALSE),VLOOKUP(D1774,'7. Lo Esencial de la Reforma U.'!$F:$G,2,0)))))))))))))))))</f>
        <v>#N/A</v>
      </c>
      <c r="D1775" s="31"/>
      <c r="E1775" s="89"/>
      <c r="F1775" s="89"/>
      <c r="G1775" s="89"/>
      <c r="H1775" s="73"/>
      <c r="I1775" s="73"/>
      <c r="J1775" s="73"/>
      <c r="K1775" s="108"/>
    </row>
    <row r="1776" spans="3:11" s="380" customFormat="1" ht="15.75" thickBot="1" x14ac:dyDescent="0.3">
      <c r="F1776" s="89"/>
      <c r="G1776" s="73"/>
      <c r="H1776" s="73"/>
      <c r="I1776" s="73"/>
    </row>
    <row r="1777" spans="3:11" s="380" customFormat="1" ht="30.75" thickBot="1" x14ac:dyDescent="0.3">
      <c r="C1777" s="125" t="s">
        <v>44</v>
      </c>
      <c r="D1777" s="125" t="s">
        <v>55</v>
      </c>
      <c r="E1777" s="132" t="s">
        <v>57</v>
      </c>
      <c r="F1777" s="131" t="s">
        <v>27</v>
      </c>
      <c r="G1777" s="129" t="s">
        <v>130</v>
      </c>
      <c r="H1777" s="132" t="s">
        <v>46</v>
      </c>
      <c r="I1777" s="129" t="s">
        <v>131</v>
      </c>
      <c r="J1777" s="129" t="s">
        <v>409</v>
      </c>
      <c r="K1777" s="129" t="s">
        <v>410</v>
      </c>
    </row>
    <row r="1778" spans="3:11" s="380" customFormat="1" hidden="1" x14ac:dyDescent="0.25">
      <c r="C1778" s="210" t="s">
        <v>438</v>
      </c>
      <c r="D1778" s="211"/>
      <c r="E1778" s="209">
        <f>HLOOKUP(C1778,$AH$2:$BU$3,2,0)</f>
        <v>620</v>
      </c>
      <c r="F1778" s="93">
        <f t="shared" ref="F1778:F1785" si="88">D1778*E1778</f>
        <v>0</v>
      </c>
      <c r="G1778" s="157"/>
      <c r="H1778" s="138"/>
      <c r="I1778" s="126" t="e">
        <f>VLOOKUP(H1778,Presupuesto!$B$11:$C$565,2,0)</f>
        <v>#N/A</v>
      </c>
      <c r="J1778" s="208" t="s">
        <v>1474</v>
      </c>
      <c r="K1778" s="94" t="s">
        <v>393</v>
      </c>
    </row>
    <row r="1779" spans="3:11" s="380" customFormat="1" x14ac:dyDescent="0.25">
      <c r="C1779" s="137" t="s">
        <v>3075</v>
      </c>
      <c r="D1779" s="154">
        <v>2</v>
      </c>
      <c r="E1779" s="119">
        <v>1875</v>
      </c>
      <c r="F1779" s="93">
        <f t="shared" si="88"/>
        <v>3750</v>
      </c>
      <c r="G1779" s="157" t="s">
        <v>128</v>
      </c>
      <c r="H1779" s="138"/>
      <c r="I1779" s="126" t="e">
        <f>VLOOKUP(H1779,Presupuesto!$B$11:$C$565,2,0)</f>
        <v>#N/A</v>
      </c>
      <c r="J1779" s="94" t="s">
        <v>470</v>
      </c>
      <c r="K1779" s="94" t="s">
        <v>401</v>
      </c>
    </row>
    <row r="1780" spans="3:11" s="380" customFormat="1" hidden="1" x14ac:dyDescent="0.25">
      <c r="C1780" s="137"/>
      <c r="D1780" s="154"/>
      <c r="E1780" s="119"/>
      <c r="F1780" s="93">
        <f t="shared" si="88"/>
        <v>0</v>
      </c>
      <c r="G1780" s="157"/>
      <c r="H1780" s="138"/>
      <c r="I1780" s="126" t="e">
        <f>VLOOKUP(H1780,Presupuesto!$B$11:$C$565,2,0)</f>
        <v>#N/A</v>
      </c>
      <c r="J1780" s="94" t="str">
        <f t="shared" ref="J1780:J1785" si="89">$J$854</f>
        <v>Desarrollo del Sistema de Educación Superior</v>
      </c>
      <c r="K1780" s="94" t="s">
        <v>411</v>
      </c>
    </row>
    <row r="1781" spans="3:11" s="380" customFormat="1" hidden="1" x14ac:dyDescent="0.25">
      <c r="C1781" s="137"/>
      <c r="D1781" s="154"/>
      <c r="E1781" s="119"/>
      <c r="F1781" s="93">
        <f t="shared" si="88"/>
        <v>0</v>
      </c>
      <c r="G1781" s="157"/>
      <c r="H1781" s="138"/>
      <c r="I1781" s="126" t="e">
        <f>VLOOKUP(H1781,Presupuesto!$B$11:$C$565,2,0)</f>
        <v>#N/A</v>
      </c>
      <c r="J1781" s="94" t="str">
        <f t="shared" si="89"/>
        <v>Desarrollo del Sistema de Educación Superior</v>
      </c>
      <c r="K1781" s="94" t="s">
        <v>411</v>
      </c>
    </row>
    <row r="1782" spans="3:11" s="380" customFormat="1" hidden="1" x14ac:dyDescent="0.25">
      <c r="C1782" s="137"/>
      <c r="D1782" s="154"/>
      <c r="E1782" s="119"/>
      <c r="F1782" s="93">
        <f t="shared" si="88"/>
        <v>0</v>
      </c>
      <c r="G1782" s="157"/>
      <c r="H1782" s="138"/>
      <c r="I1782" s="126" t="e">
        <f>VLOOKUP(H1782,Presupuesto!$B$11:$C$565,2,0)</f>
        <v>#N/A</v>
      </c>
      <c r="J1782" s="94" t="str">
        <f t="shared" si="89"/>
        <v>Desarrollo del Sistema de Educación Superior</v>
      </c>
      <c r="K1782" s="94" t="s">
        <v>411</v>
      </c>
    </row>
    <row r="1783" spans="3:11" s="380" customFormat="1" hidden="1" x14ac:dyDescent="0.25">
      <c r="C1783" s="137"/>
      <c r="D1783" s="154"/>
      <c r="E1783" s="119"/>
      <c r="F1783" s="93">
        <f t="shared" si="88"/>
        <v>0</v>
      </c>
      <c r="G1783" s="157"/>
      <c r="H1783" s="138"/>
      <c r="I1783" s="126" t="e">
        <f>VLOOKUP(H1783,Presupuesto!$B$11:$C$565,2,0)</f>
        <v>#N/A</v>
      </c>
      <c r="J1783" s="94" t="str">
        <f t="shared" si="89"/>
        <v>Desarrollo del Sistema de Educación Superior</v>
      </c>
      <c r="K1783" s="94" t="s">
        <v>400</v>
      </c>
    </row>
    <row r="1784" spans="3:11" s="380" customFormat="1" hidden="1" x14ac:dyDescent="0.25">
      <c r="C1784" s="137"/>
      <c r="D1784" s="154"/>
      <c r="E1784" s="119"/>
      <c r="F1784" s="93">
        <f t="shared" si="88"/>
        <v>0</v>
      </c>
      <c r="G1784" s="157"/>
      <c r="H1784" s="138"/>
      <c r="I1784" s="126" t="e">
        <f>VLOOKUP(H1784,Presupuesto!$B$11:$C$565,2,0)</f>
        <v>#N/A</v>
      </c>
      <c r="J1784" s="94" t="str">
        <f t="shared" si="89"/>
        <v>Desarrollo del Sistema de Educación Superior</v>
      </c>
      <c r="K1784" s="94" t="s">
        <v>411</v>
      </c>
    </row>
    <row r="1785" spans="3:11" s="380" customFormat="1" hidden="1" x14ac:dyDescent="0.25">
      <c r="C1785" s="137"/>
      <c r="D1785" s="154"/>
      <c r="E1785" s="119"/>
      <c r="F1785" s="93">
        <f t="shared" si="88"/>
        <v>0</v>
      </c>
      <c r="G1785" s="157"/>
      <c r="H1785" s="138"/>
      <c r="I1785" s="126" t="e">
        <f>VLOOKUP(H1785,Presupuesto!$B$11:$C$565,2,0)</f>
        <v>#N/A</v>
      </c>
      <c r="J1785" s="94" t="str">
        <f t="shared" si="89"/>
        <v>Desarrollo del Sistema de Educación Superior</v>
      </c>
      <c r="K1785" s="94" t="s">
        <v>411</v>
      </c>
    </row>
    <row r="1786" spans="3:11" s="380" customFormat="1" ht="15.75" thickBot="1" x14ac:dyDescent="0.3">
      <c r="G1786" s="367"/>
    </row>
    <row r="1787" spans="3:11" s="380" customFormat="1" ht="15.75" thickBot="1" x14ac:dyDescent="0.3">
      <c r="C1787" s="153" t="s">
        <v>53</v>
      </c>
      <c r="D1787" s="307">
        <f>SUM(F1794:F1803)</f>
        <v>717000</v>
      </c>
      <c r="F1787" s="70"/>
      <c r="G1787" s="76"/>
      <c r="H1787" s="70"/>
      <c r="I1787" s="70"/>
    </row>
    <row r="1788" spans="3:11" s="380" customFormat="1" x14ac:dyDescent="0.25">
      <c r="C1788" s="70"/>
      <c r="D1788" s="31"/>
      <c r="E1788" s="89"/>
      <c r="F1788" s="89"/>
      <c r="G1788" s="89"/>
      <c r="H1788" s="73"/>
      <c r="I1788" s="73"/>
      <c r="J1788" s="73"/>
      <c r="K1788" s="108"/>
    </row>
    <row r="1789" spans="3:11" s="380" customFormat="1" x14ac:dyDescent="0.25">
      <c r="C1789" s="70"/>
      <c r="D1789" s="31"/>
      <c r="E1789" s="89"/>
      <c r="F1789" s="89"/>
      <c r="G1789" s="89"/>
      <c r="H1789" s="73"/>
      <c r="I1789" s="73"/>
      <c r="J1789" s="73"/>
      <c r="K1789" s="108"/>
    </row>
    <row r="1790" spans="3:11" s="380" customFormat="1" ht="15.75" x14ac:dyDescent="0.25">
      <c r="C1790" s="198" t="s">
        <v>391</v>
      </c>
      <c r="D1790" s="306" t="s">
        <v>2221</v>
      </c>
      <c r="E1790" s="89"/>
      <c r="F1790" s="89"/>
      <c r="G1790" s="89"/>
      <c r="H1790" s="73"/>
      <c r="I1790" s="73"/>
      <c r="J1790" s="73"/>
      <c r="K1790" s="108"/>
    </row>
    <row r="1791" spans="3:11" s="380" customFormat="1" ht="18.75" x14ac:dyDescent="0.25">
      <c r="C1791" s="200" t="e">
        <f>IFERROR(VLOOKUP(D1790,'1. Desarrollo e Innov. Curricu.'!$F:$G,2,FALSE),IFERROR(VLOOKUP(D1790,'2. Investigación Científica'!$F:$G,2,FALSE),IFERROR(VLOOKUP(D1790,'3. Vinculación Univ. Sociedad'!$E:$G,2,FALSE),IFERROR(VLOOKUP(D1790,'4. Docencia y Profesorado Univ.'!$F:$G,2,FALSE),IFERROR(VLOOKUP(D1790,'5. Estudiantes y Graduados'!$F:$G,2,FALSE),IFERROR(VLOOKUP(D1790,'11. Gestion Administrativa'!$F:$G,2,FALSE),IFERROR(VLOOKUP(D1790,'13. Gestión Académica'!$F:$G,2,FALSE),IFERROR(VLOOKUP(D1790,'9. Asegura. de la Calid. y M'!$F:$G,2,FALSE),IFERROR(VLOOKUP(D1790,'6. Gestión del Conocimiento'!$F:$G,2,FALSE),IFERROR(VLOOKUP(D1790,'15. Gobernabilidad y Proceso...'!$F:$G,2,FALSE),IFERROR(VLOOKUP(D1790,'12. Gestión del Talento Humano'!$F:$G,2,FALSE),IFERROR(VLOOKUP(D1790,'14. Internacional... de la E.S.'!$F:$G,2,FALSE),IFERROR(VLOOKUP(D1790,'10. Posgrado'!$F:$G,2,FALSE),IFERROR(VLOOKUP(D1790,'17. Gestión TIC'!$F:$G,2,FALSE),IFERROR(VLOOKUP(D1790,'16. Desa. del Sistema Educ.Sup.'!$F:$G,2,FALSE),IFERROR(VLOOKUP(D1790,'8. Cultura de Inno. Insti...'!$F:$G,2,FALSE),VLOOKUP(D1790,'7. Lo Esencial de la Reforma U.'!$F:$G,2,0)))))))))))))))))</f>
        <v>#N/A</v>
      </c>
      <c r="D1791" s="31"/>
      <c r="E1791" s="89"/>
      <c r="F1791" s="89"/>
      <c r="G1791" s="89"/>
      <c r="H1791" s="73"/>
      <c r="I1791" s="73"/>
      <c r="J1791" s="73"/>
      <c r="K1791" s="108"/>
    </row>
    <row r="1792" spans="3:11" s="380" customFormat="1" ht="15.75" thickBot="1" x14ac:dyDescent="0.3">
      <c r="F1792" s="89"/>
      <c r="G1792" s="73"/>
      <c r="H1792" s="73"/>
      <c r="I1792" s="73"/>
    </row>
    <row r="1793" spans="3:11" s="380" customFormat="1" ht="30.75" thickBot="1" x14ac:dyDescent="0.3">
      <c r="C1793" s="125" t="s">
        <v>44</v>
      </c>
      <c r="D1793" s="125" t="s">
        <v>55</v>
      </c>
      <c r="E1793" s="132" t="s">
        <v>57</v>
      </c>
      <c r="F1793" s="131" t="s">
        <v>27</v>
      </c>
      <c r="G1793" s="129" t="s">
        <v>130</v>
      </c>
      <c r="H1793" s="132" t="s">
        <v>46</v>
      </c>
      <c r="I1793" s="129" t="s">
        <v>131</v>
      </c>
      <c r="J1793" s="129" t="s">
        <v>409</v>
      </c>
      <c r="K1793" s="129" t="s">
        <v>410</v>
      </c>
    </row>
    <row r="1794" spans="3:11" s="380" customFormat="1" hidden="1" x14ac:dyDescent="0.25">
      <c r="C1794" s="210" t="s">
        <v>438</v>
      </c>
      <c r="D1794" s="211"/>
      <c r="E1794" s="209">
        <f>HLOOKUP(C1794,$AH$2:$BU$3,2,0)</f>
        <v>620</v>
      </c>
      <c r="F1794" s="93">
        <f t="shared" ref="F1794:F1803" si="90">D1794*E1794</f>
        <v>0</v>
      </c>
      <c r="G1794" s="157"/>
      <c r="H1794" s="138"/>
      <c r="I1794" s="126" t="e">
        <f>VLOOKUP(H1794,Presupuesto!$B$11:$C$565,2,0)</f>
        <v>#N/A</v>
      </c>
      <c r="J1794" s="208" t="s">
        <v>1474</v>
      </c>
      <c r="K1794" s="94" t="s">
        <v>393</v>
      </c>
    </row>
    <row r="1795" spans="3:11" s="380" customFormat="1" x14ac:dyDescent="0.25">
      <c r="C1795" s="137" t="s">
        <v>3076</v>
      </c>
      <c r="D1795" s="154">
        <v>12</v>
      </c>
      <c r="E1795" s="119">
        <v>59750</v>
      </c>
      <c r="F1795" s="93">
        <f t="shared" si="90"/>
        <v>717000</v>
      </c>
      <c r="G1795" s="157" t="s">
        <v>1692</v>
      </c>
      <c r="H1795" s="138"/>
      <c r="I1795" s="126" t="e">
        <f>VLOOKUP(H1795,Presupuesto!$B$11:$C$565,2,0)</f>
        <v>#N/A</v>
      </c>
      <c r="J1795" s="94" t="s">
        <v>470</v>
      </c>
      <c r="K1795" s="94" t="s">
        <v>400</v>
      </c>
    </row>
    <row r="1796" spans="3:11" s="380" customFormat="1" hidden="1" x14ac:dyDescent="0.25">
      <c r="C1796" s="137"/>
      <c r="D1796" s="154"/>
      <c r="E1796" s="119"/>
      <c r="F1796" s="93">
        <f t="shared" si="90"/>
        <v>0</v>
      </c>
      <c r="G1796" s="157"/>
      <c r="H1796" s="138"/>
      <c r="I1796" s="126" t="e">
        <f>VLOOKUP(H1796,Presupuesto!$B$11:$C$565,2,0)</f>
        <v>#N/A</v>
      </c>
      <c r="J1796" s="94" t="str">
        <f t="shared" ref="J1796:J1803" si="91">$J$854</f>
        <v>Desarrollo del Sistema de Educación Superior</v>
      </c>
      <c r="K1796" s="94" t="s">
        <v>411</v>
      </c>
    </row>
    <row r="1797" spans="3:11" s="380" customFormat="1" hidden="1" x14ac:dyDescent="0.25">
      <c r="C1797" s="137"/>
      <c r="D1797" s="154"/>
      <c r="E1797" s="119"/>
      <c r="F1797" s="93">
        <f t="shared" si="90"/>
        <v>0</v>
      </c>
      <c r="G1797" s="157"/>
      <c r="H1797" s="138"/>
      <c r="I1797" s="126" t="e">
        <f>VLOOKUP(H1797,Presupuesto!$B$11:$C$565,2,0)</f>
        <v>#N/A</v>
      </c>
      <c r="J1797" s="94" t="str">
        <f t="shared" si="91"/>
        <v>Desarrollo del Sistema de Educación Superior</v>
      </c>
      <c r="K1797" s="94" t="s">
        <v>411</v>
      </c>
    </row>
    <row r="1798" spans="3:11" s="380" customFormat="1" hidden="1" x14ac:dyDescent="0.25">
      <c r="C1798" s="137"/>
      <c r="D1798" s="154"/>
      <c r="E1798" s="119"/>
      <c r="F1798" s="93">
        <f t="shared" si="90"/>
        <v>0</v>
      </c>
      <c r="G1798" s="157"/>
      <c r="H1798" s="138"/>
      <c r="I1798" s="126" t="e">
        <f>VLOOKUP(H1798,Presupuesto!$B$11:$C$565,2,0)</f>
        <v>#N/A</v>
      </c>
      <c r="J1798" s="94" t="str">
        <f t="shared" si="91"/>
        <v>Desarrollo del Sistema de Educación Superior</v>
      </c>
      <c r="K1798" s="94" t="s">
        <v>411</v>
      </c>
    </row>
    <row r="1799" spans="3:11" s="380" customFormat="1" hidden="1" x14ac:dyDescent="0.25">
      <c r="C1799" s="137"/>
      <c r="D1799" s="154"/>
      <c r="E1799" s="119"/>
      <c r="F1799" s="93">
        <f t="shared" si="90"/>
        <v>0</v>
      </c>
      <c r="G1799" s="157"/>
      <c r="H1799" s="138"/>
      <c r="I1799" s="126" t="e">
        <f>VLOOKUP(H1799,Presupuesto!$B$11:$C$565,2,0)</f>
        <v>#N/A</v>
      </c>
      <c r="J1799" s="94" t="str">
        <f t="shared" si="91"/>
        <v>Desarrollo del Sistema de Educación Superior</v>
      </c>
      <c r="K1799" s="94" t="s">
        <v>400</v>
      </c>
    </row>
    <row r="1800" spans="3:11" s="380" customFormat="1" hidden="1" x14ac:dyDescent="0.25">
      <c r="C1800" s="137"/>
      <c r="D1800" s="154"/>
      <c r="E1800" s="119"/>
      <c r="F1800" s="93">
        <f t="shared" si="90"/>
        <v>0</v>
      </c>
      <c r="G1800" s="157"/>
      <c r="H1800" s="138"/>
      <c r="I1800" s="126" t="e">
        <f>VLOOKUP(H1800,Presupuesto!$B$11:$C$565,2,0)</f>
        <v>#N/A</v>
      </c>
      <c r="J1800" s="94" t="str">
        <f t="shared" si="91"/>
        <v>Desarrollo del Sistema de Educación Superior</v>
      </c>
      <c r="K1800" s="94" t="s">
        <v>411</v>
      </c>
    </row>
    <row r="1801" spans="3:11" s="380" customFormat="1" hidden="1" x14ac:dyDescent="0.25">
      <c r="C1801" s="137"/>
      <c r="D1801" s="154"/>
      <c r="E1801" s="119"/>
      <c r="F1801" s="93">
        <f t="shared" si="90"/>
        <v>0</v>
      </c>
      <c r="G1801" s="157"/>
      <c r="H1801" s="138"/>
      <c r="I1801" s="126" t="e">
        <f>VLOOKUP(H1801,Presupuesto!$B$11:$C$565,2,0)</f>
        <v>#N/A</v>
      </c>
      <c r="J1801" s="94" t="str">
        <f t="shared" si="91"/>
        <v>Desarrollo del Sistema de Educación Superior</v>
      </c>
      <c r="K1801" s="94" t="s">
        <v>411</v>
      </c>
    </row>
    <row r="1802" spans="3:11" s="380" customFormat="1" hidden="1" x14ac:dyDescent="0.25">
      <c r="C1802" s="137"/>
      <c r="D1802" s="154"/>
      <c r="E1802" s="119"/>
      <c r="F1802" s="93">
        <f t="shared" si="90"/>
        <v>0</v>
      </c>
      <c r="G1802" s="157"/>
      <c r="H1802" s="138"/>
      <c r="I1802" s="126" t="e">
        <f>VLOOKUP(H1802,Presupuesto!$B$11:$C$565,2,0)</f>
        <v>#N/A</v>
      </c>
      <c r="J1802" s="94" t="str">
        <f t="shared" si="91"/>
        <v>Desarrollo del Sistema de Educación Superior</v>
      </c>
      <c r="K1802" s="94" t="s">
        <v>411</v>
      </c>
    </row>
    <row r="1803" spans="3:11" s="380" customFormat="1" hidden="1" x14ac:dyDescent="0.25">
      <c r="C1803" s="137"/>
      <c r="D1803" s="154"/>
      <c r="E1803" s="119"/>
      <c r="F1803" s="93">
        <f t="shared" si="90"/>
        <v>0</v>
      </c>
      <c r="G1803" s="157"/>
      <c r="H1803" s="138"/>
      <c r="I1803" s="126" t="e">
        <f>VLOOKUP(H1803,Presupuesto!$B$11:$C$565,2,0)</f>
        <v>#N/A</v>
      </c>
      <c r="J1803" s="94" t="str">
        <f t="shared" si="91"/>
        <v>Desarrollo del Sistema de Educación Superior</v>
      </c>
      <c r="K1803" s="94" t="s">
        <v>411</v>
      </c>
    </row>
    <row r="1804" spans="3:11" s="380" customFormat="1" ht="15.75" thickBot="1" x14ac:dyDescent="0.3">
      <c r="G1804" s="367"/>
    </row>
    <row r="1805" spans="3:11" s="380" customFormat="1" ht="15.75" thickBot="1" x14ac:dyDescent="0.3">
      <c r="C1805" s="153" t="s">
        <v>53</v>
      </c>
      <c r="D1805" s="307">
        <f>SUM(F1812:F1821)</f>
        <v>75000</v>
      </c>
      <c r="F1805" s="70"/>
      <c r="G1805" s="76"/>
      <c r="H1805" s="70"/>
      <c r="I1805" s="70"/>
    </row>
    <row r="1806" spans="3:11" s="380" customFormat="1" x14ac:dyDescent="0.25">
      <c r="C1806" s="70"/>
      <c r="D1806" s="31"/>
      <c r="E1806" s="89"/>
      <c r="F1806" s="89"/>
      <c r="G1806" s="89"/>
      <c r="H1806" s="73"/>
      <c r="I1806" s="73"/>
      <c r="J1806" s="73"/>
      <c r="K1806" s="108"/>
    </row>
    <row r="1807" spans="3:11" s="380" customFormat="1" x14ac:dyDescent="0.25">
      <c r="C1807" s="70"/>
      <c r="D1807" s="31"/>
      <c r="E1807" s="89"/>
      <c r="F1807" s="89"/>
      <c r="G1807" s="89"/>
      <c r="H1807" s="73"/>
      <c r="I1807" s="73"/>
      <c r="J1807" s="73"/>
      <c r="K1807" s="108"/>
    </row>
    <row r="1808" spans="3:11" s="380" customFormat="1" ht="15.75" x14ac:dyDescent="0.25">
      <c r="C1808" s="198" t="s">
        <v>391</v>
      </c>
      <c r="D1808" s="306" t="s">
        <v>2222</v>
      </c>
      <c r="E1808" s="89"/>
      <c r="F1808" s="89"/>
      <c r="G1808" s="89"/>
      <c r="H1808" s="73"/>
      <c r="I1808" s="73"/>
      <c r="J1808" s="73"/>
      <c r="K1808" s="108"/>
    </row>
    <row r="1809" spans="3:11" s="380" customFormat="1" ht="18.75" x14ac:dyDescent="0.25">
      <c r="C1809" s="200" t="e">
        <f>IFERROR(VLOOKUP(D1808,'1. Desarrollo e Innov. Curricu.'!$F:$G,2,FALSE),IFERROR(VLOOKUP(D1808,'2. Investigación Científica'!$F:$G,2,FALSE),IFERROR(VLOOKUP(D1808,'3. Vinculación Univ. Sociedad'!$E:$G,2,FALSE),IFERROR(VLOOKUP(D1808,'4. Docencia y Profesorado Univ.'!$F:$G,2,FALSE),IFERROR(VLOOKUP(D1808,'5. Estudiantes y Graduados'!$F:$G,2,FALSE),IFERROR(VLOOKUP(D1808,'11. Gestion Administrativa'!$F:$G,2,FALSE),IFERROR(VLOOKUP(D1808,'13. Gestión Académica'!$F:$G,2,FALSE),IFERROR(VLOOKUP(D1808,'9. Asegura. de la Calid. y M'!$F:$G,2,FALSE),IFERROR(VLOOKUP(D1808,'6. Gestión del Conocimiento'!$F:$G,2,FALSE),IFERROR(VLOOKUP(D1808,'15. Gobernabilidad y Proceso...'!$F:$G,2,FALSE),IFERROR(VLOOKUP(D1808,'12. Gestión del Talento Humano'!$F:$G,2,FALSE),IFERROR(VLOOKUP(D1808,'14. Internacional... de la E.S.'!$F:$G,2,FALSE),IFERROR(VLOOKUP(D1808,'10. Posgrado'!$F:$G,2,FALSE),IFERROR(VLOOKUP(D1808,'17. Gestión TIC'!$F:$G,2,FALSE),IFERROR(VLOOKUP(D1808,'16. Desa. del Sistema Educ.Sup.'!$F:$G,2,FALSE),IFERROR(VLOOKUP(D1808,'8. Cultura de Inno. Insti...'!$F:$G,2,FALSE),VLOOKUP(D1808,'7. Lo Esencial de la Reforma U.'!$F:$G,2,0)))))))))))))))))</f>
        <v>#N/A</v>
      </c>
      <c r="D1809" s="31"/>
      <c r="E1809" s="89"/>
      <c r="F1809" s="89"/>
      <c r="G1809" s="89"/>
      <c r="H1809" s="73"/>
      <c r="I1809" s="73"/>
      <c r="J1809" s="73"/>
      <c r="K1809" s="108"/>
    </row>
    <row r="1810" spans="3:11" s="380" customFormat="1" ht="15.75" thickBot="1" x14ac:dyDescent="0.3">
      <c r="F1810" s="89"/>
      <c r="G1810" s="73"/>
      <c r="H1810" s="73"/>
      <c r="I1810" s="73"/>
    </row>
    <row r="1811" spans="3:11" s="380" customFormat="1" ht="30.75" thickBot="1" x14ac:dyDescent="0.3">
      <c r="C1811" s="125" t="s">
        <v>44</v>
      </c>
      <c r="D1811" s="125" t="s">
        <v>55</v>
      </c>
      <c r="E1811" s="132" t="s">
        <v>57</v>
      </c>
      <c r="F1811" s="131" t="s">
        <v>27</v>
      </c>
      <c r="G1811" s="129" t="s">
        <v>130</v>
      </c>
      <c r="H1811" s="132" t="s">
        <v>46</v>
      </c>
      <c r="I1811" s="129" t="s">
        <v>131</v>
      </c>
      <c r="J1811" s="129" t="s">
        <v>409</v>
      </c>
      <c r="K1811" s="129" t="s">
        <v>410</v>
      </c>
    </row>
    <row r="1812" spans="3:11" s="380" customFormat="1" hidden="1" x14ac:dyDescent="0.25">
      <c r="C1812" s="210" t="s">
        <v>438</v>
      </c>
      <c r="D1812" s="211"/>
      <c r="E1812" s="209">
        <f>HLOOKUP(C1812,$AH$2:$BU$3,2,0)</f>
        <v>620</v>
      </c>
      <c r="F1812" s="93">
        <f t="shared" ref="F1812:F1821" si="92">D1812*E1812</f>
        <v>0</v>
      </c>
      <c r="G1812" s="157"/>
      <c r="H1812" s="138"/>
      <c r="I1812" s="126" t="e">
        <f>VLOOKUP(H1812,Presupuesto!$B$11:$C$565,2,0)</f>
        <v>#N/A</v>
      </c>
      <c r="J1812" s="208" t="s">
        <v>1474</v>
      </c>
      <c r="K1812" s="94" t="s">
        <v>393</v>
      </c>
    </row>
    <row r="1813" spans="3:11" s="380" customFormat="1" x14ac:dyDescent="0.25">
      <c r="C1813" s="137" t="s">
        <v>3077</v>
      </c>
      <c r="D1813" s="154">
        <v>1</v>
      </c>
      <c r="E1813" s="119">
        <v>75000</v>
      </c>
      <c r="F1813" s="93">
        <f t="shared" si="92"/>
        <v>75000</v>
      </c>
      <c r="G1813" s="157" t="s">
        <v>128</v>
      </c>
      <c r="H1813" s="138"/>
      <c r="I1813" s="126" t="e">
        <f>VLOOKUP(H1813,Presupuesto!$B$11:$C$565,2,0)</f>
        <v>#N/A</v>
      </c>
      <c r="J1813" s="94" t="s">
        <v>470</v>
      </c>
      <c r="K1813" s="94" t="s">
        <v>400</v>
      </c>
    </row>
    <row r="1814" spans="3:11" s="380" customFormat="1" hidden="1" x14ac:dyDescent="0.25">
      <c r="C1814" s="137"/>
      <c r="D1814" s="154"/>
      <c r="E1814" s="119"/>
      <c r="F1814" s="93">
        <f t="shared" si="92"/>
        <v>0</v>
      </c>
      <c r="G1814" s="157"/>
      <c r="H1814" s="138"/>
      <c r="I1814" s="126" t="e">
        <f>VLOOKUP(H1814,Presupuesto!$B$11:$C$565,2,0)</f>
        <v>#N/A</v>
      </c>
      <c r="J1814" s="94" t="str">
        <f t="shared" ref="J1814:J1821" si="93">$J$854</f>
        <v>Desarrollo del Sistema de Educación Superior</v>
      </c>
      <c r="K1814" s="94" t="s">
        <v>411</v>
      </c>
    </row>
    <row r="1815" spans="3:11" s="380" customFormat="1" hidden="1" x14ac:dyDescent="0.25">
      <c r="C1815" s="137"/>
      <c r="D1815" s="154"/>
      <c r="E1815" s="119"/>
      <c r="F1815" s="93">
        <f t="shared" si="92"/>
        <v>0</v>
      </c>
      <c r="G1815" s="157"/>
      <c r="H1815" s="138"/>
      <c r="I1815" s="126" t="e">
        <f>VLOOKUP(H1815,Presupuesto!$B$11:$C$565,2,0)</f>
        <v>#N/A</v>
      </c>
      <c r="J1815" s="94" t="str">
        <f t="shared" si="93"/>
        <v>Desarrollo del Sistema de Educación Superior</v>
      </c>
      <c r="K1815" s="94" t="s">
        <v>411</v>
      </c>
    </row>
    <row r="1816" spans="3:11" s="380" customFormat="1" hidden="1" x14ac:dyDescent="0.25">
      <c r="C1816" s="137"/>
      <c r="D1816" s="154"/>
      <c r="E1816" s="119"/>
      <c r="F1816" s="93">
        <f t="shared" si="92"/>
        <v>0</v>
      </c>
      <c r="G1816" s="157"/>
      <c r="H1816" s="138"/>
      <c r="I1816" s="126" t="e">
        <f>VLOOKUP(H1816,Presupuesto!$B$11:$C$565,2,0)</f>
        <v>#N/A</v>
      </c>
      <c r="J1816" s="94" t="str">
        <f t="shared" si="93"/>
        <v>Desarrollo del Sistema de Educación Superior</v>
      </c>
      <c r="K1816" s="94" t="s">
        <v>411</v>
      </c>
    </row>
    <row r="1817" spans="3:11" s="380" customFormat="1" hidden="1" x14ac:dyDescent="0.25">
      <c r="C1817" s="137"/>
      <c r="D1817" s="154"/>
      <c r="E1817" s="119"/>
      <c r="F1817" s="93">
        <f t="shared" si="92"/>
        <v>0</v>
      </c>
      <c r="G1817" s="157"/>
      <c r="H1817" s="138"/>
      <c r="I1817" s="126" t="e">
        <f>VLOOKUP(H1817,Presupuesto!$B$11:$C$565,2,0)</f>
        <v>#N/A</v>
      </c>
      <c r="J1817" s="94" t="str">
        <f t="shared" si="93"/>
        <v>Desarrollo del Sistema de Educación Superior</v>
      </c>
      <c r="K1817" s="94" t="s">
        <v>400</v>
      </c>
    </row>
    <row r="1818" spans="3:11" s="380" customFormat="1" hidden="1" x14ac:dyDescent="0.25">
      <c r="C1818" s="137"/>
      <c r="D1818" s="154"/>
      <c r="E1818" s="119"/>
      <c r="F1818" s="93">
        <f t="shared" si="92"/>
        <v>0</v>
      </c>
      <c r="G1818" s="157"/>
      <c r="H1818" s="138"/>
      <c r="I1818" s="126" t="e">
        <f>VLOOKUP(H1818,Presupuesto!$B$11:$C$565,2,0)</f>
        <v>#N/A</v>
      </c>
      <c r="J1818" s="94" t="str">
        <f t="shared" si="93"/>
        <v>Desarrollo del Sistema de Educación Superior</v>
      </c>
      <c r="K1818" s="94" t="s">
        <v>411</v>
      </c>
    </row>
    <row r="1819" spans="3:11" s="380" customFormat="1" hidden="1" x14ac:dyDescent="0.25">
      <c r="C1819" s="137"/>
      <c r="D1819" s="154"/>
      <c r="E1819" s="119"/>
      <c r="F1819" s="93">
        <f t="shared" si="92"/>
        <v>0</v>
      </c>
      <c r="G1819" s="157"/>
      <c r="H1819" s="138"/>
      <c r="I1819" s="126" t="e">
        <f>VLOOKUP(H1819,Presupuesto!$B$11:$C$565,2,0)</f>
        <v>#N/A</v>
      </c>
      <c r="J1819" s="94" t="str">
        <f t="shared" si="93"/>
        <v>Desarrollo del Sistema de Educación Superior</v>
      </c>
      <c r="K1819" s="94" t="s">
        <v>411</v>
      </c>
    </row>
    <row r="1820" spans="3:11" s="380" customFormat="1" hidden="1" x14ac:dyDescent="0.25">
      <c r="C1820" s="137"/>
      <c r="D1820" s="154"/>
      <c r="E1820" s="119"/>
      <c r="F1820" s="93">
        <f t="shared" si="92"/>
        <v>0</v>
      </c>
      <c r="G1820" s="157"/>
      <c r="H1820" s="138"/>
      <c r="I1820" s="126" t="e">
        <f>VLOOKUP(H1820,Presupuesto!$B$11:$C$565,2,0)</f>
        <v>#N/A</v>
      </c>
      <c r="J1820" s="94" t="str">
        <f t="shared" si="93"/>
        <v>Desarrollo del Sistema de Educación Superior</v>
      </c>
      <c r="K1820" s="94" t="s">
        <v>411</v>
      </c>
    </row>
    <row r="1821" spans="3:11" s="380" customFormat="1" hidden="1" x14ac:dyDescent="0.25">
      <c r="C1821" s="137"/>
      <c r="D1821" s="154"/>
      <c r="E1821" s="119"/>
      <c r="F1821" s="93">
        <f t="shared" si="92"/>
        <v>0</v>
      </c>
      <c r="G1821" s="157"/>
      <c r="H1821" s="138"/>
      <c r="I1821" s="126" t="e">
        <f>VLOOKUP(H1821,Presupuesto!$B$11:$C$565,2,0)</f>
        <v>#N/A</v>
      </c>
      <c r="J1821" s="94" t="str">
        <f t="shared" si="93"/>
        <v>Desarrollo del Sistema de Educación Superior</v>
      </c>
      <c r="K1821" s="94" t="s">
        <v>411</v>
      </c>
    </row>
    <row r="1822" spans="3:11" s="380" customFormat="1" ht="15.75" thickBot="1" x14ac:dyDescent="0.3">
      <c r="G1822" s="367"/>
    </row>
    <row r="1823" spans="3:11" s="380" customFormat="1" ht="15.75" thickBot="1" x14ac:dyDescent="0.3">
      <c r="C1823" s="153" t="s">
        <v>53</v>
      </c>
      <c r="D1823" s="307">
        <f>SUM(F1830:F1837)</f>
        <v>80000</v>
      </c>
      <c r="F1823" s="70"/>
      <c r="G1823" s="76"/>
      <c r="H1823" s="70"/>
      <c r="I1823" s="70"/>
    </row>
    <row r="1824" spans="3:11" s="380" customFormat="1" x14ac:dyDescent="0.25">
      <c r="C1824" s="70"/>
      <c r="D1824" s="31"/>
      <c r="E1824" s="89"/>
      <c r="F1824" s="89"/>
      <c r="G1824" s="89"/>
      <c r="H1824" s="73"/>
      <c r="I1824" s="73"/>
      <c r="J1824" s="73"/>
      <c r="K1824" s="108"/>
    </row>
    <row r="1825" spans="3:11" s="380" customFormat="1" x14ac:dyDescent="0.25">
      <c r="C1825" s="70"/>
      <c r="D1825" s="31"/>
      <c r="E1825" s="89"/>
      <c r="F1825" s="89"/>
      <c r="G1825" s="89"/>
      <c r="H1825" s="73"/>
      <c r="I1825" s="73"/>
      <c r="J1825" s="73"/>
      <c r="K1825" s="108"/>
    </row>
    <row r="1826" spans="3:11" s="380" customFormat="1" ht="15.75" x14ac:dyDescent="0.25">
      <c r="C1826" s="198" t="s">
        <v>391</v>
      </c>
      <c r="D1826" s="306" t="s">
        <v>2223</v>
      </c>
      <c r="E1826" s="89"/>
      <c r="F1826" s="89"/>
      <c r="G1826" s="89"/>
      <c r="H1826" s="73"/>
      <c r="I1826" s="73"/>
      <c r="J1826" s="73"/>
      <c r="K1826" s="108"/>
    </row>
    <row r="1827" spans="3:11" s="380" customFormat="1" ht="18.75" x14ac:dyDescent="0.25">
      <c r="C1827" s="200" t="e">
        <f>IFERROR(VLOOKUP(D1826,'1. Desarrollo e Innov. Curricu.'!$F:$G,2,FALSE),IFERROR(VLOOKUP(D1826,'2. Investigación Científica'!$F:$G,2,FALSE),IFERROR(VLOOKUP(D1826,'3. Vinculación Univ. Sociedad'!$E:$G,2,FALSE),IFERROR(VLOOKUP(D1826,'4. Docencia y Profesorado Univ.'!$F:$G,2,FALSE),IFERROR(VLOOKUP(D1826,'5. Estudiantes y Graduados'!$F:$G,2,FALSE),IFERROR(VLOOKUP(D1826,'11. Gestion Administrativa'!$F:$G,2,FALSE),IFERROR(VLOOKUP(D1826,'13. Gestión Académica'!$F:$G,2,FALSE),IFERROR(VLOOKUP(D1826,'9. Asegura. de la Calid. y M'!$F:$G,2,FALSE),IFERROR(VLOOKUP(D1826,'6. Gestión del Conocimiento'!$F:$G,2,FALSE),IFERROR(VLOOKUP(D1826,'15. Gobernabilidad y Proceso...'!$F:$G,2,FALSE),IFERROR(VLOOKUP(D1826,'12. Gestión del Talento Humano'!$F:$G,2,FALSE),IFERROR(VLOOKUP(D1826,'14. Internacional... de la E.S.'!$F:$G,2,FALSE),IFERROR(VLOOKUP(D1826,'10. Posgrado'!$F:$G,2,FALSE),IFERROR(VLOOKUP(D1826,'17. Gestión TIC'!$F:$G,2,FALSE),IFERROR(VLOOKUP(D1826,'16. Desa. del Sistema Educ.Sup.'!$F:$G,2,FALSE),IFERROR(VLOOKUP(D1826,'8. Cultura de Inno. Insti...'!$F:$G,2,FALSE),VLOOKUP(D1826,'7. Lo Esencial de la Reforma U.'!$F:$G,2,0)))))))))))))))))</f>
        <v>#N/A</v>
      </c>
      <c r="D1827" s="31"/>
      <c r="E1827" s="89"/>
      <c r="F1827" s="89"/>
      <c r="G1827" s="89"/>
      <c r="H1827" s="73"/>
      <c r="I1827" s="73"/>
      <c r="J1827" s="73"/>
      <c r="K1827" s="108"/>
    </row>
    <row r="1828" spans="3:11" s="380" customFormat="1" ht="15.75" thickBot="1" x14ac:dyDescent="0.3">
      <c r="F1828" s="89"/>
      <c r="G1828" s="73"/>
      <c r="H1828" s="73"/>
      <c r="I1828" s="73"/>
    </row>
    <row r="1829" spans="3:11" s="380" customFormat="1" ht="30.75" thickBot="1" x14ac:dyDescent="0.3">
      <c r="C1829" s="125" t="s">
        <v>44</v>
      </c>
      <c r="D1829" s="125" t="s">
        <v>55</v>
      </c>
      <c r="E1829" s="132" t="s">
        <v>57</v>
      </c>
      <c r="F1829" s="131" t="s">
        <v>27</v>
      </c>
      <c r="G1829" s="129" t="s">
        <v>130</v>
      </c>
      <c r="H1829" s="132" t="s">
        <v>46</v>
      </c>
      <c r="I1829" s="129" t="s">
        <v>131</v>
      </c>
      <c r="J1829" s="129" t="s">
        <v>409</v>
      </c>
      <c r="K1829" s="129" t="s">
        <v>410</v>
      </c>
    </row>
    <row r="1830" spans="3:11" s="380" customFormat="1" hidden="1" x14ac:dyDescent="0.25">
      <c r="C1830" s="210" t="s">
        <v>438</v>
      </c>
      <c r="D1830" s="211"/>
      <c r="E1830" s="209">
        <f>HLOOKUP(C1830,$AH$2:$BU$3,2,0)</f>
        <v>620</v>
      </c>
      <c r="F1830" s="93">
        <f t="shared" ref="F1830:F1837" si="94">D1830*E1830</f>
        <v>0</v>
      </c>
      <c r="G1830" s="157"/>
      <c r="H1830" s="138"/>
      <c r="I1830" s="126" t="e">
        <f>VLOOKUP(H1830,Presupuesto!$B$11:$C$565,2,0)</f>
        <v>#N/A</v>
      </c>
      <c r="J1830" s="208" t="s">
        <v>1474</v>
      </c>
      <c r="K1830" s="94" t="s">
        <v>393</v>
      </c>
    </row>
    <row r="1831" spans="3:11" s="380" customFormat="1" x14ac:dyDescent="0.25">
      <c r="C1831" s="137" t="s">
        <v>3078</v>
      </c>
      <c r="D1831" s="154">
        <v>2</v>
      </c>
      <c r="E1831" s="119">
        <v>40000</v>
      </c>
      <c r="F1831" s="93">
        <f t="shared" si="94"/>
        <v>80000</v>
      </c>
      <c r="G1831" s="157"/>
      <c r="H1831" s="138"/>
      <c r="I1831" s="126" t="e">
        <f>VLOOKUP(H1831,Presupuesto!$B$11:$C$565,2,0)</f>
        <v>#N/A</v>
      </c>
      <c r="J1831" s="94" t="s">
        <v>470</v>
      </c>
      <c r="K1831" s="94" t="s">
        <v>400</v>
      </c>
    </row>
    <row r="1832" spans="3:11" s="380" customFormat="1" hidden="1" x14ac:dyDescent="0.25">
      <c r="C1832" s="137"/>
      <c r="D1832" s="154"/>
      <c r="E1832" s="119"/>
      <c r="F1832" s="93">
        <f t="shared" si="94"/>
        <v>0</v>
      </c>
      <c r="G1832" s="157"/>
      <c r="H1832" s="138"/>
      <c r="I1832" s="126" t="e">
        <f>VLOOKUP(H1832,Presupuesto!$B$11:$C$565,2,0)</f>
        <v>#N/A</v>
      </c>
      <c r="J1832" s="94" t="str">
        <f t="shared" ref="J1832:J1837" si="95">$J$854</f>
        <v>Desarrollo del Sistema de Educación Superior</v>
      </c>
      <c r="K1832" s="94" t="s">
        <v>411</v>
      </c>
    </row>
    <row r="1833" spans="3:11" s="380" customFormat="1" hidden="1" x14ac:dyDescent="0.25">
      <c r="C1833" s="137"/>
      <c r="D1833" s="154"/>
      <c r="E1833" s="119"/>
      <c r="F1833" s="93">
        <f t="shared" si="94"/>
        <v>0</v>
      </c>
      <c r="G1833" s="157"/>
      <c r="H1833" s="138"/>
      <c r="I1833" s="126" t="e">
        <f>VLOOKUP(H1833,Presupuesto!$B$11:$C$565,2,0)</f>
        <v>#N/A</v>
      </c>
      <c r="J1833" s="94" t="str">
        <f t="shared" si="95"/>
        <v>Desarrollo del Sistema de Educación Superior</v>
      </c>
      <c r="K1833" s="94" t="s">
        <v>411</v>
      </c>
    </row>
    <row r="1834" spans="3:11" s="380" customFormat="1" hidden="1" x14ac:dyDescent="0.25">
      <c r="C1834" s="137"/>
      <c r="D1834" s="154"/>
      <c r="E1834" s="119"/>
      <c r="F1834" s="93">
        <f t="shared" si="94"/>
        <v>0</v>
      </c>
      <c r="G1834" s="157"/>
      <c r="H1834" s="138"/>
      <c r="I1834" s="126" t="e">
        <f>VLOOKUP(H1834,Presupuesto!$B$11:$C$565,2,0)</f>
        <v>#N/A</v>
      </c>
      <c r="J1834" s="94" t="str">
        <f t="shared" si="95"/>
        <v>Desarrollo del Sistema de Educación Superior</v>
      </c>
      <c r="K1834" s="94" t="s">
        <v>411</v>
      </c>
    </row>
    <row r="1835" spans="3:11" s="380" customFormat="1" hidden="1" x14ac:dyDescent="0.25">
      <c r="C1835" s="137"/>
      <c r="D1835" s="154"/>
      <c r="E1835" s="119"/>
      <c r="F1835" s="93">
        <f t="shared" si="94"/>
        <v>0</v>
      </c>
      <c r="G1835" s="157"/>
      <c r="H1835" s="138"/>
      <c r="I1835" s="126" t="e">
        <f>VLOOKUP(H1835,Presupuesto!$B$11:$C$565,2,0)</f>
        <v>#N/A</v>
      </c>
      <c r="J1835" s="94" t="str">
        <f t="shared" si="95"/>
        <v>Desarrollo del Sistema de Educación Superior</v>
      </c>
      <c r="K1835" s="94" t="s">
        <v>400</v>
      </c>
    </row>
    <row r="1836" spans="3:11" s="380" customFormat="1" hidden="1" x14ac:dyDescent="0.25">
      <c r="C1836" s="137"/>
      <c r="D1836" s="154"/>
      <c r="E1836" s="119"/>
      <c r="F1836" s="93">
        <f t="shared" si="94"/>
        <v>0</v>
      </c>
      <c r="G1836" s="157"/>
      <c r="H1836" s="138"/>
      <c r="I1836" s="126" t="e">
        <f>VLOOKUP(H1836,Presupuesto!$B$11:$C$565,2,0)</f>
        <v>#N/A</v>
      </c>
      <c r="J1836" s="94" t="str">
        <f t="shared" si="95"/>
        <v>Desarrollo del Sistema de Educación Superior</v>
      </c>
      <c r="K1836" s="94" t="s">
        <v>411</v>
      </c>
    </row>
    <row r="1837" spans="3:11" s="380" customFormat="1" hidden="1" x14ac:dyDescent="0.25">
      <c r="C1837" s="137"/>
      <c r="D1837" s="154"/>
      <c r="E1837" s="119"/>
      <c r="F1837" s="93">
        <f t="shared" si="94"/>
        <v>0</v>
      </c>
      <c r="G1837" s="157"/>
      <c r="H1837" s="138"/>
      <c r="I1837" s="126" t="e">
        <f>VLOOKUP(H1837,Presupuesto!$B$11:$C$565,2,0)</f>
        <v>#N/A</v>
      </c>
      <c r="J1837" s="94" t="str">
        <f t="shared" si="95"/>
        <v>Desarrollo del Sistema de Educación Superior</v>
      </c>
      <c r="K1837" s="94" t="s">
        <v>411</v>
      </c>
    </row>
    <row r="1838" spans="3:11" s="380" customFormat="1" ht="15.75" thickBot="1" x14ac:dyDescent="0.3">
      <c r="G1838" s="367"/>
    </row>
    <row r="1839" spans="3:11" s="380" customFormat="1" ht="15.75" thickBot="1" x14ac:dyDescent="0.3">
      <c r="C1839" s="153" t="s">
        <v>53</v>
      </c>
      <c r="D1839" s="307">
        <f>SUM(F1846:F1854)</f>
        <v>7500</v>
      </c>
      <c r="F1839" s="70"/>
      <c r="G1839" s="76"/>
      <c r="H1839" s="70"/>
      <c r="I1839" s="70"/>
    </row>
    <row r="1840" spans="3:11" s="380" customFormat="1" x14ac:dyDescent="0.25">
      <c r="C1840" s="70"/>
      <c r="D1840" s="31"/>
      <c r="E1840" s="89"/>
      <c r="F1840" s="89"/>
      <c r="G1840" s="89"/>
      <c r="H1840" s="73"/>
      <c r="I1840" s="73"/>
      <c r="J1840" s="73"/>
      <c r="K1840" s="108"/>
    </row>
    <row r="1841" spans="3:11" s="380" customFormat="1" x14ac:dyDescent="0.25">
      <c r="C1841" s="70"/>
      <c r="D1841" s="31"/>
      <c r="E1841" s="89"/>
      <c r="F1841" s="89"/>
      <c r="G1841" s="89"/>
      <c r="H1841" s="73"/>
      <c r="I1841" s="73"/>
      <c r="J1841" s="73"/>
      <c r="K1841" s="108"/>
    </row>
    <row r="1842" spans="3:11" s="380" customFormat="1" ht="15.75" x14ac:dyDescent="0.25">
      <c r="C1842" s="198" t="s">
        <v>391</v>
      </c>
      <c r="D1842" s="306" t="s">
        <v>2224</v>
      </c>
      <c r="E1842" s="89"/>
      <c r="F1842" s="89"/>
      <c r="G1842" s="89"/>
      <c r="H1842" s="73"/>
      <c r="I1842" s="73"/>
      <c r="J1842" s="73"/>
      <c r="K1842" s="108"/>
    </row>
    <row r="1843" spans="3:11" s="380" customFormat="1" ht="18.75" x14ac:dyDescent="0.25">
      <c r="C1843" s="200" t="e">
        <f>IFERROR(VLOOKUP(D1842,'1. Desarrollo e Innov. Curricu.'!$F:$G,2,FALSE),IFERROR(VLOOKUP(D1842,'2. Investigación Científica'!$F:$G,2,FALSE),IFERROR(VLOOKUP(D1842,'3. Vinculación Univ. Sociedad'!$E:$G,2,FALSE),IFERROR(VLOOKUP(D1842,'4. Docencia y Profesorado Univ.'!$F:$G,2,FALSE),IFERROR(VLOOKUP(D1842,'5. Estudiantes y Graduados'!$F:$G,2,FALSE),IFERROR(VLOOKUP(D1842,'11. Gestion Administrativa'!$F:$G,2,FALSE),IFERROR(VLOOKUP(D1842,'13. Gestión Académica'!$F:$G,2,FALSE),IFERROR(VLOOKUP(D1842,'9. Asegura. de la Calid. y M'!$F:$G,2,FALSE),IFERROR(VLOOKUP(D1842,'6. Gestión del Conocimiento'!$F:$G,2,FALSE),IFERROR(VLOOKUP(D1842,'15. Gobernabilidad y Proceso...'!$F:$G,2,FALSE),IFERROR(VLOOKUP(D1842,'12. Gestión del Talento Humano'!$F:$G,2,FALSE),IFERROR(VLOOKUP(D1842,'14. Internacional... de la E.S.'!$F:$G,2,FALSE),IFERROR(VLOOKUP(D1842,'10. Posgrado'!$F:$G,2,FALSE),IFERROR(VLOOKUP(D1842,'17. Gestión TIC'!$F:$G,2,FALSE),IFERROR(VLOOKUP(D1842,'16. Desa. del Sistema Educ.Sup.'!$F:$G,2,FALSE),IFERROR(VLOOKUP(D1842,'8. Cultura de Inno. Insti...'!$F:$G,2,FALSE),VLOOKUP(D1842,'7. Lo Esencial de la Reforma U.'!$F:$G,2,0)))))))))))))))))</f>
        <v>#N/A</v>
      </c>
      <c r="D1843" s="31"/>
      <c r="E1843" s="89"/>
      <c r="F1843" s="89"/>
      <c r="G1843" s="89"/>
      <c r="H1843" s="73"/>
      <c r="I1843" s="73"/>
      <c r="J1843" s="73"/>
      <c r="K1843" s="108"/>
    </row>
    <row r="1844" spans="3:11" s="380" customFormat="1" ht="15.75" thickBot="1" x14ac:dyDescent="0.3">
      <c r="F1844" s="89"/>
      <c r="G1844" s="73"/>
      <c r="H1844" s="73"/>
      <c r="I1844" s="73"/>
    </row>
    <row r="1845" spans="3:11" s="380" customFormat="1" ht="30.75" thickBot="1" x14ac:dyDescent="0.3">
      <c r="C1845" s="125" t="s">
        <v>44</v>
      </c>
      <c r="D1845" s="125" t="s">
        <v>55</v>
      </c>
      <c r="E1845" s="132" t="s">
        <v>57</v>
      </c>
      <c r="F1845" s="131" t="s">
        <v>27</v>
      </c>
      <c r="G1845" s="129" t="s">
        <v>130</v>
      </c>
      <c r="H1845" s="132" t="s">
        <v>46</v>
      </c>
      <c r="I1845" s="129" t="s">
        <v>131</v>
      </c>
      <c r="J1845" s="129" t="s">
        <v>409</v>
      </c>
      <c r="K1845" s="129" t="s">
        <v>410</v>
      </c>
    </row>
    <row r="1846" spans="3:11" s="380" customFormat="1" hidden="1" x14ac:dyDescent="0.25">
      <c r="C1846" s="210" t="s">
        <v>438</v>
      </c>
      <c r="D1846" s="211"/>
      <c r="E1846" s="209">
        <f>HLOOKUP(C1846,$AH$2:$BU$3,2,0)</f>
        <v>620</v>
      </c>
      <c r="F1846" s="93">
        <f t="shared" ref="F1846:F1854" si="96">D1846*E1846</f>
        <v>0</v>
      </c>
      <c r="G1846" s="157"/>
      <c r="H1846" s="138"/>
      <c r="I1846" s="126" t="e">
        <f>VLOOKUP(H1846,Presupuesto!$B$11:$C$565,2,0)</f>
        <v>#N/A</v>
      </c>
      <c r="J1846" s="208" t="s">
        <v>1474</v>
      </c>
      <c r="K1846" s="94" t="s">
        <v>393</v>
      </c>
    </row>
    <row r="1847" spans="3:11" s="380" customFormat="1" x14ac:dyDescent="0.25">
      <c r="C1847" s="137" t="s">
        <v>3079</v>
      </c>
      <c r="D1847" s="154">
        <v>3</v>
      </c>
      <c r="E1847" s="119">
        <v>2500</v>
      </c>
      <c r="F1847" s="93">
        <f t="shared" si="96"/>
        <v>7500</v>
      </c>
      <c r="G1847" s="157" t="s">
        <v>128</v>
      </c>
      <c r="H1847" s="138"/>
      <c r="I1847" s="126" t="e">
        <f>VLOOKUP(H1847,Presupuesto!$B$11:$C$565,2,0)</f>
        <v>#N/A</v>
      </c>
      <c r="J1847" s="94" t="s">
        <v>470</v>
      </c>
      <c r="K1847" s="94" t="s">
        <v>400</v>
      </c>
    </row>
    <row r="1848" spans="3:11" s="380" customFormat="1" hidden="1" x14ac:dyDescent="0.25">
      <c r="C1848" s="137"/>
      <c r="D1848" s="154"/>
      <c r="E1848" s="119"/>
      <c r="F1848" s="93">
        <f t="shared" si="96"/>
        <v>0</v>
      </c>
      <c r="G1848" s="157"/>
      <c r="H1848" s="138"/>
      <c r="I1848" s="126" t="e">
        <f>VLOOKUP(H1848,Presupuesto!$B$11:$C$565,2,0)</f>
        <v>#N/A</v>
      </c>
      <c r="J1848" s="94" t="str">
        <f t="shared" ref="J1848:J1854" si="97">$J$854</f>
        <v>Desarrollo del Sistema de Educación Superior</v>
      </c>
      <c r="K1848" s="94" t="s">
        <v>411</v>
      </c>
    </row>
    <row r="1849" spans="3:11" s="380" customFormat="1" hidden="1" x14ac:dyDescent="0.25">
      <c r="C1849" s="137"/>
      <c r="D1849" s="154"/>
      <c r="E1849" s="119"/>
      <c r="F1849" s="93">
        <f t="shared" si="96"/>
        <v>0</v>
      </c>
      <c r="G1849" s="157"/>
      <c r="H1849" s="138"/>
      <c r="I1849" s="126" t="e">
        <f>VLOOKUP(H1849,Presupuesto!$B$11:$C$565,2,0)</f>
        <v>#N/A</v>
      </c>
      <c r="J1849" s="94" t="str">
        <f t="shared" si="97"/>
        <v>Desarrollo del Sistema de Educación Superior</v>
      </c>
      <c r="K1849" s="94" t="s">
        <v>411</v>
      </c>
    </row>
    <row r="1850" spans="3:11" s="380" customFormat="1" hidden="1" x14ac:dyDescent="0.25">
      <c r="C1850" s="137"/>
      <c r="D1850" s="154"/>
      <c r="E1850" s="119"/>
      <c r="F1850" s="93">
        <f t="shared" si="96"/>
        <v>0</v>
      </c>
      <c r="G1850" s="157"/>
      <c r="H1850" s="138"/>
      <c r="I1850" s="126" t="e">
        <f>VLOOKUP(H1850,Presupuesto!$B$11:$C$565,2,0)</f>
        <v>#N/A</v>
      </c>
      <c r="J1850" s="94" t="str">
        <f t="shared" si="97"/>
        <v>Desarrollo del Sistema de Educación Superior</v>
      </c>
      <c r="K1850" s="94" t="s">
        <v>411</v>
      </c>
    </row>
    <row r="1851" spans="3:11" s="380" customFormat="1" hidden="1" x14ac:dyDescent="0.25">
      <c r="C1851" s="137"/>
      <c r="D1851" s="154"/>
      <c r="E1851" s="119"/>
      <c r="F1851" s="93">
        <f t="shared" si="96"/>
        <v>0</v>
      </c>
      <c r="G1851" s="157"/>
      <c r="H1851" s="138"/>
      <c r="I1851" s="126" t="e">
        <f>VLOOKUP(H1851,Presupuesto!$B$11:$C$565,2,0)</f>
        <v>#N/A</v>
      </c>
      <c r="J1851" s="94" t="str">
        <f t="shared" si="97"/>
        <v>Desarrollo del Sistema de Educación Superior</v>
      </c>
      <c r="K1851" s="94" t="s">
        <v>400</v>
      </c>
    </row>
    <row r="1852" spans="3:11" s="380" customFormat="1" hidden="1" x14ac:dyDescent="0.25">
      <c r="C1852" s="137"/>
      <c r="D1852" s="154"/>
      <c r="E1852" s="119"/>
      <c r="F1852" s="93">
        <f t="shared" si="96"/>
        <v>0</v>
      </c>
      <c r="G1852" s="157"/>
      <c r="H1852" s="138"/>
      <c r="I1852" s="126" t="e">
        <f>VLOOKUP(H1852,Presupuesto!$B$11:$C$565,2,0)</f>
        <v>#N/A</v>
      </c>
      <c r="J1852" s="94" t="str">
        <f t="shared" si="97"/>
        <v>Desarrollo del Sistema de Educación Superior</v>
      </c>
      <c r="K1852" s="94" t="s">
        <v>411</v>
      </c>
    </row>
    <row r="1853" spans="3:11" s="380" customFormat="1" hidden="1" x14ac:dyDescent="0.25">
      <c r="C1853" s="137"/>
      <c r="D1853" s="154"/>
      <c r="E1853" s="119"/>
      <c r="F1853" s="93">
        <f t="shared" si="96"/>
        <v>0</v>
      </c>
      <c r="G1853" s="157"/>
      <c r="H1853" s="138"/>
      <c r="I1853" s="126" t="e">
        <f>VLOOKUP(H1853,Presupuesto!$B$11:$C$565,2,0)</f>
        <v>#N/A</v>
      </c>
      <c r="J1853" s="94" t="str">
        <f t="shared" si="97"/>
        <v>Desarrollo del Sistema de Educación Superior</v>
      </c>
      <c r="K1853" s="94" t="s">
        <v>411</v>
      </c>
    </row>
    <row r="1854" spans="3:11" s="380" customFormat="1" hidden="1" x14ac:dyDescent="0.25">
      <c r="C1854" s="137"/>
      <c r="D1854" s="154"/>
      <c r="E1854" s="119"/>
      <c r="F1854" s="93">
        <f t="shared" si="96"/>
        <v>0</v>
      </c>
      <c r="G1854" s="157"/>
      <c r="H1854" s="138"/>
      <c r="I1854" s="126" t="e">
        <f>VLOOKUP(H1854,Presupuesto!$B$11:$C$565,2,0)</f>
        <v>#N/A</v>
      </c>
      <c r="J1854" s="94" t="str">
        <f t="shared" si="97"/>
        <v>Desarrollo del Sistema de Educación Superior</v>
      </c>
      <c r="K1854" s="94" t="s">
        <v>411</v>
      </c>
    </row>
    <row r="1855" spans="3:11" s="380" customFormat="1" ht="15.75" thickBot="1" x14ac:dyDescent="0.3">
      <c r="G1855" s="367"/>
    </row>
    <row r="1856" spans="3:11" s="380" customFormat="1" ht="15.75" thickBot="1" x14ac:dyDescent="0.3">
      <c r="C1856" s="153" t="s">
        <v>53</v>
      </c>
      <c r="D1856" s="307">
        <f>SUM(F1863:F1871)</f>
        <v>7500</v>
      </c>
      <c r="F1856" s="70"/>
      <c r="G1856" s="76"/>
      <c r="H1856" s="70"/>
      <c r="I1856" s="70"/>
    </row>
    <row r="1857" spans="3:11" s="380" customFormat="1" x14ac:dyDescent="0.25">
      <c r="C1857" s="70"/>
      <c r="D1857" s="31"/>
      <c r="E1857" s="89"/>
      <c r="F1857" s="89"/>
      <c r="G1857" s="89"/>
      <c r="H1857" s="73"/>
      <c r="I1857" s="73"/>
      <c r="J1857" s="73"/>
      <c r="K1857" s="108"/>
    </row>
    <row r="1858" spans="3:11" s="380" customFormat="1" x14ac:dyDescent="0.25">
      <c r="C1858" s="70"/>
      <c r="D1858" s="31"/>
      <c r="E1858" s="89"/>
      <c r="F1858" s="89"/>
      <c r="G1858" s="89"/>
      <c r="H1858" s="73"/>
      <c r="I1858" s="73"/>
      <c r="J1858" s="73"/>
      <c r="K1858" s="108"/>
    </row>
    <row r="1859" spans="3:11" s="380" customFormat="1" ht="15.75" x14ac:dyDescent="0.25">
      <c r="C1859" s="198" t="s">
        <v>391</v>
      </c>
      <c r="D1859" s="306" t="s">
        <v>2225</v>
      </c>
      <c r="E1859" s="89"/>
      <c r="F1859" s="89"/>
      <c r="G1859" s="89"/>
      <c r="H1859" s="73"/>
      <c r="I1859" s="73"/>
      <c r="J1859" s="73"/>
      <c r="K1859" s="108"/>
    </row>
    <row r="1860" spans="3:11" s="380" customFormat="1" ht="18.75" x14ac:dyDescent="0.25">
      <c r="C1860" s="200" t="e">
        <f>IFERROR(VLOOKUP(D1859,'1. Desarrollo e Innov. Curricu.'!$F:$G,2,FALSE),IFERROR(VLOOKUP(D1859,'2. Investigación Científica'!$F:$G,2,FALSE),IFERROR(VLOOKUP(D1859,'3. Vinculación Univ. Sociedad'!$E:$G,2,FALSE),IFERROR(VLOOKUP(D1859,'4. Docencia y Profesorado Univ.'!$F:$G,2,FALSE),IFERROR(VLOOKUP(D1859,'5. Estudiantes y Graduados'!$F:$G,2,FALSE),IFERROR(VLOOKUP(D1859,'11. Gestion Administrativa'!$F:$G,2,FALSE),IFERROR(VLOOKUP(D1859,'13. Gestión Académica'!$F:$G,2,FALSE),IFERROR(VLOOKUP(D1859,'9. Asegura. de la Calid. y M'!$F:$G,2,FALSE),IFERROR(VLOOKUP(D1859,'6. Gestión del Conocimiento'!$F:$G,2,FALSE),IFERROR(VLOOKUP(D1859,'15. Gobernabilidad y Proceso...'!$F:$G,2,FALSE),IFERROR(VLOOKUP(D1859,'12. Gestión del Talento Humano'!$F:$G,2,FALSE),IFERROR(VLOOKUP(D1859,'14. Internacional... de la E.S.'!$F:$G,2,FALSE),IFERROR(VLOOKUP(D1859,'10. Posgrado'!$F:$G,2,FALSE),IFERROR(VLOOKUP(D1859,'17. Gestión TIC'!$F:$G,2,FALSE),IFERROR(VLOOKUP(D1859,'16. Desa. del Sistema Educ.Sup.'!$F:$G,2,FALSE),IFERROR(VLOOKUP(D1859,'8. Cultura de Inno. Insti...'!$F:$G,2,FALSE),VLOOKUP(D1859,'7. Lo Esencial de la Reforma U.'!$F:$G,2,0)))))))))))))))))</f>
        <v>#N/A</v>
      </c>
      <c r="D1860" s="31"/>
      <c r="E1860" s="89"/>
      <c r="F1860" s="89"/>
      <c r="G1860" s="89"/>
      <c r="H1860" s="73"/>
      <c r="I1860" s="73"/>
      <c r="J1860" s="73"/>
      <c r="K1860" s="108"/>
    </row>
    <row r="1861" spans="3:11" s="380" customFormat="1" ht="15.75" thickBot="1" x14ac:dyDescent="0.3">
      <c r="F1861" s="89"/>
      <c r="G1861" s="73"/>
      <c r="H1861" s="73"/>
      <c r="I1861" s="73"/>
    </row>
    <row r="1862" spans="3:11" s="380" customFormat="1" ht="30.75" thickBot="1" x14ac:dyDescent="0.3">
      <c r="C1862" s="125" t="s">
        <v>44</v>
      </c>
      <c r="D1862" s="125" t="s">
        <v>55</v>
      </c>
      <c r="E1862" s="132" t="s">
        <v>57</v>
      </c>
      <c r="F1862" s="131" t="s">
        <v>27</v>
      </c>
      <c r="G1862" s="129" t="s">
        <v>130</v>
      </c>
      <c r="H1862" s="132" t="s">
        <v>46</v>
      </c>
      <c r="I1862" s="129" t="s">
        <v>131</v>
      </c>
      <c r="J1862" s="129" t="s">
        <v>409</v>
      </c>
      <c r="K1862" s="129" t="s">
        <v>410</v>
      </c>
    </row>
    <row r="1863" spans="3:11" s="380" customFormat="1" hidden="1" x14ac:dyDescent="0.25">
      <c r="C1863" s="210" t="s">
        <v>438</v>
      </c>
      <c r="D1863" s="211"/>
      <c r="E1863" s="209">
        <f>HLOOKUP(C1863,$AH$2:$BU$3,2,0)</f>
        <v>620</v>
      </c>
      <c r="F1863" s="93">
        <f t="shared" ref="F1863:F1871" si="98">D1863*E1863</f>
        <v>0</v>
      </c>
      <c r="G1863" s="157"/>
      <c r="H1863" s="138"/>
      <c r="I1863" s="126" t="e">
        <f>VLOOKUP(H1863,Presupuesto!$B$11:$C$565,2,0)</f>
        <v>#N/A</v>
      </c>
      <c r="J1863" s="208" t="s">
        <v>1474</v>
      </c>
      <c r="K1863" s="94" t="s">
        <v>393</v>
      </c>
    </row>
    <row r="1864" spans="3:11" s="380" customFormat="1" x14ac:dyDescent="0.25">
      <c r="C1864" s="137" t="s">
        <v>3080</v>
      </c>
      <c r="D1864" s="154">
        <v>2</v>
      </c>
      <c r="E1864" s="119">
        <v>3750</v>
      </c>
      <c r="F1864" s="93">
        <f t="shared" si="98"/>
        <v>7500</v>
      </c>
      <c r="G1864" s="157" t="s">
        <v>128</v>
      </c>
      <c r="H1864" s="138"/>
      <c r="I1864" s="126" t="e">
        <f>VLOOKUP(H1864,Presupuesto!$B$11:$C$565,2,0)</f>
        <v>#N/A</v>
      </c>
      <c r="J1864" s="94" t="s">
        <v>470</v>
      </c>
      <c r="K1864" s="94" t="s">
        <v>401</v>
      </c>
    </row>
    <row r="1865" spans="3:11" s="380" customFormat="1" hidden="1" x14ac:dyDescent="0.25">
      <c r="C1865" s="137"/>
      <c r="D1865" s="154"/>
      <c r="E1865" s="119"/>
      <c r="F1865" s="93">
        <f t="shared" si="98"/>
        <v>0</v>
      </c>
      <c r="G1865" s="157"/>
      <c r="H1865" s="138"/>
      <c r="I1865" s="126" t="e">
        <f>VLOOKUP(H1865,Presupuesto!$B$11:$C$565,2,0)</f>
        <v>#N/A</v>
      </c>
      <c r="J1865" s="94" t="str">
        <f t="shared" ref="J1865:J1871" si="99">$J$854</f>
        <v>Desarrollo del Sistema de Educación Superior</v>
      </c>
      <c r="K1865" s="94" t="s">
        <v>411</v>
      </c>
    </row>
    <row r="1866" spans="3:11" s="380" customFormat="1" hidden="1" x14ac:dyDescent="0.25">
      <c r="C1866" s="137"/>
      <c r="D1866" s="154"/>
      <c r="E1866" s="119"/>
      <c r="F1866" s="93">
        <f t="shared" si="98"/>
        <v>0</v>
      </c>
      <c r="G1866" s="157"/>
      <c r="H1866" s="138"/>
      <c r="I1866" s="126" t="e">
        <f>VLOOKUP(H1866,Presupuesto!$B$11:$C$565,2,0)</f>
        <v>#N/A</v>
      </c>
      <c r="J1866" s="94" t="str">
        <f t="shared" si="99"/>
        <v>Desarrollo del Sistema de Educación Superior</v>
      </c>
      <c r="K1866" s="94" t="s">
        <v>411</v>
      </c>
    </row>
    <row r="1867" spans="3:11" s="380" customFormat="1" hidden="1" x14ac:dyDescent="0.25">
      <c r="C1867" s="137"/>
      <c r="D1867" s="154"/>
      <c r="E1867" s="119"/>
      <c r="F1867" s="93">
        <f t="shared" si="98"/>
        <v>0</v>
      </c>
      <c r="G1867" s="157"/>
      <c r="H1867" s="138"/>
      <c r="I1867" s="126" t="e">
        <f>VLOOKUP(H1867,Presupuesto!$B$11:$C$565,2,0)</f>
        <v>#N/A</v>
      </c>
      <c r="J1867" s="94" t="str">
        <f t="shared" si="99"/>
        <v>Desarrollo del Sistema de Educación Superior</v>
      </c>
      <c r="K1867" s="94" t="s">
        <v>411</v>
      </c>
    </row>
    <row r="1868" spans="3:11" s="380" customFormat="1" hidden="1" x14ac:dyDescent="0.25">
      <c r="C1868" s="137"/>
      <c r="D1868" s="154"/>
      <c r="E1868" s="119"/>
      <c r="F1868" s="93">
        <f t="shared" si="98"/>
        <v>0</v>
      </c>
      <c r="G1868" s="157"/>
      <c r="H1868" s="138"/>
      <c r="I1868" s="126" t="e">
        <f>VLOOKUP(H1868,Presupuesto!$B$11:$C$565,2,0)</f>
        <v>#N/A</v>
      </c>
      <c r="J1868" s="94" t="str">
        <f t="shared" si="99"/>
        <v>Desarrollo del Sistema de Educación Superior</v>
      </c>
      <c r="K1868" s="94" t="s">
        <v>400</v>
      </c>
    </row>
    <row r="1869" spans="3:11" s="380" customFormat="1" hidden="1" x14ac:dyDescent="0.25">
      <c r="C1869" s="137"/>
      <c r="D1869" s="154"/>
      <c r="E1869" s="119"/>
      <c r="F1869" s="93">
        <f t="shared" si="98"/>
        <v>0</v>
      </c>
      <c r="G1869" s="157"/>
      <c r="H1869" s="138"/>
      <c r="I1869" s="126" t="e">
        <f>VLOOKUP(H1869,Presupuesto!$B$11:$C$565,2,0)</f>
        <v>#N/A</v>
      </c>
      <c r="J1869" s="94" t="str">
        <f t="shared" si="99"/>
        <v>Desarrollo del Sistema de Educación Superior</v>
      </c>
      <c r="K1869" s="94" t="s">
        <v>411</v>
      </c>
    </row>
    <row r="1870" spans="3:11" s="380" customFormat="1" hidden="1" x14ac:dyDescent="0.25">
      <c r="C1870" s="137"/>
      <c r="D1870" s="154"/>
      <c r="E1870" s="119"/>
      <c r="F1870" s="93">
        <f t="shared" si="98"/>
        <v>0</v>
      </c>
      <c r="G1870" s="157"/>
      <c r="H1870" s="138"/>
      <c r="I1870" s="126" t="e">
        <f>VLOOKUP(H1870,Presupuesto!$B$11:$C$565,2,0)</f>
        <v>#N/A</v>
      </c>
      <c r="J1870" s="94" t="str">
        <f t="shared" si="99"/>
        <v>Desarrollo del Sistema de Educación Superior</v>
      </c>
      <c r="K1870" s="94" t="s">
        <v>411</v>
      </c>
    </row>
    <row r="1871" spans="3:11" s="380" customFormat="1" hidden="1" x14ac:dyDescent="0.25">
      <c r="C1871" s="137"/>
      <c r="D1871" s="154"/>
      <c r="E1871" s="119"/>
      <c r="F1871" s="93">
        <f t="shared" si="98"/>
        <v>0</v>
      </c>
      <c r="G1871" s="157"/>
      <c r="H1871" s="138"/>
      <c r="I1871" s="126" t="e">
        <f>VLOOKUP(H1871,Presupuesto!$B$11:$C$565,2,0)</f>
        <v>#N/A</v>
      </c>
      <c r="J1871" s="94" t="str">
        <f t="shared" si="99"/>
        <v>Desarrollo del Sistema de Educación Superior</v>
      </c>
      <c r="K1871" s="94" t="s">
        <v>411</v>
      </c>
    </row>
    <row r="1872" spans="3:11" s="380" customFormat="1" ht="15.75" thickBot="1" x14ac:dyDescent="0.3">
      <c r="G1872" s="367"/>
    </row>
    <row r="1873" spans="3:11" s="380" customFormat="1" ht="15.75" thickBot="1" x14ac:dyDescent="0.3">
      <c r="C1873" s="153" t="s">
        <v>53</v>
      </c>
      <c r="D1873" s="307">
        <f>SUM(F1880:F1888)</f>
        <v>10532</v>
      </c>
      <c r="F1873" s="70"/>
      <c r="G1873" s="76"/>
      <c r="H1873" s="70"/>
      <c r="I1873" s="70"/>
    </row>
    <row r="1874" spans="3:11" s="380" customFormat="1" x14ac:dyDescent="0.25">
      <c r="C1874" s="70"/>
      <c r="D1874" s="31"/>
      <c r="E1874" s="89"/>
      <c r="F1874" s="89"/>
      <c r="G1874" s="89"/>
      <c r="H1874" s="73"/>
      <c r="I1874" s="73"/>
      <c r="J1874" s="73"/>
      <c r="K1874" s="108"/>
    </row>
    <row r="1875" spans="3:11" s="380" customFormat="1" x14ac:dyDescent="0.25">
      <c r="C1875" s="70"/>
      <c r="D1875" s="31"/>
      <c r="E1875" s="89"/>
      <c r="F1875" s="89"/>
      <c r="G1875" s="89"/>
      <c r="H1875" s="73"/>
      <c r="I1875" s="73"/>
      <c r="J1875" s="73"/>
      <c r="K1875" s="108"/>
    </row>
    <row r="1876" spans="3:11" s="380" customFormat="1" ht="15.75" x14ac:dyDescent="0.25">
      <c r="C1876" s="198" t="s">
        <v>391</v>
      </c>
      <c r="D1876" s="306" t="s">
        <v>2908</v>
      </c>
      <c r="E1876" s="89"/>
      <c r="F1876" s="89"/>
      <c r="G1876" s="89"/>
      <c r="H1876" s="73"/>
      <c r="I1876" s="73"/>
      <c r="J1876" s="73"/>
      <c r="K1876" s="108"/>
    </row>
    <row r="1877" spans="3:11" s="380" customFormat="1" ht="18.75" x14ac:dyDescent="0.25">
      <c r="C1877" s="200" t="e">
        <f>IFERROR(VLOOKUP(D1876,'1. Desarrollo e Innov. Curricu.'!$F:$G,2,FALSE),IFERROR(VLOOKUP(D1876,'2. Investigación Científica'!$F:$G,2,FALSE),IFERROR(VLOOKUP(D1876,'3. Vinculación Univ. Sociedad'!$E:$G,2,FALSE),IFERROR(VLOOKUP(D1876,'4. Docencia y Profesorado Univ.'!$F:$G,2,FALSE),IFERROR(VLOOKUP(D1876,'5. Estudiantes y Graduados'!$F:$G,2,FALSE),IFERROR(VLOOKUP(D1876,'11. Gestion Administrativa'!$F:$G,2,FALSE),IFERROR(VLOOKUP(D1876,'13. Gestión Académica'!$F:$G,2,FALSE),IFERROR(VLOOKUP(D1876,'9. Asegura. de la Calid. y M'!$F:$G,2,FALSE),IFERROR(VLOOKUP(D1876,'6. Gestión del Conocimiento'!$F:$G,2,FALSE),IFERROR(VLOOKUP(D1876,'15. Gobernabilidad y Proceso...'!$F:$G,2,FALSE),IFERROR(VLOOKUP(D1876,'12. Gestión del Talento Humano'!$F:$G,2,FALSE),IFERROR(VLOOKUP(D1876,'14. Internacional... de la E.S.'!$F:$G,2,FALSE),IFERROR(VLOOKUP(D1876,'10. Posgrado'!$F:$G,2,FALSE),IFERROR(VLOOKUP(D1876,'17. Gestión TIC'!$F:$G,2,FALSE),IFERROR(VLOOKUP(D1876,'16. Desa. del Sistema Educ.Sup.'!$F:$G,2,FALSE),IFERROR(VLOOKUP(D1876,'8. Cultura de Inno. Insti...'!$F:$G,2,FALSE),VLOOKUP(D1876,'7. Lo Esencial de la Reforma U.'!$F:$G,2,0)))))))))))))))))</f>
        <v>#N/A</v>
      </c>
      <c r="D1877" s="31"/>
      <c r="E1877" s="89"/>
      <c r="F1877" s="89"/>
      <c r="G1877" s="89"/>
      <c r="H1877" s="73"/>
      <c r="I1877" s="73"/>
      <c r="J1877" s="73"/>
      <c r="K1877" s="108"/>
    </row>
    <row r="1878" spans="3:11" s="380" customFormat="1" ht="15.75" thickBot="1" x14ac:dyDescent="0.3">
      <c r="F1878" s="89"/>
      <c r="G1878" s="73"/>
      <c r="H1878" s="73"/>
      <c r="I1878" s="73"/>
    </row>
    <row r="1879" spans="3:11" s="380" customFormat="1" ht="30.75" thickBot="1" x14ac:dyDescent="0.3">
      <c r="C1879" s="125" t="s">
        <v>44</v>
      </c>
      <c r="D1879" s="125" t="s">
        <v>55</v>
      </c>
      <c r="E1879" s="132" t="s">
        <v>57</v>
      </c>
      <c r="F1879" s="131" t="s">
        <v>27</v>
      </c>
      <c r="G1879" s="129" t="s">
        <v>130</v>
      </c>
      <c r="H1879" s="132" t="s">
        <v>46</v>
      </c>
      <c r="I1879" s="129" t="s">
        <v>131</v>
      </c>
      <c r="J1879" s="129" t="s">
        <v>409</v>
      </c>
      <c r="K1879" s="129" t="s">
        <v>410</v>
      </c>
    </row>
    <row r="1880" spans="3:11" s="380" customFormat="1" hidden="1" x14ac:dyDescent="0.25">
      <c r="C1880" s="210" t="s">
        <v>438</v>
      </c>
      <c r="D1880" s="211"/>
      <c r="E1880" s="209">
        <f>HLOOKUP(C1880,$AH$2:$BU$3,2,0)</f>
        <v>620</v>
      </c>
      <c r="F1880" s="93">
        <f t="shared" ref="F1880:F1888" si="100">D1880*E1880</f>
        <v>0</v>
      </c>
      <c r="G1880" s="157"/>
      <c r="H1880" s="138"/>
      <c r="I1880" s="126" t="e">
        <f>VLOOKUP(H1880,Presupuesto!$B$11:$C$565,2,0)</f>
        <v>#N/A</v>
      </c>
      <c r="J1880" s="208" t="s">
        <v>1474</v>
      </c>
      <c r="K1880" s="94" t="s">
        <v>393</v>
      </c>
    </row>
    <row r="1881" spans="3:11" s="380" customFormat="1" x14ac:dyDescent="0.25">
      <c r="C1881" s="137" t="s">
        <v>3081</v>
      </c>
      <c r="D1881" s="154">
        <v>2</v>
      </c>
      <c r="E1881" s="119">
        <v>5266</v>
      </c>
      <c r="F1881" s="93">
        <f t="shared" si="100"/>
        <v>10532</v>
      </c>
      <c r="G1881" s="157" t="s">
        <v>128</v>
      </c>
      <c r="H1881" s="138"/>
      <c r="I1881" s="126" t="e">
        <f>VLOOKUP(H1881,Presupuesto!$B$11:$C$565,2,0)</f>
        <v>#N/A</v>
      </c>
      <c r="J1881" s="94" t="s">
        <v>470</v>
      </c>
      <c r="K1881" s="94" t="s">
        <v>400</v>
      </c>
    </row>
    <row r="1882" spans="3:11" s="380" customFormat="1" hidden="1" x14ac:dyDescent="0.25">
      <c r="C1882" s="137"/>
      <c r="D1882" s="154"/>
      <c r="E1882" s="119"/>
      <c r="F1882" s="93">
        <f t="shared" si="100"/>
        <v>0</v>
      </c>
      <c r="G1882" s="157"/>
      <c r="H1882" s="138"/>
      <c r="I1882" s="126" t="e">
        <f>VLOOKUP(H1882,Presupuesto!$B$11:$C$565,2,0)</f>
        <v>#N/A</v>
      </c>
      <c r="J1882" s="94" t="str">
        <f t="shared" ref="J1882:J1888" si="101">$J$854</f>
        <v>Desarrollo del Sistema de Educación Superior</v>
      </c>
      <c r="K1882" s="94" t="s">
        <v>411</v>
      </c>
    </row>
    <row r="1883" spans="3:11" s="380" customFormat="1" hidden="1" x14ac:dyDescent="0.25">
      <c r="C1883" s="137"/>
      <c r="D1883" s="154"/>
      <c r="E1883" s="119"/>
      <c r="F1883" s="93">
        <f t="shared" si="100"/>
        <v>0</v>
      </c>
      <c r="G1883" s="157"/>
      <c r="H1883" s="138"/>
      <c r="I1883" s="126" t="e">
        <f>VLOOKUP(H1883,Presupuesto!$B$11:$C$565,2,0)</f>
        <v>#N/A</v>
      </c>
      <c r="J1883" s="94" t="str">
        <f t="shared" si="101"/>
        <v>Desarrollo del Sistema de Educación Superior</v>
      </c>
      <c r="K1883" s="94" t="s">
        <v>411</v>
      </c>
    </row>
    <row r="1884" spans="3:11" s="380" customFormat="1" hidden="1" x14ac:dyDescent="0.25">
      <c r="C1884" s="137"/>
      <c r="D1884" s="154"/>
      <c r="E1884" s="119"/>
      <c r="F1884" s="93">
        <f t="shared" si="100"/>
        <v>0</v>
      </c>
      <c r="G1884" s="157"/>
      <c r="H1884" s="138"/>
      <c r="I1884" s="126" t="e">
        <f>VLOOKUP(H1884,Presupuesto!$B$11:$C$565,2,0)</f>
        <v>#N/A</v>
      </c>
      <c r="J1884" s="94" t="str">
        <f t="shared" si="101"/>
        <v>Desarrollo del Sistema de Educación Superior</v>
      </c>
      <c r="K1884" s="94" t="s">
        <v>411</v>
      </c>
    </row>
    <row r="1885" spans="3:11" s="380" customFormat="1" hidden="1" x14ac:dyDescent="0.25">
      <c r="C1885" s="137"/>
      <c r="D1885" s="154"/>
      <c r="E1885" s="119"/>
      <c r="F1885" s="93">
        <f t="shared" si="100"/>
        <v>0</v>
      </c>
      <c r="G1885" s="157"/>
      <c r="H1885" s="138"/>
      <c r="I1885" s="126" t="e">
        <f>VLOOKUP(H1885,Presupuesto!$B$11:$C$565,2,0)</f>
        <v>#N/A</v>
      </c>
      <c r="J1885" s="94" t="str">
        <f t="shared" si="101"/>
        <v>Desarrollo del Sistema de Educación Superior</v>
      </c>
      <c r="K1885" s="94" t="s">
        <v>400</v>
      </c>
    </row>
    <row r="1886" spans="3:11" s="380" customFormat="1" hidden="1" x14ac:dyDescent="0.25">
      <c r="C1886" s="137"/>
      <c r="D1886" s="154"/>
      <c r="E1886" s="119"/>
      <c r="F1886" s="93">
        <f t="shared" si="100"/>
        <v>0</v>
      </c>
      <c r="G1886" s="157"/>
      <c r="H1886" s="138"/>
      <c r="I1886" s="126" t="e">
        <f>VLOOKUP(H1886,Presupuesto!$B$11:$C$565,2,0)</f>
        <v>#N/A</v>
      </c>
      <c r="J1886" s="94" t="str">
        <f t="shared" si="101"/>
        <v>Desarrollo del Sistema de Educación Superior</v>
      </c>
      <c r="K1886" s="94" t="s">
        <v>411</v>
      </c>
    </row>
    <row r="1887" spans="3:11" s="380" customFormat="1" hidden="1" x14ac:dyDescent="0.25">
      <c r="C1887" s="137"/>
      <c r="D1887" s="154"/>
      <c r="E1887" s="119"/>
      <c r="F1887" s="93">
        <f t="shared" si="100"/>
        <v>0</v>
      </c>
      <c r="G1887" s="157"/>
      <c r="H1887" s="138"/>
      <c r="I1887" s="126" t="e">
        <f>VLOOKUP(H1887,Presupuesto!$B$11:$C$565,2,0)</f>
        <v>#N/A</v>
      </c>
      <c r="J1887" s="94" t="str">
        <f t="shared" si="101"/>
        <v>Desarrollo del Sistema de Educación Superior</v>
      </c>
      <c r="K1887" s="94" t="s">
        <v>411</v>
      </c>
    </row>
    <row r="1888" spans="3:11" s="380" customFormat="1" hidden="1" x14ac:dyDescent="0.25">
      <c r="C1888" s="137"/>
      <c r="D1888" s="154"/>
      <c r="E1888" s="119"/>
      <c r="F1888" s="93">
        <f t="shared" si="100"/>
        <v>0</v>
      </c>
      <c r="G1888" s="157"/>
      <c r="H1888" s="138"/>
      <c r="I1888" s="126" t="e">
        <f>VLOOKUP(H1888,Presupuesto!$B$11:$C$565,2,0)</f>
        <v>#N/A</v>
      </c>
      <c r="J1888" s="94" t="str">
        <f t="shared" si="101"/>
        <v>Desarrollo del Sistema de Educación Superior</v>
      </c>
      <c r="K1888" s="94" t="s">
        <v>411</v>
      </c>
    </row>
    <row r="1889" spans="3:11" s="380" customFormat="1" ht="15.75" thickBot="1" x14ac:dyDescent="0.3">
      <c r="G1889" s="367"/>
    </row>
    <row r="1890" spans="3:11" s="380" customFormat="1" ht="15.75" thickBot="1" x14ac:dyDescent="0.3">
      <c r="C1890" s="153" t="s">
        <v>53</v>
      </c>
      <c r="D1890" s="307">
        <f>SUM(F1897:F1905)</f>
        <v>3750</v>
      </c>
      <c r="F1890" s="70"/>
      <c r="G1890" s="76"/>
      <c r="H1890" s="70"/>
      <c r="I1890" s="70"/>
    </row>
    <row r="1891" spans="3:11" s="380" customFormat="1" x14ac:dyDescent="0.25">
      <c r="C1891" s="70"/>
      <c r="D1891" s="31"/>
      <c r="E1891" s="89"/>
      <c r="F1891" s="89"/>
      <c r="G1891" s="89"/>
      <c r="H1891" s="73"/>
      <c r="I1891" s="73"/>
      <c r="J1891" s="73"/>
      <c r="K1891" s="108"/>
    </row>
    <row r="1892" spans="3:11" s="380" customFormat="1" x14ac:dyDescent="0.25">
      <c r="C1892" s="70"/>
      <c r="D1892" s="31"/>
      <c r="E1892" s="89"/>
      <c r="F1892" s="89"/>
      <c r="G1892" s="89"/>
      <c r="H1892" s="73"/>
      <c r="I1892" s="73"/>
      <c r="J1892" s="73"/>
      <c r="K1892" s="108"/>
    </row>
    <row r="1893" spans="3:11" s="380" customFormat="1" ht="15.75" x14ac:dyDescent="0.25">
      <c r="C1893" s="198" t="s">
        <v>391</v>
      </c>
      <c r="D1893" s="306" t="s">
        <v>2226</v>
      </c>
      <c r="E1893" s="89"/>
      <c r="F1893" s="89"/>
      <c r="G1893" s="89"/>
      <c r="H1893" s="73"/>
      <c r="I1893" s="73"/>
      <c r="J1893" s="73"/>
      <c r="K1893" s="108"/>
    </row>
    <row r="1894" spans="3:11" s="380" customFormat="1" ht="18.75" x14ac:dyDescent="0.25">
      <c r="C1894" s="200" t="e">
        <f>IFERROR(VLOOKUP(D1893,'1. Desarrollo e Innov. Curricu.'!$F:$G,2,FALSE),IFERROR(VLOOKUP(D1893,'2. Investigación Científica'!$F:$G,2,FALSE),IFERROR(VLOOKUP(D1893,'3. Vinculación Univ. Sociedad'!$E:$G,2,FALSE),IFERROR(VLOOKUP(D1893,'4. Docencia y Profesorado Univ.'!$F:$G,2,FALSE),IFERROR(VLOOKUP(D1893,'5. Estudiantes y Graduados'!$F:$G,2,FALSE),IFERROR(VLOOKUP(D1893,'11. Gestion Administrativa'!$F:$G,2,FALSE),IFERROR(VLOOKUP(D1893,'13. Gestión Académica'!$F:$G,2,FALSE),IFERROR(VLOOKUP(D1893,'9. Asegura. de la Calid. y M'!$F:$G,2,FALSE),IFERROR(VLOOKUP(D1893,'6. Gestión del Conocimiento'!$F:$G,2,FALSE),IFERROR(VLOOKUP(D1893,'15. Gobernabilidad y Proceso...'!$F:$G,2,FALSE),IFERROR(VLOOKUP(D1893,'12. Gestión del Talento Humano'!$F:$G,2,FALSE),IFERROR(VLOOKUP(D1893,'14. Internacional... de la E.S.'!$F:$G,2,FALSE),IFERROR(VLOOKUP(D1893,'10. Posgrado'!$F:$G,2,FALSE),IFERROR(VLOOKUP(D1893,'17. Gestión TIC'!$F:$G,2,FALSE),IFERROR(VLOOKUP(D1893,'16. Desa. del Sistema Educ.Sup.'!$F:$G,2,FALSE),IFERROR(VLOOKUP(D1893,'8. Cultura de Inno. Insti...'!$F:$G,2,FALSE),VLOOKUP(D1893,'7. Lo Esencial de la Reforma U.'!$F:$G,2,0)))))))))))))))))</f>
        <v>#N/A</v>
      </c>
      <c r="D1894" s="31"/>
      <c r="E1894" s="89"/>
      <c r="F1894" s="89"/>
      <c r="G1894" s="89"/>
      <c r="H1894" s="73"/>
      <c r="I1894" s="73"/>
      <c r="J1894" s="73"/>
      <c r="K1894" s="108"/>
    </row>
    <row r="1895" spans="3:11" s="380" customFormat="1" ht="15.75" thickBot="1" x14ac:dyDescent="0.3">
      <c r="F1895" s="89"/>
      <c r="G1895" s="73"/>
      <c r="H1895" s="73"/>
      <c r="I1895" s="73"/>
    </row>
    <row r="1896" spans="3:11" s="380" customFormat="1" ht="30.75" thickBot="1" x14ac:dyDescent="0.3">
      <c r="C1896" s="125" t="s">
        <v>44</v>
      </c>
      <c r="D1896" s="125" t="s">
        <v>55</v>
      </c>
      <c r="E1896" s="132" t="s">
        <v>57</v>
      </c>
      <c r="F1896" s="131" t="s">
        <v>27</v>
      </c>
      <c r="G1896" s="129" t="s">
        <v>130</v>
      </c>
      <c r="H1896" s="132" t="s">
        <v>46</v>
      </c>
      <c r="I1896" s="129" t="s">
        <v>131</v>
      </c>
      <c r="J1896" s="129" t="s">
        <v>409</v>
      </c>
      <c r="K1896" s="129" t="s">
        <v>410</v>
      </c>
    </row>
    <row r="1897" spans="3:11" s="380" customFormat="1" hidden="1" x14ac:dyDescent="0.25">
      <c r="C1897" s="210" t="s">
        <v>438</v>
      </c>
      <c r="D1897" s="211"/>
      <c r="E1897" s="209">
        <f>HLOOKUP(C1897,$AH$2:$BU$3,2,0)</f>
        <v>620</v>
      </c>
      <c r="F1897" s="93">
        <f t="shared" ref="F1897:F1905" si="102">D1897*E1897</f>
        <v>0</v>
      </c>
      <c r="G1897" s="157"/>
      <c r="H1897" s="138"/>
      <c r="I1897" s="126" t="e">
        <f>VLOOKUP(H1897,Presupuesto!$B$11:$C$565,2,0)</f>
        <v>#N/A</v>
      </c>
      <c r="J1897" s="208" t="s">
        <v>1474</v>
      </c>
      <c r="K1897" s="94" t="s">
        <v>393</v>
      </c>
    </row>
    <row r="1898" spans="3:11" s="380" customFormat="1" x14ac:dyDescent="0.25">
      <c r="C1898" s="137" t="s">
        <v>3082</v>
      </c>
      <c r="D1898" s="154">
        <v>1</v>
      </c>
      <c r="E1898" s="119">
        <v>3750</v>
      </c>
      <c r="F1898" s="93">
        <f t="shared" si="102"/>
        <v>3750</v>
      </c>
      <c r="G1898" s="157" t="s">
        <v>128</v>
      </c>
      <c r="H1898" s="138"/>
      <c r="I1898" s="126" t="e">
        <f>VLOOKUP(H1898,Presupuesto!$B$11:$C$565,2,0)</f>
        <v>#N/A</v>
      </c>
      <c r="J1898" s="94" t="s">
        <v>470</v>
      </c>
      <c r="K1898" s="94" t="s">
        <v>400</v>
      </c>
    </row>
    <row r="1899" spans="3:11" s="380" customFormat="1" hidden="1" x14ac:dyDescent="0.25">
      <c r="C1899" s="137"/>
      <c r="D1899" s="154"/>
      <c r="E1899" s="119"/>
      <c r="F1899" s="93">
        <f t="shared" si="102"/>
        <v>0</v>
      </c>
      <c r="G1899" s="157"/>
      <c r="H1899" s="138"/>
      <c r="I1899" s="126" t="e">
        <f>VLOOKUP(H1899,Presupuesto!$B$11:$C$565,2,0)</f>
        <v>#N/A</v>
      </c>
      <c r="J1899" s="94" t="str">
        <f t="shared" ref="J1899:J1905" si="103">$J$854</f>
        <v>Desarrollo del Sistema de Educación Superior</v>
      </c>
      <c r="K1899" s="94" t="s">
        <v>411</v>
      </c>
    </row>
    <row r="1900" spans="3:11" s="380" customFormat="1" hidden="1" x14ac:dyDescent="0.25">
      <c r="C1900" s="137"/>
      <c r="D1900" s="154"/>
      <c r="E1900" s="119"/>
      <c r="F1900" s="93">
        <f t="shared" si="102"/>
        <v>0</v>
      </c>
      <c r="G1900" s="157"/>
      <c r="H1900" s="138"/>
      <c r="I1900" s="126" t="e">
        <f>VLOOKUP(H1900,Presupuesto!$B$11:$C$565,2,0)</f>
        <v>#N/A</v>
      </c>
      <c r="J1900" s="94" t="str">
        <f t="shared" si="103"/>
        <v>Desarrollo del Sistema de Educación Superior</v>
      </c>
      <c r="K1900" s="94" t="s">
        <v>411</v>
      </c>
    </row>
    <row r="1901" spans="3:11" s="380" customFormat="1" hidden="1" x14ac:dyDescent="0.25">
      <c r="C1901" s="137"/>
      <c r="D1901" s="154"/>
      <c r="E1901" s="119"/>
      <c r="F1901" s="93">
        <f t="shared" si="102"/>
        <v>0</v>
      </c>
      <c r="G1901" s="157"/>
      <c r="H1901" s="138"/>
      <c r="I1901" s="126" t="e">
        <f>VLOOKUP(H1901,Presupuesto!$B$11:$C$565,2,0)</f>
        <v>#N/A</v>
      </c>
      <c r="J1901" s="94" t="str">
        <f t="shared" si="103"/>
        <v>Desarrollo del Sistema de Educación Superior</v>
      </c>
      <c r="K1901" s="94" t="s">
        <v>411</v>
      </c>
    </row>
    <row r="1902" spans="3:11" s="380" customFormat="1" hidden="1" x14ac:dyDescent="0.25">
      <c r="C1902" s="137"/>
      <c r="D1902" s="154"/>
      <c r="E1902" s="119"/>
      <c r="F1902" s="93">
        <f t="shared" si="102"/>
        <v>0</v>
      </c>
      <c r="G1902" s="157"/>
      <c r="H1902" s="138"/>
      <c r="I1902" s="126" t="e">
        <f>VLOOKUP(H1902,Presupuesto!$B$11:$C$565,2,0)</f>
        <v>#N/A</v>
      </c>
      <c r="J1902" s="94" t="str">
        <f t="shared" si="103"/>
        <v>Desarrollo del Sistema de Educación Superior</v>
      </c>
      <c r="K1902" s="94" t="s">
        <v>400</v>
      </c>
    </row>
    <row r="1903" spans="3:11" s="380" customFormat="1" hidden="1" x14ac:dyDescent="0.25">
      <c r="C1903" s="137"/>
      <c r="D1903" s="154"/>
      <c r="E1903" s="119"/>
      <c r="F1903" s="93">
        <f t="shared" si="102"/>
        <v>0</v>
      </c>
      <c r="G1903" s="157"/>
      <c r="H1903" s="138"/>
      <c r="I1903" s="126" t="e">
        <f>VLOOKUP(H1903,Presupuesto!$B$11:$C$565,2,0)</f>
        <v>#N/A</v>
      </c>
      <c r="J1903" s="94" t="str">
        <f t="shared" si="103"/>
        <v>Desarrollo del Sistema de Educación Superior</v>
      </c>
      <c r="K1903" s="94" t="s">
        <v>411</v>
      </c>
    </row>
    <row r="1904" spans="3:11" s="380" customFormat="1" hidden="1" x14ac:dyDescent="0.25">
      <c r="C1904" s="137"/>
      <c r="D1904" s="154"/>
      <c r="E1904" s="119"/>
      <c r="F1904" s="93">
        <f t="shared" si="102"/>
        <v>0</v>
      </c>
      <c r="G1904" s="157"/>
      <c r="H1904" s="138"/>
      <c r="I1904" s="126" t="e">
        <f>VLOOKUP(H1904,Presupuesto!$B$11:$C$565,2,0)</f>
        <v>#N/A</v>
      </c>
      <c r="J1904" s="94" t="str">
        <f t="shared" si="103"/>
        <v>Desarrollo del Sistema de Educación Superior</v>
      </c>
      <c r="K1904" s="94" t="s">
        <v>411</v>
      </c>
    </row>
    <row r="1905" spans="3:11" s="380" customFormat="1" hidden="1" x14ac:dyDescent="0.25">
      <c r="C1905" s="137"/>
      <c r="D1905" s="154"/>
      <c r="E1905" s="119"/>
      <c r="F1905" s="93">
        <f t="shared" si="102"/>
        <v>0</v>
      </c>
      <c r="G1905" s="157"/>
      <c r="H1905" s="138"/>
      <c r="I1905" s="126" t="e">
        <f>VLOOKUP(H1905,Presupuesto!$B$11:$C$565,2,0)</f>
        <v>#N/A</v>
      </c>
      <c r="J1905" s="94" t="str">
        <f t="shared" si="103"/>
        <v>Desarrollo del Sistema de Educación Superior</v>
      </c>
      <c r="K1905" s="94" t="s">
        <v>411</v>
      </c>
    </row>
    <row r="1906" spans="3:11" s="380" customFormat="1" ht="15.75" thickBot="1" x14ac:dyDescent="0.3">
      <c r="G1906" s="367"/>
    </row>
    <row r="1907" spans="3:11" s="380" customFormat="1" ht="15.75" thickBot="1" x14ac:dyDescent="0.3">
      <c r="C1907" s="153" t="s">
        <v>53</v>
      </c>
      <c r="D1907" s="307">
        <f>SUM(F1914:F1922)</f>
        <v>7500</v>
      </c>
      <c r="F1907" s="70"/>
      <c r="G1907" s="76"/>
      <c r="H1907" s="70"/>
      <c r="I1907" s="70"/>
    </row>
    <row r="1908" spans="3:11" s="380" customFormat="1" x14ac:dyDescent="0.25">
      <c r="C1908" s="70"/>
      <c r="D1908" s="31"/>
      <c r="E1908" s="89"/>
      <c r="F1908" s="89"/>
      <c r="G1908" s="89"/>
      <c r="H1908" s="73"/>
      <c r="I1908" s="73"/>
      <c r="J1908" s="73"/>
      <c r="K1908" s="108"/>
    </row>
    <row r="1909" spans="3:11" s="380" customFormat="1" x14ac:dyDescent="0.25">
      <c r="C1909" s="70"/>
      <c r="D1909" s="31"/>
      <c r="E1909" s="89"/>
      <c r="F1909" s="89"/>
      <c r="G1909" s="89"/>
      <c r="H1909" s="73"/>
      <c r="I1909" s="73"/>
      <c r="J1909" s="73"/>
      <c r="K1909" s="108"/>
    </row>
    <row r="1910" spans="3:11" s="380" customFormat="1" ht="15.75" x14ac:dyDescent="0.25">
      <c r="C1910" s="198" t="s">
        <v>391</v>
      </c>
      <c r="D1910" s="306" t="s">
        <v>2912</v>
      </c>
      <c r="E1910" s="89"/>
      <c r="F1910" s="89"/>
      <c r="G1910" s="89"/>
      <c r="H1910" s="73"/>
      <c r="I1910" s="73"/>
      <c r="J1910" s="73"/>
      <c r="K1910" s="108"/>
    </row>
    <row r="1911" spans="3:11" s="380" customFormat="1" ht="18.75" x14ac:dyDescent="0.25">
      <c r="C1911" s="200" t="e">
        <f>IFERROR(VLOOKUP(D1910,'1. Desarrollo e Innov. Curricu.'!$F:$G,2,FALSE),IFERROR(VLOOKUP(D1910,'2. Investigación Científica'!$F:$G,2,FALSE),IFERROR(VLOOKUP(D1910,'3. Vinculación Univ. Sociedad'!$E:$G,2,FALSE),IFERROR(VLOOKUP(D1910,'4. Docencia y Profesorado Univ.'!$F:$G,2,FALSE),IFERROR(VLOOKUP(D1910,'5. Estudiantes y Graduados'!$F:$G,2,FALSE),IFERROR(VLOOKUP(D1910,'11. Gestion Administrativa'!$F:$G,2,FALSE),IFERROR(VLOOKUP(D1910,'13. Gestión Académica'!$F:$G,2,FALSE),IFERROR(VLOOKUP(D1910,'9. Asegura. de la Calid. y M'!$F:$G,2,FALSE),IFERROR(VLOOKUP(D1910,'6. Gestión del Conocimiento'!$F:$G,2,FALSE),IFERROR(VLOOKUP(D1910,'15. Gobernabilidad y Proceso...'!$F:$G,2,FALSE),IFERROR(VLOOKUP(D1910,'12. Gestión del Talento Humano'!$F:$G,2,FALSE),IFERROR(VLOOKUP(D1910,'14. Internacional... de la E.S.'!$F:$G,2,FALSE),IFERROR(VLOOKUP(D1910,'10. Posgrado'!$F:$G,2,FALSE),IFERROR(VLOOKUP(D1910,'17. Gestión TIC'!$F:$G,2,FALSE),IFERROR(VLOOKUP(D1910,'16. Desa. del Sistema Educ.Sup.'!$F:$G,2,FALSE),IFERROR(VLOOKUP(D1910,'8. Cultura de Inno. Insti...'!$F:$G,2,FALSE),VLOOKUP(D1910,'7. Lo Esencial de la Reforma U.'!$F:$G,2,0)))))))))))))))))</f>
        <v>#N/A</v>
      </c>
      <c r="D1911" s="31"/>
      <c r="E1911" s="89"/>
      <c r="F1911" s="89"/>
      <c r="G1911" s="89"/>
      <c r="H1911" s="73"/>
      <c r="I1911" s="73"/>
      <c r="J1911" s="73"/>
      <c r="K1911" s="108"/>
    </row>
    <row r="1912" spans="3:11" s="380" customFormat="1" ht="15.75" thickBot="1" x14ac:dyDescent="0.3">
      <c r="F1912" s="89"/>
      <c r="G1912" s="73"/>
      <c r="H1912" s="73"/>
      <c r="I1912" s="73"/>
    </row>
    <row r="1913" spans="3:11" s="380" customFormat="1" ht="30.75" thickBot="1" x14ac:dyDescent="0.3">
      <c r="C1913" s="125" t="s">
        <v>44</v>
      </c>
      <c r="D1913" s="125" t="s">
        <v>55</v>
      </c>
      <c r="E1913" s="132" t="s">
        <v>57</v>
      </c>
      <c r="F1913" s="131" t="s">
        <v>27</v>
      </c>
      <c r="G1913" s="129" t="s">
        <v>130</v>
      </c>
      <c r="H1913" s="132" t="s">
        <v>46</v>
      </c>
      <c r="I1913" s="129" t="s">
        <v>131</v>
      </c>
      <c r="J1913" s="129" t="s">
        <v>409</v>
      </c>
      <c r="K1913" s="129" t="s">
        <v>410</v>
      </c>
    </row>
    <row r="1914" spans="3:11" s="380" customFormat="1" hidden="1" x14ac:dyDescent="0.25">
      <c r="C1914" s="210" t="s">
        <v>438</v>
      </c>
      <c r="D1914" s="211"/>
      <c r="E1914" s="209">
        <f>HLOOKUP(C1914,$AH$2:$BU$3,2,0)</f>
        <v>620</v>
      </c>
      <c r="F1914" s="93">
        <f t="shared" ref="F1914:F1922" si="104">D1914*E1914</f>
        <v>0</v>
      </c>
      <c r="G1914" s="157"/>
      <c r="H1914" s="138"/>
      <c r="I1914" s="126" t="e">
        <f>VLOOKUP(H1914,Presupuesto!$B$11:$C$565,2,0)</f>
        <v>#N/A</v>
      </c>
      <c r="J1914" s="208" t="s">
        <v>1474</v>
      </c>
      <c r="K1914" s="94" t="s">
        <v>393</v>
      </c>
    </row>
    <row r="1915" spans="3:11" s="380" customFormat="1" x14ac:dyDescent="0.25">
      <c r="C1915" s="137" t="s">
        <v>3083</v>
      </c>
      <c r="D1915" s="154">
        <v>1</v>
      </c>
      <c r="E1915" s="119">
        <v>7500</v>
      </c>
      <c r="F1915" s="93">
        <f t="shared" si="104"/>
        <v>7500</v>
      </c>
      <c r="G1915" s="157" t="s">
        <v>128</v>
      </c>
      <c r="H1915" s="138"/>
      <c r="I1915" s="126" t="e">
        <f>VLOOKUP(H1915,Presupuesto!$B$11:$C$565,2,0)</f>
        <v>#N/A</v>
      </c>
      <c r="J1915" s="94" t="s">
        <v>470</v>
      </c>
      <c r="K1915" s="94" t="s">
        <v>401</v>
      </c>
    </row>
    <row r="1916" spans="3:11" s="380" customFormat="1" hidden="1" x14ac:dyDescent="0.25">
      <c r="C1916" s="137"/>
      <c r="D1916" s="154"/>
      <c r="E1916" s="119"/>
      <c r="F1916" s="93">
        <f t="shared" si="104"/>
        <v>0</v>
      </c>
      <c r="G1916" s="157"/>
      <c r="H1916" s="138"/>
      <c r="I1916" s="126" t="e">
        <f>VLOOKUP(H1916,Presupuesto!$B$11:$C$565,2,0)</f>
        <v>#N/A</v>
      </c>
      <c r="J1916" s="94" t="str">
        <f t="shared" ref="J1916:J1922" si="105">$J$854</f>
        <v>Desarrollo del Sistema de Educación Superior</v>
      </c>
      <c r="K1916" s="94" t="s">
        <v>411</v>
      </c>
    </row>
    <row r="1917" spans="3:11" s="380" customFormat="1" hidden="1" x14ac:dyDescent="0.25">
      <c r="C1917" s="137"/>
      <c r="D1917" s="154"/>
      <c r="E1917" s="119"/>
      <c r="F1917" s="93">
        <f t="shared" si="104"/>
        <v>0</v>
      </c>
      <c r="G1917" s="157"/>
      <c r="H1917" s="138"/>
      <c r="I1917" s="126" t="e">
        <f>VLOOKUP(H1917,Presupuesto!$B$11:$C$565,2,0)</f>
        <v>#N/A</v>
      </c>
      <c r="J1917" s="94" t="str">
        <f t="shared" si="105"/>
        <v>Desarrollo del Sistema de Educación Superior</v>
      </c>
      <c r="K1917" s="94" t="s">
        <v>411</v>
      </c>
    </row>
    <row r="1918" spans="3:11" s="380" customFormat="1" hidden="1" x14ac:dyDescent="0.25">
      <c r="C1918" s="137"/>
      <c r="D1918" s="154"/>
      <c r="E1918" s="119"/>
      <c r="F1918" s="93">
        <f t="shared" si="104"/>
        <v>0</v>
      </c>
      <c r="G1918" s="157"/>
      <c r="H1918" s="138"/>
      <c r="I1918" s="126" t="e">
        <f>VLOOKUP(H1918,Presupuesto!$B$11:$C$565,2,0)</f>
        <v>#N/A</v>
      </c>
      <c r="J1918" s="94" t="str">
        <f t="shared" si="105"/>
        <v>Desarrollo del Sistema de Educación Superior</v>
      </c>
      <c r="K1918" s="94" t="s">
        <v>411</v>
      </c>
    </row>
    <row r="1919" spans="3:11" s="380" customFormat="1" hidden="1" x14ac:dyDescent="0.25">
      <c r="C1919" s="137"/>
      <c r="D1919" s="154"/>
      <c r="E1919" s="119"/>
      <c r="F1919" s="93">
        <f t="shared" si="104"/>
        <v>0</v>
      </c>
      <c r="G1919" s="157"/>
      <c r="H1919" s="138"/>
      <c r="I1919" s="126" t="e">
        <f>VLOOKUP(H1919,Presupuesto!$B$11:$C$565,2,0)</f>
        <v>#N/A</v>
      </c>
      <c r="J1919" s="94" t="str">
        <f t="shared" si="105"/>
        <v>Desarrollo del Sistema de Educación Superior</v>
      </c>
      <c r="K1919" s="94" t="s">
        <v>400</v>
      </c>
    </row>
    <row r="1920" spans="3:11" s="380" customFormat="1" hidden="1" x14ac:dyDescent="0.25">
      <c r="C1920" s="137"/>
      <c r="D1920" s="154"/>
      <c r="E1920" s="119"/>
      <c r="F1920" s="93">
        <f t="shared" si="104"/>
        <v>0</v>
      </c>
      <c r="G1920" s="157"/>
      <c r="H1920" s="138"/>
      <c r="I1920" s="126" t="e">
        <f>VLOOKUP(H1920,Presupuesto!$B$11:$C$565,2,0)</f>
        <v>#N/A</v>
      </c>
      <c r="J1920" s="94" t="str">
        <f t="shared" si="105"/>
        <v>Desarrollo del Sistema de Educación Superior</v>
      </c>
      <c r="K1920" s="94" t="s">
        <v>411</v>
      </c>
    </row>
    <row r="1921" spans="3:11" s="380" customFormat="1" hidden="1" x14ac:dyDescent="0.25">
      <c r="C1921" s="137"/>
      <c r="D1921" s="154"/>
      <c r="E1921" s="119"/>
      <c r="F1921" s="93">
        <f t="shared" si="104"/>
        <v>0</v>
      </c>
      <c r="G1921" s="157"/>
      <c r="H1921" s="138"/>
      <c r="I1921" s="126" t="e">
        <f>VLOOKUP(H1921,Presupuesto!$B$11:$C$565,2,0)</f>
        <v>#N/A</v>
      </c>
      <c r="J1921" s="94" t="str">
        <f t="shared" si="105"/>
        <v>Desarrollo del Sistema de Educación Superior</v>
      </c>
      <c r="K1921" s="94" t="s">
        <v>411</v>
      </c>
    </row>
    <row r="1922" spans="3:11" s="380" customFormat="1" hidden="1" x14ac:dyDescent="0.25">
      <c r="C1922" s="137"/>
      <c r="D1922" s="154"/>
      <c r="E1922" s="119"/>
      <c r="F1922" s="93">
        <f t="shared" si="104"/>
        <v>0</v>
      </c>
      <c r="G1922" s="157"/>
      <c r="H1922" s="138"/>
      <c r="I1922" s="126" t="e">
        <f>VLOOKUP(H1922,Presupuesto!$B$11:$C$565,2,0)</f>
        <v>#N/A</v>
      </c>
      <c r="J1922" s="94" t="str">
        <f t="shared" si="105"/>
        <v>Desarrollo del Sistema de Educación Superior</v>
      </c>
      <c r="K1922" s="94" t="s">
        <v>411</v>
      </c>
    </row>
    <row r="1923" spans="3:11" s="380" customFormat="1" ht="15.75" thickBot="1" x14ac:dyDescent="0.3">
      <c r="G1923" s="367"/>
    </row>
    <row r="1924" spans="3:11" s="380" customFormat="1" ht="15.75" thickBot="1" x14ac:dyDescent="0.3">
      <c r="C1924" s="153" t="s">
        <v>53</v>
      </c>
      <c r="D1924" s="307">
        <f>SUM(F1931:F1939)</f>
        <v>13125</v>
      </c>
      <c r="F1924" s="70"/>
      <c r="G1924" s="76"/>
      <c r="H1924" s="70"/>
      <c r="I1924" s="70"/>
    </row>
    <row r="1925" spans="3:11" s="380" customFormat="1" x14ac:dyDescent="0.25">
      <c r="C1925" s="70"/>
      <c r="D1925" s="31"/>
      <c r="E1925" s="89"/>
      <c r="F1925" s="89"/>
      <c r="G1925" s="89"/>
      <c r="H1925" s="73"/>
      <c r="I1925" s="73"/>
      <c r="J1925" s="73"/>
      <c r="K1925" s="108"/>
    </row>
    <row r="1926" spans="3:11" s="380" customFormat="1" x14ac:dyDescent="0.25">
      <c r="C1926" s="70"/>
      <c r="D1926" s="31"/>
      <c r="E1926" s="89"/>
      <c r="F1926" s="89"/>
      <c r="G1926" s="89"/>
      <c r="H1926" s="73"/>
      <c r="I1926" s="73"/>
      <c r="J1926" s="73"/>
      <c r="K1926" s="108"/>
    </row>
    <row r="1927" spans="3:11" s="380" customFormat="1" ht="15.75" x14ac:dyDescent="0.25">
      <c r="C1927" s="198" t="s">
        <v>391</v>
      </c>
      <c r="D1927" s="306" t="s">
        <v>2914</v>
      </c>
      <c r="E1927" s="89"/>
      <c r="F1927" s="89"/>
      <c r="G1927" s="89"/>
      <c r="H1927" s="73"/>
      <c r="I1927" s="73"/>
      <c r="J1927" s="73"/>
      <c r="K1927" s="108"/>
    </row>
    <row r="1928" spans="3:11" s="380" customFormat="1" ht="18.75" x14ac:dyDescent="0.25">
      <c r="C1928" s="200" t="e">
        <f>IFERROR(VLOOKUP(D1927,'1. Desarrollo e Innov. Curricu.'!$F:$G,2,FALSE),IFERROR(VLOOKUP(D1927,'2. Investigación Científica'!$F:$G,2,FALSE),IFERROR(VLOOKUP(D1927,'3. Vinculación Univ. Sociedad'!$E:$G,2,FALSE),IFERROR(VLOOKUP(D1927,'4. Docencia y Profesorado Univ.'!$F:$G,2,FALSE),IFERROR(VLOOKUP(D1927,'5. Estudiantes y Graduados'!$F:$G,2,FALSE),IFERROR(VLOOKUP(D1927,'11. Gestion Administrativa'!$F:$G,2,FALSE),IFERROR(VLOOKUP(D1927,'13. Gestión Académica'!$F:$G,2,FALSE),IFERROR(VLOOKUP(D1927,'9. Asegura. de la Calid. y M'!$F:$G,2,FALSE),IFERROR(VLOOKUP(D1927,'6. Gestión del Conocimiento'!$F:$G,2,FALSE),IFERROR(VLOOKUP(D1927,'15. Gobernabilidad y Proceso...'!$F:$G,2,FALSE),IFERROR(VLOOKUP(D1927,'12. Gestión del Talento Humano'!$F:$G,2,FALSE),IFERROR(VLOOKUP(D1927,'14. Internacional... de la E.S.'!$F:$G,2,FALSE),IFERROR(VLOOKUP(D1927,'10. Posgrado'!$F:$G,2,FALSE),IFERROR(VLOOKUP(D1927,'17. Gestión TIC'!$F:$G,2,FALSE),IFERROR(VLOOKUP(D1927,'16. Desa. del Sistema Educ.Sup.'!$F:$G,2,FALSE),IFERROR(VLOOKUP(D1927,'8. Cultura de Inno. Insti...'!$F:$G,2,FALSE),VLOOKUP(D1927,'7. Lo Esencial de la Reforma U.'!$F:$G,2,0)))))))))))))))))</f>
        <v>#N/A</v>
      </c>
      <c r="D1928" s="31"/>
      <c r="E1928" s="89"/>
      <c r="F1928" s="89"/>
      <c r="G1928" s="89"/>
      <c r="H1928" s="73"/>
      <c r="I1928" s="73"/>
      <c r="J1928" s="73"/>
      <c r="K1928" s="108"/>
    </row>
    <row r="1929" spans="3:11" s="380" customFormat="1" ht="15.75" thickBot="1" x14ac:dyDescent="0.3">
      <c r="F1929" s="89"/>
      <c r="G1929" s="73"/>
      <c r="H1929" s="73"/>
      <c r="I1929" s="73"/>
    </row>
    <row r="1930" spans="3:11" s="380" customFormat="1" ht="30.75" thickBot="1" x14ac:dyDescent="0.3">
      <c r="C1930" s="125" t="s">
        <v>44</v>
      </c>
      <c r="D1930" s="125" t="s">
        <v>55</v>
      </c>
      <c r="E1930" s="132" t="s">
        <v>57</v>
      </c>
      <c r="F1930" s="131" t="s">
        <v>27</v>
      </c>
      <c r="G1930" s="129" t="s">
        <v>130</v>
      </c>
      <c r="H1930" s="132" t="s">
        <v>46</v>
      </c>
      <c r="I1930" s="129" t="s">
        <v>131</v>
      </c>
      <c r="J1930" s="129" t="s">
        <v>409</v>
      </c>
      <c r="K1930" s="129" t="s">
        <v>410</v>
      </c>
    </row>
    <row r="1931" spans="3:11" s="380" customFormat="1" hidden="1" x14ac:dyDescent="0.25">
      <c r="C1931" s="210" t="s">
        <v>438</v>
      </c>
      <c r="D1931" s="211"/>
      <c r="E1931" s="209">
        <f>HLOOKUP(C1931,$AH$2:$BU$3,2,0)</f>
        <v>620</v>
      </c>
      <c r="F1931" s="93">
        <f t="shared" ref="F1931:F1939" si="106">D1931*E1931</f>
        <v>0</v>
      </c>
      <c r="G1931" s="157"/>
      <c r="H1931" s="138"/>
      <c r="I1931" s="126" t="e">
        <f>VLOOKUP(H1931,Presupuesto!$B$11:$C$565,2,0)</f>
        <v>#N/A</v>
      </c>
      <c r="J1931" s="208" t="s">
        <v>1474</v>
      </c>
      <c r="K1931" s="94" t="s">
        <v>393</v>
      </c>
    </row>
    <row r="1932" spans="3:11" s="380" customFormat="1" x14ac:dyDescent="0.25">
      <c r="C1932" s="137" t="s">
        <v>3084</v>
      </c>
      <c r="D1932" s="154">
        <v>1</v>
      </c>
      <c r="E1932" s="119">
        <v>13125</v>
      </c>
      <c r="F1932" s="93">
        <f t="shared" si="106"/>
        <v>13125</v>
      </c>
      <c r="G1932" s="157" t="s">
        <v>128</v>
      </c>
      <c r="H1932" s="138"/>
      <c r="I1932" s="126" t="e">
        <f>VLOOKUP(H1932,Presupuesto!$B$11:$C$565,2,0)</f>
        <v>#N/A</v>
      </c>
      <c r="J1932" s="94" t="s">
        <v>470</v>
      </c>
      <c r="K1932" s="94" t="s">
        <v>400</v>
      </c>
    </row>
    <row r="1933" spans="3:11" s="380" customFormat="1" hidden="1" x14ac:dyDescent="0.25">
      <c r="C1933" s="137"/>
      <c r="D1933" s="154"/>
      <c r="E1933" s="119"/>
      <c r="F1933" s="93">
        <f t="shared" si="106"/>
        <v>0</v>
      </c>
      <c r="G1933" s="157"/>
      <c r="H1933" s="138"/>
      <c r="I1933" s="126" t="e">
        <f>VLOOKUP(H1933,Presupuesto!$B$11:$C$565,2,0)</f>
        <v>#N/A</v>
      </c>
      <c r="J1933" s="94" t="str">
        <f t="shared" ref="J1933:J1939" si="107">$J$854</f>
        <v>Desarrollo del Sistema de Educación Superior</v>
      </c>
      <c r="K1933" s="94" t="s">
        <v>411</v>
      </c>
    </row>
    <row r="1934" spans="3:11" s="380" customFormat="1" hidden="1" x14ac:dyDescent="0.25">
      <c r="C1934" s="137"/>
      <c r="D1934" s="154"/>
      <c r="E1934" s="119"/>
      <c r="F1934" s="93">
        <f t="shared" si="106"/>
        <v>0</v>
      </c>
      <c r="G1934" s="157"/>
      <c r="H1934" s="138"/>
      <c r="I1934" s="126" t="e">
        <f>VLOOKUP(H1934,Presupuesto!$B$11:$C$565,2,0)</f>
        <v>#N/A</v>
      </c>
      <c r="J1934" s="94" t="str">
        <f t="shared" si="107"/>
        <v>Desarrollo del Sistema de Educación Superior</v>
      </c>
      <c r="K1934" s="94" t="s">
        <v>411</v>
      </c>
    </row>
    <row r="1935" spans="3:11" s="380" customFormat="1" hidden="1" x14ac:dyDescent="0.25">
      <c r="C1935" s="137"/>
      <c r="D1935" s="154"/>
      <c r="E1935" s="119"/>
      <c r="F1935" s="93">
        <f t="shared" si="106"/>
        <v>0</v>
      </c>
      <c r="G1935" s="157"/>
      <c r="H1935" s="138"/>
      <c r="I1935" s="126" t="e">
        <f>VLOOKUP(H1935,Presupuesto!$B$11:$C$565,2,0)</f>
        <v>#N/A</v>
      </c>
      <c r="J1935" s="94" t="str">
        <f t="shared" si="107"/>
        <v>Desarrollo del Sistema de Educación Superior</v>
      </c>
      <c r="K1935" s="94" t="s">
        <v>411</v>
      </c>
    </row>
    <row r="1936" spans="3:11" s="380" customFormat="1" hidden="1" x14ac:dyDescent="0.25">
      <c r="C1936" s="137"/>
      <c r="D1936" s="154"/>
      <c r="E1936" s="119"/>
      <c r="F1936" s="93">
        <f t="shared" si="106"/>
        <v>0</v>
      </c>
      <c r="G1936" s="157"/>
      <c r="H1936" s="138"/>
      <c r="I1936" s="126" t="e">
        <f>VLOOKUP(H1936,Presupuesto!$B$11:$C$565,2,0)</f>
        <v>#N/A</v>
      </c>
      <c r="J1936" s="94" t="str">
        <f t="shared" si="107"/>
        <v>Desarrollo del Sistema de Educación Superior</v>
      </c>
      <c r="K1936" s="94" t="s">
        <v>400</v>
      </c>
    </row>
    <row r="1937" spans="3:11" s="380" customFormat="1" hidden="1" x14ac:dyDescent="0.25">
      <c r="C1937" s="137"/>
      <c r="D1937" s="154"/>
      <c r="E1937" s="119"/>
      <c r="F1937" s="93">
        <f t="shared" si="106"/>
        <v>0</v>
      </c>
      <c r="G1937" s="157"/>
      <c r="H1937" s="138"/>
      <c r="I1937" s="126" t="e">
        <f>VLOOKUP(H1937,Presupuesto!$B$11:$C$565,2,0)</f>
        <v>#N/A</v>
      </c>
      <c r="J1937" s="94" t="str">
        <f t="shared" si="107"/>
        <v>Desarrollo del Sistema de Educación Superior</v>
      </c>
      <c r="K1937" s="94" t="s">
        <v>411</v>
      </c>
    </row>
    <row r="1938" spans="3:11" s="380" customFormat="1" hidden="1" x14ac:dyDescent="0.25">
      <c r="C1938" s="137"/>
      <c r="D1938" s="154"/>
      <c r="E1938" s="119"/>
      <c r="F1938" s="93">
        <f t="shared" si="106"/>
        <v>0</v>
      </c>
      <c r="G1938" s="157"/>
      <c r="H1938" s="138"/>
      <c r="I1938" s="126" t="e">
        <f>VLOOKUP(H1938,Presupuesto!$B$11:$C$565,2,0)</f>
        <v>#N/A</v>
      </c>
      <c r="J1938" s="94" t="str">
        <f t="shared" si="107"/>
        <v>Desarrollo del Sistema de Educación Superior</v>
      </c>
      <c r="K1938" s="94" t="s">
        <v>411</v>
      </c>
    </row>
    <row r="1939" spans="3:11" s="380" customFormat="1" hidden="1" x14ac:dyDescent="0.25">
      <c r="C1939" s="137"/>
      <c r="D1939" s="154"/>
      <c r="E1939" s="119"/>
      <c r="F1939" s="93">
        <f t="shared" si="106"/>
        <v>0</v>
      </c>
      <c r="G1939" s="157"/>
      <c r="H1939" s="138"/>
      <c r="I1939" s="126" t="e">
        <f>VLOOKUP(H1939,Presupuesto!$B$11:$C$565,2,0)</f>
        <v>#N/A</v>
      </c>
      <c r="J1939" s="94" t="str">
        <f t="shared" si="107"/>
        <v>Desarrollo del Sistema de Educación Superior</v>
      </c>
      <c r="K1939" s="94" t="s">
        <v>411</v>
      </c>
    </row>
    <row r="1940" spans="3:11" s="380" customFormat="1" ht="15.75" thickBot="1" x14ac:dyDescent="0.3">
      <c r="G1940" s="367"/>
    </row>
    <row r="1941" spans="3:11" s="380" customFormat="1" ht="15.75" thickBot="1" x14ac:dyDescent="0.3">
      <c r="C1941" s="153" t="s">
        <v>53</v>
      </c>
      <c r="D1941" s="307">
        <f>SUM(F1948:F1956)</f>
        <v>10500</v>
      </c>
      <c r="F1941" s="70"/>
      <c r="G1941" s="76"/>
      <c r="H1941" s="70"/>
      <c r="I1941" s="70"/>
    </row>
    <row r="1942" spans="3:11" s="380" customFormat="1" x14ac:dyDescent="0.25">
      <c r="C1942" s="70"/>
      <c r="D1942" s="31"/>
      <c r="E1942" s="89"/>
      <c r="F1942" s="89"/>
      <c r="G1942" s="89"/>
      <c r="H1942" s="73"/>
      <c r="I1942" s="73"/>
      <c r="J1942" s="73"/>
      <c r="K1942" s="108"/>
    </row>
    <row r="1943" spans="3:11" s="380" customFormat="1" x14ac:dyDescent="0.25">
      <c r="C1943" s="70"/>
      <c r="D1943" s="31"/>
      <c r="E1943" s="89"/>
      <c r="F1943" s="89"/>
      <c r="G1943" s="89"/>
      <c r="H1943" s="73"/>
      <c r="I1943" s="73"/>
      <c r="J1943" s="73"/>
      <c r="K1943" s="108"/>
    </row>
    <row r="1944" spans="3:11" s="380" customFormat="1" ht="15.75" x14ac:dyDescent="0.25">
      <c r="C1944" s="198" t="s">
        <v>391</v>
      </c>
      <c r="D1944" s="306" t="s">
        <v>2916</v>
      </c>
      <c r="E1944" s="89"/>
      <c r="F1944" s="89"/>
      <c r="G1944" s="89"/>
      <c r="H1944" s="73"/>
      <c r="I1944" s="73"/>
      <c r="J1944" s="73"/>
      <c r="K1944" s="108"/>
    </row>
    <row r="1945" spans="3:11" s="380" customFormat="1" ht="18.75" x14ac:dyDescent="0.25">
      <c r="C1945" s="200" t="e">
        <f>IFERROR(VLOOKUP(D1944,'1. Desarrollo e Innov. Curricu.'!$F:$G,2,FALSE),IFERROR(VLOOKUP(D1944,'2. Investigación Científica'!$F:$G,2,FALSE),IFERROR(VLOOKUP(D1944,'3. Vinculación Univ. Sociedad'!$E:$G,2,FALSE),IFERROR(VLOOKUP(D1944,'4. Docencia y Profesorado Univ.'!$F:$G,2,FALSE),IFERROR(VLOOKUP(D1944,'5. Estudiantes y Graduados'!$F:$G,2,FALSE),IFERROR(VLOOKUP(D1944,'11. Gestion Administrativa'!$F:$G,2,FALSE),IFERROR(VLOOKUP(D1944,'13. Gestión Académica'!$F:$G,2,FALSE),IFERROR(VLOOKUP(D1944,'9. Asegura. de la Calid. y M'!$F:$G,2,FALSE),IFERROR(VLOOKUP(D1944,'6. Gestión del Conocimiento'!$F:$G,2,FALSE),IFERROR(VLOOKUP(D1944,'15. Gobernabilidad y Proceso...'!$F:$G,2,FALSE),IFERROR(VLOOKUP(D1944,'12. Gestión del Talento Humano'!$F:$G,2,FALSE),IFERROR(VLOOKUP(D1944,'14. Internacional... de la E.S.'!$F:$G,2,FALSE),IFERROR(VLOOKUP(D1944,'10. Posgrado'!$F:$G,2,FALSE),IFERROR(VLOOKUP(D1944,'17. Gestión TIC'!$F:$G,2,FALSE),IFERROR(VLOOKUP(D1944,'16. Desa. del Sistema Educ.Sup.'!$F:$G,2,FALSE),IFERROR(VLOOKUP(D1944,'8. Cultura de Inno. Insti...'!$F:$G,2,FALSE),VLOOKUP(D1944,'7. Lo Esencial de la Reforma U.'!$F:$G,2,0)))))))))))))))))</f>
        <v>#N/A</v>
      </c>
      <c r="D1945" s="31"/>
      <c r="E1945" s="89"/>
      <c r="F1945" s="89"/>
      <c r="G1945" s="89"/>
      <c r="H1945" s="73"/>
      <c r="I1945" s="73"/>
      <c r="J1945" s="73"/>
      <c r="K1945" s="108"/>
    </row>
    <row r="1946" spans="3:11" s="380" customFormat="1" ht="15.75" thickBot="1" x14ac:dyDescent="0.3">
      <c r="F1946" s="89"/>
      <c r="G1946" s="73"/>
      <c r="H1946" s="73"/>
      <c r="I1946" s="73"/>
    </row>
    <row r="1947" spans="3:11" s="380" customFormat="1" ht="30.75" thickBot="1" x14ac:dyDescent="0.3">
      <c r="C1947" s="125" t="s">
        <v>44</v>
      </c>
      <c r="D1947" s="125" t="s">
        <v>55</v>
      </c>
      <c r="E1947" s="132" t="s">
        <v>57</v>
      </c>
      <c r="F1947" s="131" t="s">
        <v>27</v>
      </c>
      <c r="G1947" s="129" t="s">
        <v>130</v>
      </c>
      <c r="H1947" s="132" t="s">
        <v>46</v>
      </c>
      <c r="I1947" s="129" t="s">
        <v>131</v>
      </c>
      <c r="J1947" s="129" t="s">
        <v>409</v>
      </c>
      <c r="K1947" s="129" t="s">
        <v>410</v>
      </c>
    </row>
    <row r="1948" spans="3:11" s="380" customFormat="1" hidden="1" x14ac:dyDescent="0.25">
      <c r="C1948" s="210" t="s">
        <v>438</v>
      </c>
      <c r="D1948" s="211"/>
      <c r="E1948" s="209">
        <f>HLOOKUP(C1948,$AH$2:$BU$3,2,0)</f>
        <v>620</v>
      </c>
      <c r="F1948" s="93">
        <f t="shared" ref="F1948:F1956" si="108">D1948*E1948</f>
        <v>0</v>
      </c>
      <c r="G1948" s="157"/>
      <c r="H1948" s="138"/>
      <c r="I1948" s="126" t="e">
        <f>VLOOKUP(H1948,Presupuesto!$B$11:$C$565,2,0)</f>
        <v>#N/A</v>
      </c>
      <c r="J1948" s="208" t="s">
        <v>1474</v>
      </c>
      <c r="K1948" s="94" t="s">
        <v>393</v>
      </c>
    </row>
    <row r="1949" spans="3:11" s="380" customFormat="1" x14ac:dyDescent="0.25">
      <c r="C1949" s="137" t="s">
        <v>3085</v>
      </c>
      <c r="D1949" s="154">
        <v>3</v>
      </c>
      <c r="E1949" s="119">
        <v>3500</v>
      </c>
      <c r="F1949" s="93">
        <f t="shared" si="108"/>
        <v>10500</v>
      </c>
      <c r="G1949" s="157" t="s">
        <v>128</v>
      </c>
      <c r="H1949" s="138"/>
      <c r="I1949" s="126" t="e">
        <f>VLOOKUP(H1949,Presupuesto!$B$11:$C$565,2,0)</f>
        <v>#N/A</v>
      </c>
      <c r="J1949" s="94" t="s">
        <v>470</v>
      </c>
      <c r="K1949" s="94" t="s">
        <v>401</v>
      </c>
    </row>
    <row r="1950" spans="3:11" s="380" customFormat="1" hidden="1" x14ac:dyDescent="0.25">
      <c r="C1950" s="137"/>
      <c r="D1950" s="154"/>
      <c r="E1950" s="119"/>
      <c r="F1950" s="93">
        <f t="shared" si="108"/>
        <v>0</v>
      </c>
      <c r="G1950" s="157"/>
      <c r="H1950" s="138"/>
      <c r="I1950" s="126" t="e">
        <f>VLOOKUP(H1950,Presupuesto!$B$11:$C$565,2,0)</f>
        <v>#N/A</v>
      </c>
      <c r="J1950" s="94" t="str">
        <f t="shared" ref="J1950:J1956" si="109">$J$854</f>
        <v>Desarrollo del Sistema de Educación Superior</v>
      </c>
      <c r="K1950" s="94" t="s">
        <v>411</v>
      </c>
    </row>
    <row r="1951" spans="3:11" s="380" customFormat="1" hidden="1" x14ac:dyDescent="0.25">
      <c r="C1951" s="137"/>
      <c r="D1951" s="154"/>
      <c r="E1951" s="119"/>
      <c r="F1951" s="93">
        <f t="shared" si="108"/>
        <v>0</v>
      </c>
      <c r="G1951" s="157"/>
      <c r="H1951" s="138"/>
      <c r="I1951" s="126" t="e">
        <f>VLOOKUP(H1951,Presupuesto!$B$11:$C$565,2,0)</f>
        <v>#N/A</v>
      </c>
      <c r="J1951" s="94" t="str">
        <f t="shared" si="109"/>
        <v>Desarrollo del Sistema de Educación Superior</v>
      </c>
      <c r="K1951" s="94" t="s">
        <v>411</v>
      </c>
    </row>
    <row r="1952" spans="3:11" s="380" customFormat="1" hidden="1" x14ac:dyDescent="0.25">
      <c r="C1952" s="137"/>
      <c r="D1952" s="154"/>
      <c r="E1952" s="119"/>
      <c r="F1952" s="93">
        <f t="shared" si="108"/>
        <v>0</v>
      </c>
      <c r="G1952" s="157"/>
      <c r="H1952" s="138"/>
      <c r="I1952" s="126" t="e">
        <f>VLOOKUP(H1952,Presupuesto!$B$11:$C$565,2,0)</f>
        <v>#N/A</v>
      </c>
      <c r="J1952" s="94" t="str">
        <f t="shared" si="109"/>
        <v>Desarrollo del Sistema de Educación Superior</v>
      </c>
      <c r="K1952" s="94" t="s">
        <v>411</v>
      </c>
    </row>
    <row r="1953" spans="3:11" s="380" customFormat="1" hidden="1" x14ac:dyDescent="0.25">
      <c r="C1953" s="137"/>
      <c r="D1953" s="154"/>
      <c r="E1953" s="119"/>
      <c r="F1953" s="93">
        <f t="shared" si="108"/>
        <v>0</v>
      </c>
      <c r="G1953" s="157"/>
      <c r="H1953" s="138"/>
      <c r="I1953" s="126" t="e">
        <f>VLOOKUP(H1953,Presupuesto!$B$11:$C$565,2,0)</f>
        <v>#N/A</v>
      </c>
      <c r="J1953" s="94" t="str">
        <f t="shared" si="109"/>
        <v>Desarrollo del Sistema de Educación Superior</v>
      </c>
      <c r="K1953" s="94" t="s">
        <v>400</v>
      </c>
    </row>
    <row r="1954" spans="3:11" s="380" customFormat="1" hidden="1" x14ac:dyDescent="0.25">
      <c r="C1954" s="137"/>
      <c r="D1954" s="154"/>
      <c r="E1954" s="119"/>
      <c r="F1954" s="93">
        <f t="shared" si="108"/>
        <v>0</v>
      </c>
      <c r="G1954" s="157"/>
      <c r="H1954" s="138"/>
      <c r="I1954" s="126" t="e">
        <f>VLOOKUP(H1954,Presupuesto!$B$11:$C$565,2,0)</f>
        <v>#N/A</v>
      </c>
      <c r="J1954" s="94" t="str">
        <f t="shared" si="109"/>
        <v>Desarrollo del Sistema de Educación Superior</v>
      </c>
      <c r="K1954" s="94" t="s">
        <v>411</v>
      </c>
    </row>
    <row r="1955" spans="3:11" s="380" customFormat="1" hidden="1" x14ac:dyDescent="0.25">
      <c r="C1955" s="137"/>
      <c r="D1955" s="154"/>
      <c r="E1955" s="119"/>
      <c r="F1955" s="93">
        <f t="shared" si="108"/>
        <v>0</v>
      </c>
      <c r="G1955" s="157"/>
      <c r="H1955" s="138"/>
      <c r="I1955" s="126" t="e">
        <f>VLOOKUP(H1955,Presupuesto!$B$11:$C$565,2,0)</f>
        <v>#N/A</v>
      </c>
      <c r="J1955" s="94" t="str">
        <f t="shared" si="109"/>
        <v>Desarrollo del Sistema de Educación Superior</v>
      </c>
      <c r="K1955" s="94" t="s">
        <v>411</v>
      </c>
    </row>
    <row r="1956" spans="3:11" s="380" customFormat="1" hidden="1" x14ac:dyDescent="0.25">
      <c r="C1956" s="137"/>
      <c r="D1956" s="154"/>
      <c r="E1956" s="119"/>
      <c r="F1956" s="93">
        <f t="shared" si="108"/>
        <v>0</v>
      </c>
      <c r="G1956" s="157"/>
      <c r="H1956" s="138"/>
      <c r="I1956" s="126" t="e">
        <f>VLOOKUP(H1956,Presupuesto!$B$11:$C$565,2,0)</f>
        <v>#N/A</v>
      </c>
      <c r="J1956" s="94" t="str">
        <f t="shared" si="109"/>
        <v>Desarrollo del Sistema de Educación Superior</v>
      </c>
      <c r="K1956" s="94" t="s">
        <v>411</v>
      </c>
    </row>
    <row r="1957" spans="3:11" s="380" customFormat="1" ht="15.75" thickBot="1" x14ac:dyDescent="0.3">
      <c r="G1957" s="367"/>
    </row>
    <row r="1958" spans="3:11" s="380" customFormat="1" ht="15.75" thickBot="1" x14ac:dyDescent="0.3">
      <c r="C1958" s="153" t="s">
        <v>53</v>
      </c>
      <c r="D1958" s="307">
        <f>SUM(F1965:F1973)</f>
        <v>31250</v>
      </c>
      <c r="F1958" s="70"/>
      <c r="G1958" s="76"/>
      <c r="H1958" s="70"/>
      <c r="I1958" s="70"/>
    </row>
    <row r="1959" spans="3:11" s="380" customFormat="1" x14ac:dyDescent="0.25">
      <c r="C1959" s="70"/>
      <c r="D1959" s="31"/>
      <c r="E1959" s="89"/>
      <c r="F1959" s="89"/>
      <c r="G1959" s="89"/>
      <c r="H1959" s="73"/>
      <c r="I1959" s="73"/>
      <c r="J1959" s="73"/>
      <c r="K1959" s="108"/>
    </row>
    <row r="1960" spans="3:11" s="380" customFormat="1" x14ac:dyDescent="0.25">
      <c r="C1960" s="70"/>
      <c r="D1960" s="31"/>
      <c r="E1960" s="89"/>
      <c r="F1960" s="89"/>
      <c r="G1960" s="89"/>
      <c r="H1960" s="73"/>
      <c r="I1960" s="73"/>
      <c r="J1960" s="73"/>
      <c r="K1960" s="108"/>
    </row>
    <row r="1961" spans="3:11" s="380" customFormat="1" ht="15.75" x14ac:dyDescent="0.25">
      <c r="C1961" s="198" t="s">
        <v>391</v>
      </c>
      <c r="D1961" s="306" t="s">
        <v>2229</v>
      </c>
      <c r="E1961" s="89"/>
      <c r="F1961" s="89"/>
      <c r="G1961" s="89"/>
      <c r="H1961" s="73"/>
      <c r="I1961" s="73"/>
      <c r="J1961" s="73"/>
      <c r="K1961" s="108"/>
    </row>
    <row r="1962" spans="3:11" s="380" customFormat="1" ht="18.75" x14ac:dyDescent="0.25">
      <c r="C1962" s="200" t="str">
        <f>IFERROR(VLOOKUP(D1961,'1. Desarrollo e Innov. Curricu.'!$F:$G,2,FALSE),IFERROR(VLOOKUP(D1961,'2. Investigación Científica'!$F:$G,2,FALSE),IFERROR(VLOOKUP(D1961,'3. Vinculación Univ. Sociedad'!$E:$G,2,FALSE),IFERROR(VLOOKUP(D1961,'4. Docencia y Profesorado Univ.'!$F:$G,2,FALSE),IFERROR(VLOOKUP(D1961,'5. Estudiantes y Graduados'!$F:$G,2,FALSE),IFERROR(VLOOKUP(D1961,'11. Gestion Administrativa'!$F:$G,2,FALSE),IFERROR(VLOOKUP(D1961,'13. Gestión Académica'!$F:$G,2,FALSE),IFERROR(VLOOKUP(D1961,'9. Asegura. de la Calid. y M'!$F:$G,2,FALSE),IFERROR(VLOOKUP(D1961,'6. Gestión del Conocimiento'!$F:$G,2,FALSE),IFERROR(VLOOKUP(D1961,'15. Gobernabilidad y Proceso...'!$F:$G,2,FALSE),IFERROR(VLOOKUP(D1961,'12. Gestión del Talento Humano'!$F:$G,2,FALSE),IFERROR(VLOOKUP(D1961,'14. Internacional... de la E.S.'!$F:$G,2,FALSE),IFERROR(VLOOKUP(D1961,'10. Posgrado'!$F:$G,2,FALSE),IFERROR(VLOOKUP(D1961,'17. Gestión TIC'!$F:$G,2,FALSE),IFERROR(VLOOKUP(D1961,'16. Desa. del Sistema Educ.Sup.'!$F:$G,2,FALSE),IFERROR(VLOOKUP(D1961,'8. Cultura de Inno. Insti...'!$F:$G,2,FALSE),VLOOKUP(D1961,'7. Lo Esencial de la Reforma U.'!$F:$G,2,0)))))))))))))))))</f>
        <v>Segundo taller de actualización didáctica de los docentes de la carrera de Fisica. Aplicación del nuevo Plan de Estudios</v>
      </c>
      <c r="D1962" s="31"/>
      <c r="E1962" s="89"/>
      <c r="F1962" s="89"/>
      <c r="G1962" s="89"/>
      <c r="H1962" s="73"/>
      <c r="I1962" s="73"/>
      <c r="J1962" s="73"/>
      <c r="K1962" s="108"/>
    </row>
    <row r="1963" spans="3:11" s="380" customFormat="1" ht="15.75" thickBot="1" x14ac:dyDescent="0.3">
      <c r="F1963" s="89"/>
      <c r="G1963" s="73"/>
      <c r="H1963" s="73"/>
      <c r="I1963" s="73"/>
    </row>
    <row r="1964" spans="3:11" s="380" customFormat="1" ht="30.75" thickBot="1" x14ac:dyDescent="0.3">
      <c r="C1964" s="125" t="s">
        <v>44</v>
      </c>
      <c r="D1964" s="125" t="s">
        <v>55</v>
      </c>
      <c r="E1964" s="132" t="s">
        <v>57</v>
      </c>
      <c r="F1964" s="131" t="s">
        <v>27</v>
      </c>
      <c r="G1964" s="129" t="s">
        <v>130</v>
      </c>
      <c r="H1964" s="132" t="s">
        <v>46</v>
      </c>
      <c r="I1964" s="129" t="s">
        <v>131</v>
      </c>
      <c r="J1964" s="129" t="s">
        <v>409</v>
      </c>
      <c r="K1964" s="129" t="s">
        <v>410</v>
      </c>
    </row>
    <row r="1965" spans="3:11" s="380" customFormat="1" hidden="1" x14ac:dyDescent="0.25">
      <c r="C1965" s="210" t="s">
        <v>438</v>
      </c>
      <c r="D1965" s="211"/>
      <c r="E1965" s="209">
        <f>HLOOKUP(C1965,$AH$2:$BU$3,2,0)</f>
        <v>620</v>
      </c>
      <c r="F1965" s="93">
        <f t="shared" ref="F1965:F1973" si="110">D1965*E1965</f>
        <v>0</v>
      </c>
      <c r="G1965" s="157"/>
      <c r="H1965" s="138"/>
      <c r="I1965" s="126" t="e">
        <f>VLOOKUP(H1965,Presupuesto!$B$11:$C$565,2,0)</f>
        <v>#N/A</v>
      </c>
      <c r="J1965" s="208" t="s">
        <v>1474</v>
      </c>
      <c r="K1965" s="94" t="s">
        <v>393</v>
      </c>
    </row>
    <row r="1966" spans="3:11" s="380" customFormat="1" x14ac:dyDescent="0.25">
      <c r="C1966" s="137" t="s">
        <v>3087</v>
      </c>
      <c r="D1966" s="154">
        <v>1</v>
      </c>
      <c r="E1966" s="119">
        <v>31250</v>
      </c>
      <c r="F1966" s="93">
        <f t="shared" si="110"/>
        <v>31250</v>
      </c>
      <c r="G1966" s="157" t="s">
        <v>128</v>
      </c>
      <c r="H1966" s="138"/>
      <c r="I1966" s="126" t="e">
        <f>VLOOKUP(H1966,Presupuesto!$B$11:$C$565,2,0)</f>
        <v>#N/A</v>
      </c>
      <c r="J1966" s="94" t="s">
        <v>1357</v>
      </c>
      <c r="K1966" s="94" t="s">
        <v>397</v>
      </c>
    </row>
    <row r="1967" spans="3:11" s="380" customFormat="1" hidden="1" x14ac:dyDescent="0.25">
      <c r="C1967" s="137"/>
      <c r="D1967" s="154"/>
      <c r="E1967" s="119"/>
      <c r="F1967" s="93">
        <f t="shared" si="110"/>
        <v>0</v>
      </c>
      <c r="G1967" s="157"/>
      <c r="H1967" s="138"/>
      <c r="I1967" s="126" t="e">
        <f>VLOOKUP(H1967,Presupuesto!$B$11:$C$565,2,0)</f>
        <v>#N/A</v>
      </c>
      <c r="J1967" s="94" t="str">
        <f t="shared" ref="J1967:J1973" si="111">$J$854</f>
        <v>Desarrollo del Sistema de Educación Superior</v>
      </c>
      <c r="K1967" s="94" t="s">
        <v>411</v>
      </c>
    </row>
    <row r="1968" spans="3:11" s="380" customFormat="1" hidden="1" x14ac:dyDescent="0.25">
      <c r="C1968" s="137"/>
      <c r="D1968" s="154"/>
      <c r="E1968" s="119"/>
      <c r="F1968" s="93">
        <f t="shared" si="110"/>
        <v>0</v>
      </c>
      <c r="G1968" s="157"/>
      <c r="H1968" s="138"/>
      <c r="I1968" s="126" t="e">
        <f>VLOOKUP(H1968,Presupuesto!$B$11:$C$565,2,0)</f>
        <v>#N/A</v>
      </c>
      <c r="J1968" s="94" t="str">
        <f t="shared" si="111"/>
        <v>Desarrollo del Sistema de Educación Superior</v>
      </c>
      <c r="K1968" s="94" t="s">
        <v>411</v>
      </c>
    </row>
    <row r="1969" spans="3:11" s="380" customFormat="1" hidden="1" x14ac:dyDescent="0.25">
      <c r="C1969" s="137"/>
      <c r="D1969" s="154"/>
      <c r="E1969" s="119"/>
      <c r="F1969" s="93">
        <f t="shared" si="110"/>
        <v>0</v>
      </c>
      <c r="G1969" s="157"/>
      <c r="H1969" s="138"/>
      <c r="I1969" s="126" t="e">
        <f>VLOOKUP(H1969,Presupuesto!$B$11:$C$565,2,0)</f>
        <v>#N/A</v>
      </c>
      <c r="J1969" s="94" t="str">
        <f t="shared" si="111"/>
        <v>Desarrollo del Sistema de Educación Superior</v>
      </c>
      <c r="K1969" s="94" t="s">
        <v>411</v>
      </c>
    </row>
    <row r="1970" spans="3:11" s="380" customFormat="1" hidden="1" x14ac:dyDescent="0.25">
      <c r="C1970" s="137"/>
      <c r="D1970" s="154"/>
      <c r="E1970" s="119"/>
      <c r="F1970" s="93">
        <f t="shared" si="110"/>
        <v>0</v>
      </c>
      <c r="G1970" s="157"/>
      <c r="H1970" s="138"/>
      <c r="I1970" s="126" t="e">
        <f>VLOOKUP(H1970,Presupuesto!$B$11:$C$565,2,0)</f>
        <v>#N/A</v>
      </c>
      <c r="J1970" s="94" t="str">
        <f t="shared" si="111"/>
        <v>Desarrollo del Sistema de Educación Superior</v>
      </c>
      <c r="K1970" s="94" t="s">
        <v>400</v>
      </c>
    </row>
    <row r="1971" spans="3:11" s="380" customFormat="1" hidden="1" x14ac:dyDescent="0.25">
      <c r="C1971" s="137"/>
      <c r="D1971" s="154"/>
      <c r="E1971" s="119"/>
      <c r="F1971" s="93">
        <f t="shared" si="110"/>
        <v>0</v>
      </c>
      <c r="G1971" s="157"/>
      <c r="H1971" s="138"/>
      <c r="I1971" s="126" t="e">
        <f>VLOOKUP(H1971,Presupuesto!$B$11:$C$565,2,0)</f>
        <v>#N/A</v>
      </c>
      <c r="J1971" s="94" t="str">
        <f t="shared" si="111"/>
        <v>Desarrollo del Sistema de Educación Superior</v>
      </c>
      <c r="K1971" s="94" t="s">
        <v>411</v>
      </c>
    </row>
    <row r="1972" spans="3:11" s="380" customFormat="1" hidden="1" x14ac:dyDescent="0.25">
      <c r="C1972" s="137"/>
      <c r="D1972" s="154"/>
      <c r="E1972" s="119"/>
      <c r="F1972" s="93">
        <f t="shared" si="110"/>
        <v>0</v>
      </c>
      <c r="G1972" s="157"/>
      <c r="H1972" s="138"/>
      <c r="I1972" s="126" t="e">
        <f>VLOOKUP(H1972,Presupuesto!$B$11:$C$565,2,0)</f>
        <v>#N/A</v>
      </c>
      <c r="J1972" s="94" t="str">
        <f t="shared" si="111"/>
        <v>Desarrollo del Sistema de Educación Superior</v>
      </c>
      <c r="K1972" s="94" t="s">
        <v>411</v>
      </c>
    </row>
    <row r="1973" spans="3:11" s="380" customFormat="1" hidden="1" x14ac:dyDescent="0.25">
      <c r="C1973" s="137"/>
      <c r="D1973" s="154"/>
      <c r="E1973" s="119"/>
      <c r="F1973" s="93">
        <f t="shared" si="110"/>
        <v>0</v>
      </c>
      <c r="G1973" s="157"/>
      <c r="H1973" s="138"/>
      <c r="I1973" s="126" t="e">
        <f>VLOOKUP(H1973,Presupuesto!$B$11:$C$565,2,0)</f>
        <v>#N/A</v>
      </c>
      <c r="J1973" s="94" t="str">
        <f t="shared" si="111"/>
        <v>Desarrollo del Sistema de Educación Superior</v>
      </c>
      <c r="K1973" s="94" t="s">
        <v>411</v>
      </c>
    </row>
    <row r="1974" spans="3:11" s="380" customFormat="1" ht="15.75" thickBot="1" x14ac:dyDescent="0.3">
      <c r="G1974" s="367"/>
    </row>
    <row r="1975" spans="3:11" s="380" customFormat="1" ht="15.75" thickBot="1" x14ac:dyDescent="0.3">
      <c r="C1975" s="153" t="s">
        <v>53</v>
      </c>
      <c r="D1975" s="307">
        <f>SUM(F1982:F1990)</f>
        <v>50000</v>
      </c>
      <c r="F1975" s="70"/>
      <c r="G1975" s="76"/>
      <c r="H1975" s="70"/>
      <c r="I1975" s="70"/>
    </row>
    <row r="1976" spans="3:11" s="380" customFormat="1" x14ac:dyDescent="0.25">
      <c r="C1976" s="70"/>
      <c r="D1976" s="31"/>
      <c r="E1976" s="89"/>
      <c r="F1976" s="89"/>
      <c r="G1976" s="89"/>
      <c r="H1976" s="73"/>
      <c r="I1976" s="73"/>
      <c r="J1976" s="73"/>
      <c r="K1976" s="108"/>
    </row>
    <row r="1977" spans="3:11" s="380" customFormat="1" x14ac:dyDescent="0.25">
      <c r="C1977" s="70"/>
      <c r="D1977" s="31"/>
      <c r="E1977" s="89"/>
      <c r="F1977" s="89"/>
      <c r="G1977" s="89"/>
      <c r="H1977" s="73"/>
      <c r="I1977" s="73"/>
      <c r="J1977" s="73"/>
      <c r="K1977" s="108"/>
    </row>
    <row r="1978" spans="3:11" s="380" customFormat="1" ht="15.75" x14ac:dyDescent="0.25">
      <c r="C1978" s="198" t="s">
        <v>391</v>
      </c>
      <c r="D1978" s="306" t="s">
        <v>2231</v>
      </c>
      <c r="E1978" s="89"/>
      <c r="F1978" s="89"/>
      <c r="G1978" s="89"/>
      <c r="H1978" s="73"/>
      <c r="I1978" s="73"/>
      <c r="J1978" s="73"/>
      <c r="K1978" s="108"/>
    </row>
    <row r="1979" spans="3:11" s="380" customFormat="1" ht="18.75" x14ac:dyDescent="0.25">
      <c r="C1979" s="200" t="str">
        <f>IFERROR(VLOOKUP(D1978,'1. Desarrollo e Innov. Curricu.'!$F:$G,2,FALSE),IFERROR(VLOOKUP(D1978,'2. Investigación Científica'!$F:$G,2,FALSE),IFERROR(VLOOKUP(D1978,'3. Vinculación Univ. Sociedad'!$E:$G,2,FALSE),IFERROR(VLOOKUP(D1978,'4. Docencia y Profesorado Univ.'!$F:$G,2,FALSE),IFERROR(VLOOKUP(D1978,'5. Estudiantes y Graduados'!$F:$G,2,FALSE),IFERROR(VLOOKUP(D1978,'11. Gestion Administrativa'!$F:$G,2,FALSE),IFERROR(VLOOKUP(D1978,'13. Gestión Académica'!$F:$G,2,FALSE),IFERROR(VLOOKUP(D1978,'9. Asegura. de la Calid. y M'!$F:$G,2,FALSE),IFERROR(VLOOKUP(D1978,'6. Gestión del Conocimiento'!$F:$G,2,FALSE),IFERROR(VLOOKUP(D1978,'15. Gobernabilidad y Proceso...'!$F:$G,2,FALSE),IFERROR(VLOOKUP(D1978,'12. Gestión del Talento Humano'!$F:$G,2,FALSE),IFERROR(VLOOKUP(D1978,'14. Internacional... de la E.S.'!$F:$G,2,FALSE),IFERROR(VLOOKUP(D1978,'10. Posgrado'!$F:$G,2,FALSE),IFERROR(VLOOKUP(D1978,'17. Gestión TIC'!$F:$G,2,FALSE),IFERROR(VLOOKUP(D1978,'16. Desa. del Sistema Educ.Sup.'!$F:$G,2,FALSE),IFERROR(VLOOKUP(D1978,'8. Cultura de Inno. Insti...'!$F:$G,2,FALSE),VLOOKUP(D1978,'7. Lo Esencial de la Reforma U.'!$F:$G,2,0)))))))))))))))))</f>
        <v>Taller motivacional para docentes de la Esculea de Biología</v>
      </c>
      <c r="D1979" s="31"/>
      <c r="E1979" s="89"/>
      <c r="F1979" s="89"/>
      <c r="G1979" s="89"/>
      <c r="H1979" s="73"/>
      <c r="I1979" s="73"/>
      <c r="J1979" s="73"/>
      <c r="K1979" s="108"/>
    </row>
    <row r="1980" spans="3:11" s="380" customFormat="1" ht="15.75" thickBot="1" x14ac:dyDescent="0.3">
      <c r="F1980" s="89"/>
      <c r="G1980" s="73"/>
      <c r="H1980" s="73"/>
      <c r="I1980" s="73"/>
    </row>
    <row r="1981" spans="3:11" s="380" customFormat="1" ht="30.75" thickBot="1" x14ac:dyDescent="0.3">
      <c r="C1981" s="125" t="s">
        <v>44</v>
      </c>
      <c r="D1981" s="125" t="s">
        <v>55</v>
      </c>
      <c r="E1981" s="132" t="s">
        <v>57</v>
      </c>
      <c r="F1981" s="131" t="s">
        <v>27</v>
      </c>
      <c r="G1981" s="129" t="s">
        <v>130</v>
      </c>
      <c r="H1981" s="132" t="s">
        <v>46</v>
      </c>
      <c r="I1981" s="129" t="s">
        <v>131</v>
      </c>
      <c r="J1981" s="129" t="s">
        <v>409</v>
      </c>
      <c r="K1981" s="129" t="s">
        <v>410</v>
      </c>
    </row>
    <row r="1982" spans="3:11" s="380" customFormat="1" hidden="1" x14ac:dyDescent="0.25">
      <c r="C1982" s="210" t="s">
        <v>438</v>
      </c>
      <c r="D1982" s="211"/>
      <c r="E1982" s="209">
        <f>HLOOKUP(C1982,$AH$2:$BU$3,2,0)</f>
        <v>620</v>
      </c>
      <c r="F1982" s="93">
        <f t="shared" ref="F1982:F1990" si="112">D1982*E1982</f>
        <v>0</v>
      </c>
      <c r="G1982" s="157"/>
      <c r="H1982" s="138"/>
      <c r="I1982" s="126" t="e">
        <f>VLOOKUP(H1982,Presupuesto!$B$11:$C$565,2,0)</f>
        <v>#N/A</v>
      </c>
      <c r="J1982" s="208" t="s">
        <v>1474</v>
      </c>
      <c r="K1982" s="94" t="s">
        <v>393</v>
      </c>
    </row>
    <row r="1983" spans="3:11" s="380" customFormat="1" x14ac:dyDescent="0.25">
      <c r="C1983" s="137" t="s">
        <v>3088</v>
      </c>
      <c r="D1983" s="154">
        <v>1</v>
      </c>
      <c r="E1983" s="119">
        <v>50000</v>
      </c>
      <c r="F1983" s="93">
        <f t="shared" si="112"/>
        <v>50000</v>
      </c>
      <c r="G1983" s="157" t="s">
        <v>128</v>
      </c>
      <c r="H1983" s="138"/>
      <c r="I1983" s="126" t="e">
        <f>VLOOKUP(H1983,Presupuesto!$B$11:$C$565,2,0)</f>
        <v>#N/A</v>
      </c>
      <c r="J1983" s="94" t="s">
        <v>1357</v>
      </c>
      <c r="K1983" s="94" t="s">
        <v>400</v>
      </c>
    </row>
    <row r="1984" spans="3:11" s="380" customFormat="1" hidden="1" x14ac:dyDescent="0.25">
      <c r="C1984" s="137"/>
      <c r="D1984" s="154"/>
      <c r="E1984" s="119"/>
      <c r="F1984" s="93">
        <f t="shared" si="112"/>
        <v>0</v>
      </c>
      <c r="G1984" s="157"/>
      <c r="H1984" s="138"/>
      <c r="I1984" s="126" t="e">
        <f>VLOOKUP(H1984,Presupuesto!$B$11:$C$565,2,0)</f>
        <v>#N/A</v>
      </c>
      <c r="J1984" s="94" t="str">
        <f t="shared" ref="J1984:J1990" si="113">$J$854</f>
        <v>Desarrollo del Sistema de Educación Superior</v>
      </c>
      <c r="K1984" s="94" t="s">
        <v>411</v>
      </c>
    </row>
    <row r="1985" spans="3:11" s="380" customFormat="1" hidden="1" x14ac:dyDescent="0.25">
      <c r="C1985" s="137"/>
      <c r="D1985" s="154"/>
      <c r="E1985" s="119"/>
      <c r="F1985" s="93">
        <f t="shared" si="112"/>
        <v>0</v>
      </c>
      <c r="G1985" s="157"/>
      <c r="H1985" s="138"/>
      <c r="I1985" s="126" t="e">
        <f>VLOOKUP(H1985,Presupuesto!$B$11:$C$565,2,0)</f>
        <v>#N/A</v>
      </c>
      <c r="J1985" s="94" t="str">
        <f t="shared" si="113"/>
        <v>Desarrollo del Sistema de Educación Superior</v>
      </c>
      <c r="K1985" s="94" t="s">
        <v>411</v>
      </c>
    </row>
    <row r="1986" spans="3:11" s="380" customFormat="1" hidden="1" x14ac:dyDescent="0.25">
      <c r="C1986" s="137"/>
      <c r="D1986" s="154"/>
      <c r="E1986" s="119"/>
      <c r="F1986" s="93">
        <f t="shared" si="112"/>
        <v>0</v>
      </c>
      <c r="G1986" s="157"/>
      <c r="H1986" s="138"/>
      <c r="I1986" s="126" t="e">
        <f>VLOOKUP(H1986,Presupuesto!$B$11:$C$565,2,0)</f>
        <v>#N/A</v>
      </c>
      <c r="J1986" s="94" t="str">
        <f t="shared" si="113"/>
        <v>Desarrollo del Sistema de Educación Superior</v>
      </c>
      <c r="K1986" s="94" t="s">
        <v>411</v>
      </c>
    </row>
    <row r="1987" spans="3:11" s="380" customFormat="1" hidden="1" x14ac:dyDescent="0.25">
      <c r="C1987" s="137"/>
      <c r="D1987" s="154"/>
      <c r="E1987" s="119"/>
      <c r="F1987" s="93">
        <f t="shared" si="112"/>
        <v>0</v>
      </c>
      <c r="G1987" s="157"/>
      <c r="H1987" s="138"/>
      <c r="I1987" s="126" t="e">
        <f>VLOOKUP(H1987,Presupuesto!$B$11:$C$565,2,0)</f>
        <v>#N/A</v>
      </c>
      <c r="J1987" s="94" t="str">
        <f t="shared" si="113"/>
        <v>Desarrollo del Sistema de Educación Superior</v>
      </c>
      <c r="K1987" s="94" t="s">
        <v>400</v>
      </c>
    </row>
    <row r="1988" spans="3:11" s="380" customFormat="1" hidden="1" x14ac:dyDescent="0.25">
      <c r="C1988" s="137"/>
      <c r="D1988" s="154"/>
      <c r="E1988" s="119"/>
      <c r="F1988" s="93">
        <f t="shared" si="112"/>
        <v>0</v>
      </c>
      <c r="G1988" s="157"/>
      <c r="H1988" s="138"/>
      <c r="I1988" s="126" t="e">
        <f>VLOOKUP(H1988,Presupuesto!$B$11:$C$565,2,0)</f>
        <v>#N/A</v>
      </c>
      <c r="J1988" s="94" t="str">
        <f t="shared" si="113"/>
        <v>Desarrollo del Sistema de Educación Superior</v>
      </c>
      <c r="K1988" s="94" t="s">
        <v>411</v>
      </c>
    </row>
    <row r="1989" spans="3:11" s="380" customFormat="1" hidden="1" x14ac:dyDescent="0.25">
      <c r="C1989" s="137"/>
      <c r="D1989" s="154"/>
      <c r="E1989" s="119"/>
      <c r="F1989" s="93">
        <f t="shared" si="112"/>
        <v>0</v>
      </c>
      <c r="G1989" s="157"/>
      <c r="H1989" s="138"/>
      <c r="I1989" s="126" t="e">
        <f>VLOOKUP(H1989,Presupuesto!$B$11:$C$565,2,0)</f>
        <v>#N/A</v>
      </c>
      <c r="J1989" s="94" t="str">
        <f t="shared" si="113"/>
        <v>Desarrollo del Sistema de Educación Superior</v>
      </c>
      <c r="K1989" s="94" t="s">
        <v>411</v>
      </c>
    </row>
    <row r="1990" spans="3:11" s="380" customFormat="1" hidden="1" x14ac:dyDescent="0.25">
      <c r="C1990" s="137"/>
      <c r="D1990" s="154"/>
      <c r="E1990" s="119"/>
      <c r="F1990" s="93">
        <f t="shared" si="112"/>
        <v>0</v>
      </c>
      <c r="G1990" s="157"/>
      <c r="H1990" s="138"/>
      <c r="I1990" s="126" t="e">
        <f>VLOOKUP(H1990,Presupuesto!$B$11:$C$565,2,0)</f>
        <v>#N/A</v>
      </c>
      <c r="J1990" s="94" t="str">
        <f t="shared" si="113"/>
        <v>Desarrollo del Sistema de Educación Superior</v>
      </c>
      <c r="K1990" s="94" t="s">
        <v>411</v>
      </c>
    </row>
    <row r="1991" spans="3:11" s="380" customFormat="1" ht="15.75" thickBot="1" x14ac:dyDescent="0.3">
      <c r="G1991" s="367"/>
    </row>
    <row r="1992" spans="3:11" s="380" customFormat="1" ht="15.75" thickBot="1" x14ac:dyDescent="0.3">
      <c r="C1992" s="153" t="s">
        <v>53</v>
      </c>
      <c r="D1992" s="307">
        <f>SUM(F1999:F2007)</f>
        <v>75000</v>
      </c>
      <c r="F1992" s="70"/>
      <c r="G1992" s="76"/>
      <c r="H1992" s="70"/>
      <c r="I1992" s="70"/>
    </row>
    <row r="1993" spans="3:11" s="380" customFormat="1" x14ac:dyDescent="0.25">
      <c r="C1993" s="70"/>
      <c r="D1993" s="31"/>
      <c r="E1993" s="89"/>
      <c r="F1993" s="89"/>
      <c r="G1993" s="89"/>
      <c r="H1993" s="73"/>
      <c r="I1993" s="73"/>
      <c r="J1993" s="73"/>
      <c r="K1993" s="108"/>
    </row>
    <row r="1994" spans="3:11" s="380" customFormat="1" x14ac:dyDescent="0.25">
      <c r="C1994" s="70"/>
      <c r="D1994" s="31"/>
      <c r="E1994" s="89"/>
      <c r="F1994" s="89"/>
      <c r="G1994" s="89"/>
      <c r="H1994" s="73"/>
      <c r="I1994" s="73"/>
      <c r="J1994" s="73"/>
      <c r="K1994" s="108"/>
    </row>
    <row r="1995" spans="3:11" s="380" customFormat="1" ht="15.75" x14ac:dyDescent="0.25">
      <c r="C1995" s="198" t="s">
        <v>391</v>
      </c>
      <c r="D1995" s="306" t="s">
        <v>2232</v>
      </c>
      <c r="E1995" s="89"/>
      <c r="F1995" s="89"/>
      <c r="G1995" s="89"/>
      <c r="H1995" s="73"/>
      <c r="I1995" s="73"/>
      <c r="J1995" s="73"/>
      <c r="K1995" s="108"/>
    </row>
    <row r="1996" spans="3:11" s="380" customFormat="1" ht="18.75" x14ac:dyDescent="0.25">
      <c r="C1996" s="200" t="str">
        <f>IFERROR(VLOOKUP(D1995,'1. Desarrollo e Innov. Curricu.'!$F:$G,2,FALSE),IFERROR(VLOOKUP(D1995,'2. Investigación Científica'!$F:$G,2,FALSE),IFERROR(VLOOKUP(D1995,'3. Vinculación Univ. Sociedad'!$E:$G,2,FALSE),IFERROR(VLOOKUP(D1995,'4. Docencia y Profesorado Univ.'!$F:$G,2,FALSE),IFERROR(VLOOKUP(D1995,'5. Estudiantes y Graduados'!$F:$G,2,FALSE),IFERROR(VLOOKUP(D1995,'11. Gestion Administrativa'!$F:$G,2,FALSE),IFERROR(VLOOKUP(D1995,'13. Gestión Académica'!$F:$G,2,FALSE),IFERROR(VLOOKUP(D1995,'9. Asegura. de la Calid. y M'!$F:$G,2,FALSE),IFERROR(VLOOKUP(D1995,'6. Gestión del Conocimiento'!$F:$G,2,FALSE),IFERROR(VLOOKUP(D1995,'15. Gobernabilidad y Proceso...'!$F:$G,2,FALSE),IFERROR(VLOOKUP(D1995,'12. Gestión del Talento Humano'!$F:$G,2,FALSE),IFERROR(VLOOKUP(D1995,'14. Internacional... de la E.S.'!$F:$G,2,FALSE),IFERROR(VLOOKUP(D1995,'10. Posgrado'!$F:$G,2,FALSE),IFERROR(VLOOKUP(D1995,'17. Gestión TIC'!$F:$G,2,FALSE),IFERROR(VLOOKUP(D1995,'16. Desa. del Sistema Educ.Sup.'!$F:$G,2,FALSE),IFERROR(VLOOKUP(D1995,'8. Cultura de Inno. Insti...'!$F:$G,2,FALSE),VLOOKUP(D1995,'7. Lo Esencial de la Reforma U.'!$F:$G,2,0)))))))))))))))))</f>
        <v>Gestión y desarrollo  de capacitaciones en el área disciplinar nacionales e internacionales</v>
      </c>
      <c r="D1996" s="31"/>
      <c r="E1996" s="89"/>
      <c r="F1996" s="89"/>
      <c r="G1996" s="89"/>
      <c r="H1996" s="73"/>
      <c r="I1996" s="73"/>
      <c r="J1996" s="73"/>
      <c r="K1996" s="108"/>
    </row>
    <row r="1997" spans="3:11" s="380" customFormat="1" ht="15.75" thickBot="1" x14ac:dyDescent="0.3">
      <c r="F1997" s="89"/>
      <c r="G1997" s="73"/>
      <c r="H1997" s="73"/>
      <c r="I1997" s="73"/>
    </row>
    <row r="1998" spans="3:11" s="380" customFormat="1" ht="30.75" thickBot="1" x14ac:dyDescent="0.3">
      <c r="C1998" s="125" t="s">
        <v>44</v>
      </c>
      <c r="D1998" s="125" t="s">
        <v>55</v>
      </c>
      <c r="E1998" s="132" t="s">
        <v>57</v>
      </c>
      <c r="F1998" s="131" t="s">
        <v>27</v>
      </c>
      <c r="G1998" s="129" t="s">
        <v>130</v>
      </c>
      <c r="H1998" s="132" t="s">
        <v>46</v>
      </c>
      <c r="I1998" s="129" t="s">
        <v>131</v>
      </c>
      <c r="J1998" s="129" t="s">
        <v>409</v>
      </c>
      <c r="K1998" s="129" t="s">
        <v>410</v>
      </c>
    </row>
    <row r="1999" spans="3:11" s="380" customFormat="1" hidden="1" x14ac:dyDescent="0.25">
      <c r="C1999" s="210" t="s">
        <v>438</v>
      </c>
      <c r="D1999" s="211"/>
      <c r="E1999" s="209">
        <f>HLOOKUP(C1999,$AH$2:$BU$3,2,0)</f>
        <v>620</v>
      </c>
      <c r="F1999" s="93">
        <f t="shared" ref="F1999:F2007" si="114">D1999*E1999</f>
        <v>0</v>
      </c>
      <c r="G1999" s="157"/>
      <c r="H1999" s="138"/>
      <c r="I1999" s="126" t="e">
        <f>VLOOKUP(H1999,Presupuesto!$B$11:$C$565,2,0)</f>
        <v>#N/A</v>
      </c>
      <c r="J1999" s="208" t="s">
        <v>1474</v>
      </c>
      <c r="K1999" s="94" t="s">
        <v>393</v>
      </c>
    </row>
    <row r="2000" spans="3:11" s="380" customFormat="1" x14ac:dyDescent="0.25">
      <c r="C2000" s="137" t="s">
        <v>3089</v>
      </c>
      <c r="D2000" s="154">
        <v>3</v>
      </c>
      <c r="E2000" s="119">
        <v>25000</v>
      </c>
      <c r="F2000" s="93">
        <f t="shared" si="114"/>
        <v>75000</v>
      </c>
      <c r="G2000" s="157" t="s">
        <v>128</v>
      </c>
      <c r="H2000" s="138"/>
      <c r="I2000" s="126" t="e">
        <f>VLOOKUP(H2000,Presupuesto!$B$11:$C$565,2,0)</f>
        <v>#N/A</v>
      </c>
      <c r="J2000" s="94" t="s">
        <v>1357</v>
      </c>
      <c r="K2000" s="94" t="s">
        <v>401</v>
      </c>
    </row>
    <row r="2001" spans="3:11" s="380" customFormat="1" hidden="1" x14ac:dyDescent="0.25">
      <c r="C2001" s="137"/>
      <c r="D2001" s="154"/>
      <c r="E2001" s="119"/>
      <c r="F2001" s="93">
        <f t="shared" si="114"/>
        <v>0</v>
      </c>
      <c r="G2001" s="157"/>
      <c r="H2001" s="138"/>
      <c r="I2001" s="126" t="e">
        <f>VLOOKUP(H2001,Presupuesto!$B$11:$C$565,2,0)</f>
        <v>#N/A</v>
      </c>
      <c r="J2001" s="94" t="str">
        <f t="shared" ref="J2001:J2007" si="115">$J$854</f>
        <v>Desarrollo del Sistema de Educación Superior</v>
      </c>
      <c r="K2001" s="94" t="s">
        <v>411</v>
      </c>
    </row>
    <row r="2002" spans="3:11" s="380" customFormat="1" hidden="1" x14ac:dyDescent="0.25">
      <c r="C2002" s="137"/>
      <c r="D2002" s="154"/>
      <c r="E2002" s="119"/>
      <c r="F2002" s="93">
        <f t="shared" si="114"/>
        <v>0</v>
      </c>
      <c r="G2002" s="157"/>
      <c r="H2002" s="138"/>
      <c r="I2002" s="126" t="e">
        <f>VLOOKUP(H2002,Presupuesto!$B$11:$C$565,2,0)</f>
        <v>#N/A</v>
      </c>
      <c r="J2002" s="94" t="str">
        <f t="shared" si="115"/>
        <v>Desarrollo del Sistema de Educación Superior</v>
      </c>
      <c r="K2002" s="94" t="s">
        <v>411</v>
      </c>
    </row>
    <row r="2003" spans="3:11" s="380" customFormat="1" hidden="1" x14ac:dyDescent="0.25">
      <c r="C2003" s="137"/>
      <c r="D2003" s="154"/>
      <c r="E2003" s="119"/>
      <c r="F2003" s="93">
        <f t="shared" si="114"/>
        <v>0</v>
      </c>
      <c r="G2003" s="157"/>
      <c r="H2003" s="138"/>
      <c r="I2003" s="126" t="e">
        <f>VLOOKUP(H2003,Presupuesto!$B$11:$C$565,2,0)</f>
        <v>#N/A</v>
      </c>
      <c r="J2003" s="94" t="str">
        <f t="shared" si="115"/>
        <v>Desarrollo del Sistema de Educación Superior</v>
      </c>
      <c r="K2003" s="94" t="s">
        <v>411</v>
      </c>
    </row>
    <row r="2004" spans="3:11" s="380" customFormat="1" hidden="1" x14ac:dyDescent="0.25">
      <c r="C2004" s="137"/>
      <c r="D2004" s="154"/>
      <c r="E2004" s="119"/>
      <c r="F2004" s="93">
        <f t="shared" si="114"/>
        <v>0</v>
      </c>
      <c r="G2004" s="157"/>
      <c r="H2004" s="138"/>
      <c r="I2004" s="126" t="e">
        <f>VLOOKUP(H2004,Presupuesto!$B$11:$C$565,2,0)</f>
        <v>#N/A</v>
      </c>
      <c r="J2004" s="94" t="str">
        <f t="shared" si="115"/>
        <v>Desarrollo del Sistema de Educación Superior</v>
      </c>
      <c r="K2004" s="94" t="s">
        <v>400</v>
      </c>
    </row>
    <row r="2005" spans="3:11" s="380" customFormat="1" hidden="1" x14ac:dyDescent="0.25">
      <c r="C2005" s="137"/>
      <c r="D2005" s="154"/>
      <c r="E2005" s="119"/>
      <c r="F2005" s="93">
        <f t="shared" si="114"/>
        <v>0</v>
      </c>
      <c r="G2005" s="157"/>
      <c r="H2005" s="138"/>
      <c r="I2005" s="126" t="e">
        <f>VLOOKUP(H2005,Presupuesto!$B$11:$C$565,2,0)</f>
        <v>#N/A</v>
      </c>
      <c r="J2005" s="94" t="str">
        <f t="shared" si="115"/>
        <v>Desarrollo del Sistema de Educación Superior</v>
      </c>
      <c r="K2005" s="94" t="s">
        <v>411</v>
      </c>
    </row>
    <row r="2006" spans="3:11" s="380" customFormat="1" hidden="1" x14ac:dyDescent="0.25">
      <c r="C2006" s="137"/>
      <c r="D2006" s="154"/>
      <c r="E2006" s="119"/>
      <c r="F2006" s="93">
        <f t="shared" si="114"/>
        <v>0</v>
      </c>
      <c r="G2006" s="157"/>
      <c r="H2006" s="138"/>
      <c r="I2006" s="126" t="e">
        <f>VLOOKUP(H2006,Presupuesto!$B$11:$C$565,2,0)</f>
        <v>#N/A</v>
      </c>
      <c r="J2006" s="94" t="str">
        <f t="shared" si="115"/>
        <v>Desarrollo del Sistema de Educación Superior</v>
      </c>
      <c r="K2006" s="94" t="s">
        <v>411</v>
      </c>
    </row>
    <row r="2007" spans="3:11" s="380" customFormat="1" hidden="1" x14ac:dyDescent="0.25">
      <c r="C2007" s="137"/>
      <c r="D2007" s="154"/>
      <c r="E2007" s="119"/>
      <c r="F2007" s="93">
        <f t="shared" si="114"/>
        <v>0</v>
      </c>
      <c r="G2007" s="157"/>
      <c r="H2007" s="138"/>
      <c r="I2007" s="126" t="e">
        <f>VLOOKUP(H2007,Presupuesto!$B$11:$C$565,2,0)</f>
        <v>#N/A</v>
      </c>
      <c r="J2007" s="94" t="str">
        <f t="shared" si="115"/>
        <v>Desarrollo del Sistema de Educación Superior</v>
      </c>
      <c r="K2007" s="94" t="s">
        <v>411</v>
      </c>
    </row>
    <row r="2008" spans="3:11" s="380" customFormat="1" ht="15.75" thickBot="1" x14ac:dyDescent="0.3">
      <c r="G2008" s="367"/>
    </row>
    <row r="2009" spans="3:11" s="380" customFormat="1" ht="15.75" thickBot="1" x14ac:dyDescent="0.3">
      <c r="C2009" s="153" t="s">
        <v>53</v>
      </c>
      <c r="D2009" s="307">
        <f>SUM(F2016:F2024)</f>
        <v>71144</v>
      </c>
      <c r="F2009" s="70"/>
      <c r="G2009" s="76"/>
      <c r="H2009" s="70"/>
      <c r="I2009" s="70"/>
    </row>
    <row r="2010" spans="3:11" s="380" customFormat="1" x14ac:dyDescent="0.25">
      <c r="C2010" s="70"/>
      <c r="D2010" s="31"/>
      <c r="E2010" s="89"/>
      <c r="F2010" s="89"/>
      <c r="G2010" s="89"/>
      <c r="H2010" s="73"/>
      <c r="I2010" s="73"/>
      <c r="J2010" s="73"/>
      <c r="K2010" s="108"/>
    </row>
    <row r="2011" spans="3:11" s="380" customFormat="1" x14ac:dyDescent="0.25">
      <c r="C2011" s="70"/>
      <c r="D2011" s="31"/>
      <c r="E2011" s="89"/>
      <c r="F2011" s="89"/>
      <c r="G2011" s="89"/>
      <c r="H2011" s="73"/>
      <c r="I2011" s="73"/>
      <c r="J2011" s="73"/>
      <c r="K2011" s="108"/>
    </row>
    <row r="2012" spans="3:11" s="380" customFormat="1" ht="15.75" x14ac:dyDescent="0.25">
      <c r="C2012" s="198" t="s">
        <v>391</v>
      </c>
      <c r="D2012" s="306" t="s">
        <v>2920</v>
      </c>
      <c r="E2012" s="89"/>
      <c r="F2012" s="89"/>
      <c r="G2012" s="89"/>
      <c r="H2012" s="73"/>
      <c r="I2012" s="73"/>
      <c r="J2012" s="73"/>
      <c r="K2012" s="108"/>
    </row>
    <row r="2013" spans="3:11" s="380" customFormat="1" ht="18.75" x14ac:dyDescent="0.25">
      <c r="C2013" s="200" t="str">
        <f>IFERROR(VLOOKUP(D2012,'1. Desarrollo e Innov. Curricu.'!$F:$G,2,FALSE),IFERROR(VLOOKUP(D2012,'2. Investigación Científica'!$F:$G,2,FALSE),IFERROR(VLOOKUP(D2012,'3. Vinculación Univ. Sociedad'!$E:$G,2,FALSE),IFERROR(VLOOKUP(D2012,'4. Docencia y Profesorado Univ.'!$F:$G,2,FALSE),IFERROR(VLOOKUP(D2012,'5. Estudiantes y Graduados'!$F:$G,2,FALSE),IFERROR(VLOOKUP(D2012,'11. Gestion Administrativa'!$F:$G,2,FALSE),IFERROR(VLOOKUP(D2012,'13. Gestión Académica'!$F:$G,2,FALSE),IFERROR(VLOOKUP(D2012,'9. Asegura. de la Calid. y M'!$F:$G,2,FALSE),IFERROR(VLOOKUP(D2012,'6. Gestión del Conocimiento'!$F:$G,2,FALSE),IFERROR(VLOOKUP(D2012,'15. Gobernabilidad y Proceso...'!$F:$G,2,FALSE),IFERROR(VLOOKUP(D2012,'12. Gestión del Talento Humano'!$F:$G,2,FALSE),IFERROR(VLOOKUP(D2012,'14. Internacional... de la E.S.'!$F:$G,2,FALSE),IFERROR(VLOOKUP(D2012,'10. Posgrado'!$F:$G,2,FALSE),IFERROR(VLOOKUP(D2012,'17. Gestión TIC'!$F:$G,2,FALSE),IFERROR(VLOOKUP(D2012,'16. Desa. del Sistema Educ.Sup.'!$F:$G,2,FALSE),IFERROR(VLOOKUP(D2012,'8. Cultura de Inno. Insti...'!$F:$G,2,FALSE),VLOOKUP(D2012,'7. Lo Esencial de la Reforma U.'!$F:$G,2,0)))))))))))))))))</f>
        <v xml:space="preserve"> Gestionar  Intercambios académico, pasantías nacionales o internacionales para actualizar conocimientos disciplinarios ante los avances científicos</v>
      </c>
      <c r="D2013" s="31"/>
      <c r="E2013" s="89"/>
      <c r="F2013" s="89"/>
      <c r="G2013" s="89"/>
      <c r="H2013" s="73"/>
      <c r="I2013" s="73"/>
      <c r="J2013" s="73"/>
      <c r="K2013" s="108"/>
    </row>
    <row r="2014" spans="3:11" s="380" customFormat="1" ht="15.75" thickBot="1" x14ac:dyDescent="0.3">
      <c r="F2014" s="89"/>
      <c r="G2014" s="73"/>
      <c r="H2014" s="73"/>
      <c r="I2014" s="73"/>
    </row>
    <row r="2015" spans="3:11" s="380" customFormat="1" ht="30.75" thickBot="1" x14ac:dyDescent="0.3">
      <c r="C2015" s="125" t="s">
        <v>44</v>
      </c>
      <c r="D2015" s="125" t="s">
        <v>55</v>
      </c>
      <c r="E2015" s="132" t="s">
        <v>57</v>
      </c>
      <c r="F2015" s="131" t="s">
        <v>27</v>
      </c>
      <c r="G2015" s="129" t="s">
        <v>130</v>
      </c>
      <c r="H2015" s="132" t="s">
        <v>46</v>
      </c>
      <c r="I2015" s="129" t="s">
        <v>131</v>
      </c>
      <c r="J2015" s="129" t="s">
        <v>409</v>
      </c>
      <c r="K2015" s="129" t="s">
        <v>410</v>
      </c>
    </row>
    <row r="2016" spans="3:11" s="380" customFormat="1" hidden="1" x14ac:dyDescent="0.25">
      <c r="C2016" s="210" t="s">
        <v>438</v>
      </c>
      <c r="D2016" s="211"/>
      <c r="E2016" s="209">
        <f>HLOOKUP(C2016,$AH$2:$BU$3,2,0)</f>
        <v>620</v>
      </c>
      <c r="F2016" s="93">
        <f t="shared" ref="F2016:F2024" si="116">D2016*E2016</f>
        <v>0</v>
      </c>
      <c r="G2016" s="157"/>
      <c r="H2016" s="138"/>
      <c r="I2016" s="126" t="e">
        <f>VLOOKUP(H2016,Presupuesto!$B$11:$C$565,2,0)</f>
        <v>#N/A</v>
      </c>
      <c r="J2016" s="208" t="s">
        <v>1474</v>
      </c>
      <c r="K2016" s="94" t="s">
        <v>393</v>
      </c>
    </row>
    <row r="2017" spans="3:11" s="380" customFormat="1" hidden="1" x14ac:dyDescent="0.25">
      <c r="C2017" s="137"/>
      <c r="D2017" s="154"/>
      <c r="E2017" s="119"/>
      <c r="F2017" s="93">
        <f t="shared" si="116"/>
        <v>0</v>
      </c>
      <c r="G2017" s="157"/>
      <c r="H2017" s="138"/>
      <c r="I2017" s="126" t="e">
        <f>VLOOKUP(H2017,Presupuesto!$B$11:$C$565,2,0)</f>
        <v>#N/A</v>
      </c>
      <c r="J2017" s="94" t="str">
        <f>$J$854</f>
        <v>Desarrollo del Sistema de Educación Superior</v>
      </c>
      <c r="K2017" s="94" t="s">
        <v>411</v>
      </c>
    </row>
    <row r="2018" spans="3:11" s="380" customFormat="1" x14ac:dyDescent="0.25">
      <c r="C2018" s="137" t="s">
        <v>3090</v>
      </c>
      <c r="D2018" s="154">
        <v>4</v>
      </c>
      <c r="E2018" s="119">
        <v>17786</v>
      </c>
      <c r="F2018" s="93">
        <f t="shared" si="116"/>
        <v>71144</v>
      </c>
      <c r="G2018" s="157" t="s">
        <v>128</v>
      </c>
      <c r="H2018" s="138"/>
      <c r="I2018" s="126" t="e">
        <f>VLOOKUP(H2018,Presupuesto!$B$11:$C$565,2,0)</f>
        <v>#N/A</v>
      </c>
      <c r="J2018" s="94" t="s">
        <v>1357</v>
      </c>
      <c r="K2018" s="94" t="s">
        <v>401</v>
      </c>
    </row>
    <row r="2019" spans="3:11" s="380" customFormat="1" hidden="1" x14ac:dyDescent="0.25">
      <c r="C2019" s="137"/>
      <c r="D2019" s="154"/>
      <c r="E2019" s="119"/>
      <c r="F2019" s="93">
        <f t="shared" si="116"/>
        <v>0</v>
      </c>
      <c r="G2019" s="157"/>
      <c r="H2019" s="138"/>
      <c r="I2019" s="126" t="e">
        <f>VLOOKUP(H2019,Presupuesto!$B$11:$C$565,2,0)</f>
        <v>#N/A</v>
      </c>
      <c r="J2019" s="94" t="str">
        <f t="shared" ref="J2019:J2024" si="117">$J$854</f>
        <v>Desarrollo del Sistema de Educación Superior</v>
      </c>
      <c r="K2019" s="94" t="s">
        <v>411</v>
      </c>
    </row>
    <row r="2020" spans="3:11" s="380" customFormat="1" hidden="1" x14ac:dyDescent="0.25">
      <c r="C2020" s="137"/>
      <c r="D2020" s="154"/>
      <c r="E2020" s="119"/>
      <c r="F2020" s="93">
        <f t="shared" si="116"/>
        <v>0</v>
      </c>
      <c r="G2020" s="157"/>
      <c r="H2020" s="138"/>
      <c r="I2020" s="126" t="e">
        <f>VLOOKUP(H2020,Presupuesto!$B$11:$C$565,2,0)</f>
        <v>#N/A</v>
      </c>
      <c r="J2020" s="94" t="str">
        <f t="shared" si="117"/>
        <v>Desarrollo del Sistema de Educación Superior</v>
      </c>
      <c r="K2020" s="94" t="s">
        <v>411</v>
      </c>
    </row>
    <row r="2021" spans="3:11" s="380" customFormat="1" hidden="1" x14ac:dyDescent="0.25">
      <c r="C2021" s="137"/>
      <c r="D2021" s="154"/>
      <c r="E2021" s="119"/>
      <c r="F2021" s="93">
        <f t="shared" si="116"/>
        <v>0</v>
      </c>
      <c r="G2021" s="157"/>
      <c r="H2021" s="138"/>
      <c r="I2021" s="126" t="e">
        <f>VLOOKUP(H2021,Presupuesto!$B$11:$C$565,2,0)</f>
        <v>#N/A</v>
      </c>
      <c r="J2021" s="94" t="str">
        <f t="shared" si="117"/>
        <v>Desarrollo del Sistema de Educación Superior</v>
      </c>
      <c r="K2021" s="94" t="s">
        <v>400</v>
      </c>
    </row>
    <row r="2022" spans="3:11" s="380" customFormat="1" hidden="1" x14ac:dyDescent="0.25">
      <c r="C2022" s="137"/>
      <c r="D2022" s="154"/>
      <c r="E2022" s="119"/>
      <c r="F2022" s="93">
        <f t="shared" si="116"/>
        <v>0</v>
      </c>
      <c r="G2022" s="157"/>
      <c r="H2022" s="138"/>
      <c r="I2022" s="126" t="e">
        <f>VLOOKUP(H2022,Presupuesto!$B$11:$C$565,2,0)</f>
        <v>#N/A</v>
      </c>
      <c r="J2022" s="94" t="str">
        <f t="shared" si="117"/>
        <v>Desarrollo del Sistema de Educación Superior</v>
      </c>
      <c r="K2022" s="94" t="s">
        <v>411</v>
      </c>
    </row>
    <row r="2023" spans="3:11" s="380" customFormat="1" hidden="1" x14ac:dyDescent="0.25">
      <c r="C2023" s="137"/>
      <c r="D2023" s="154"/>
      <c r="E2023" s="119"/>
      <c r="F2023" s="93">
        <f t="shared" si="116"/>
        <v>0</v>
      </c>
      <c r="G2023" s="157"/>
      <c r="H2023" s="138"/>
      <c r="I2023" s="126" t="e">
        <f>VLOOKUP(H2023,Presupuesto!$B$11:$C$565,2,0)</f>
        <v>#N/A</v>
      </c>
      <c r="J2023" s="94" t="str">
        <f t="shared" si="117"/>
        <v>Desarrollo del Sistema de Educación Superior</v>
      </c>
      <c r="K2023" s="94" t="s">
        <v>411</v>
      </c>
    </row>
    <row r="2024" spans="3:11" s="380" customFormat="1" hidden="1" x14ac:dyDescent="0.25">
      <c r="C2024" s="137"/>
      <c r="D2024" s="154"/>
      <c r="E2024" s="119"/>
      <c r="F2024" s="93">
        <f t="shared" si="116"/>
        <v>0</v>
      </c>
      <c r="G2024" s="157"/>
      <c r="H2024" s="138"/>
      <c r="I2024" s="126" t="e">
        <f>VLOOKUP(H2024,Presupuesto!$B$11:$C$565,2,0)</f>
        <v>#N/A</v>
      </c>
      <c r="J2024" s="94" t="str">
        <f t="shared" si="117"/>
        <v>Desarrollo del Sistema de Educación Superior</v>
      </c>
      <c r="K2024" s="94" t="s">
        <v>411</v>
      </c>
    </row>
    <row r="2025" spans="3:11" s="380" customFormat="1" ht="15.75" thickBot="1" x14ac:dyDescent="0.3">
      <c r="G2025" s="367"/>
    </row>
    <row r="2026" spans="3:11" ht="15.75" thickBot="1" x14ac:dyDescent="0.3">
      <c r="C2026" s="153" t="s">
        <v>53</v>
      </c>
      <c r="D2026" s="307">
        <f>SUM(F2033:F2067)</f>
        <v>7500</v>
      </c>
      <c r="E2026" s="380"/>
      <c r="F2026" s="70"/>
      <c r="G2026" s="76"/>
      <c r="H2026" s="70"/>
      <c r="I2026" s="70"/>
      <c r="J2026" s="380"/>
      <c r="K2026" s="380"/>
    </row>
    <row r="2027" spans="3:11" x14ac:dyDescent="0.25">
      <c r="C2027" s="70"/>
      <c r="D2027" s="31"/>
      <c r="E2027" s="89"/>
      <c r="F2027" s="89"/>
      <c r="G2027" s="89"/>
      <c r="H2027" s="73"/>
      <c r="I2027" s="73"/>
      <c r="J2027" s="73"/>
      <c r="K2027" s="108"/>
    </row>
    <row r="2028" spans="3:11" x14ac:dyDescent="0.25">
      <c r="C2028" s="70"/>
      <c r="D2028" s="31"/>
      <c r="E2028" s="89"/>
      <c r="F2028" s="89"/>
      <c r="G2028" s="89"/>
      <c r="H2028" s="73"/>
      <c r="I2028" s="73"/>
      <c r="J2028" s="73"/>
      <c r="K2028" s="108"/>
    </row>
    <row r="2029" spans="3:11" ht="15.75" x14ac:dyDescent="0.25">
      <c r="C2029" s="198" t="s">
        <v>391</v>
      </c>
      <c r="D2029" s="306" t="s">
        <v>2233</v>
      </c>
      <c r="E2029" s="89"/>
      <c r="F2029" s="89"/>
      <c r="G2029" s="89"/>
      <c r="H2029" s="73"/>
      <c r="I2029" s="73"/>
      <c r="J2029" s="73"/>
      <c r="K2029" s="108"/>
    </row>
    <row r="2030" spans="3:11" ht="18.75" x14ac:dyDescent="0.25">
      <c r="C2030" s="200" t="str">
        <f>IFERROR(VLOOKUP(D2029,'1. Desarrollo e Innov. Curricu.'!$F:$G,2,FALSE),IFERROR(VLOOKUP(D2029,'2. Investigación Científica'!$F:$G,2,FALSE),IFERROR(VLOOKUP(D2029,'3. Vinculación Univ. Sociedad'!$E:$G,2,FALSE),IFERROR(VLOOKUP(D2029,'4. Docencia y Profesorado Univ.'!$F:$G,2,FALSE),IFERROR(VLOOKUP(D2029,'5. Estudiantes y Graduados'!$F:$G,2,FALSE),IFERROR(VLOOKUP(D2029,'11. Gestion Administrativa'!$F:$G,2,FALSE),IFERROR(VLOOKUP(D2029,'13. Gestión Académica'!$F:$G,2,FALSE),IFERROR(VLOOKUP(D2029,'9. Asegura. de la Calid. y M'!$F:$G,2,FALSE),IFERROR(VLOOKUP(D2029,'6. Gestión del Conocimiento'!$F:$G,2,FALSE),IFERROR(VLOOKUP(D2029,'15. Gobernabilidad y Proceso...'!$F:$G,2,FALSE),IFERROR(VLOOKUP(D2029,'12. Gestión del Talento Humano'!$F:$G,2,FALSE),IFERROR(VLOOKUP(D2029,'14. Internacional... de la E.S.'!$F:$G,2,FALSE),IFERROR(VLOOKUP(D2029,'10. Posgrado'!$F:$G,2,FALSE),IFERROR(VLOOKUP(D2029,'17. Gestión TIC'!$F:$G,2,FALSE),IFERROR(VLOOKUP(D2029,'16. Desa. del Sistema Educ.Sup.'!$F:$G,2,FALSE),IFERROR(VLOOKUP(D2029,'8. Cultura de Inno. Insti...'!$F:$G,2,FALSE),VLOOKUP(D2029,'7. Lo Esencial de la Reforma U.'!$F:$G,2,0)))))))))))))))))</f>
        <v>Realizar  talleres anuales de inducción para los estudiantes primer ingreso</v>
      </c>
      <c r="D2030" s="31"/>
      <c r="E2030" s="89"/>
      <c r="F2030" s="89"/>
      <c r="G2030" s="89"/>
      <c r="H2030" s="73"/>
      <c r="I2030" s="73"/>
      <c r="J2030" s="73"/>
      <c r="K2030" s="108"/>
    </row>
    <row r="2031" spans="3:11" ht="15.75" thickBot="1" x14ac:dyDescent="0.3">
      <c r="C2031" s="380"/>
      <c r="D2031" s="380"/>
      <c r="E2031" s="380"/>
      <c r="F2031" s="89"/>
      <c r="G2031" s="73"/>
      <c r="H2031" s="73"/>
      <c r="I2031" s="73"/>
      <c r="J2031" s="380"/>
      <c r="K2031" s="380"/>
    </row>
    <row r="2032" spans="3:11" ht="30.75" thickBot="1" x14ac:dyDescent="0.3">
      <c r="C2032" s="125" t="s">
        <v>44</v>
      </c>
      <c r="D2032" s="125" t="s">
        <v>55</v>
      </c>
      <c r="E2032" s="132" t="s">
        <v>57</v>
      </c>
      <c r="F2032" s="131" t="s">
        <v>27</v>
      </c>
      <c r="G2032" s="129" t="s">
        <v>130</v>
      </c>
      <c r="H2032" s="132" t="s">
        <v>46</v>
      </c>
      <c r="I2032" s="129" t="s">
        <v>131</v>
      </c>
      <c r="J2032" s="129" t="s">
        <v>409</v>
      </c>
      <c r="K2032" s="129" t="s">
        <v>410</v>
      </c>
    </row>
    <row r="2033" spans="3:11" hidden="1" x14ac:dyDescent="0.25">
      <c r="C2033" s="210" t="s">
        <v>438</v>
      </c>
      <c r="D2033" s="211"/>
      <c r="E2033" s="209">
        <f>HLOOKUP(C2033,$AH$2:$BU$3,2,0)</f>
        <v>620</v>
      </c>
      <c r="F2033" s="93">
        <f t="shared" ref="F2033:F2067" si="118">D2033*E2033</f>
        <v>0</v>
      </c>
      <c r="G2033" s="157"/>
      <c r="H2033" s="138"/>
      <c r="I2033" s="126" t="e">
        <f>VLOOKUP(H2033,Presupuesto!$B$11:$C$565,2,0)</f>
        <v>#N/A</v>
      </c>
      <c r="J2033" s="208" t="s">
        <v>1474</v>
      </c>
      <c r="K2033" s="94" t="s">
        <v>393</v>
      </c>
    </row>
    <row r="2034" spans="3:11" x14ac:dyDescent="0.25">
      <c r="C2034" s="137" t="s">
        <v>3091</v>
      </c>
      <c r="D2034" s="154">
        <v>3</v>
      </c>
      <c r="E2034" s="119">
        <v>2500</v>
      </c>
      <c r="F2034" s="93">
        <f t="shared" si="118"/>
        <v>7500</v>
      </c>
      <c r="G2034" s="157" t="s">
        <v>128</v>
      </c>
      <c r="H2034" s="138"/>
      <c r="I2034" s="126" t="e">
        <f>VLOOKUP(H2034,Presupuesto!$B$11:$C$565,2,0)</f>
        <v>#N/A</v>
      </c>
      <c r="J2034" s="94" t="s">
        <v>1359</v>
      </c>
      <c r="K2034" s="94" t="s">
        <v>401</v>
      </c>
    </row>
    <row r="2035" spans="3:11" hidden="1" x14ac:dyDescent="0.25">
      <c r="C2035" s="137"/>
      <c r="D2035" s="154"/>
      <c r="E2035" s="119"/>
      <c r="F2035" s="93">
        <f t="shared" si="118"/>
        <v>0</v>
      </c>
      <c r="G2035" s="157"/>
      <c r="H2035" s="138"/>
      <c r="I2035" s="126" t="e">
        <f>VLOOKUP(H2035,Presupuesto!$B$11:$C$565,2,0)</f>
        <v>#N/A</v>
      </c>
      <c r="J2035" s="94" t="str">
        <f t="shared" ref="J2035:J2067" si="119">$J$854</f>
        <v>Desarrollo del Sistema de Educación Superior</v>
      </c>
      <c r="K2035" s="94" t="s">
        <v>411</v>
      </c>
    </row>
    <row r="2036" spans="3:11" hidden="1" x14ac:dyDescent="0.25">
      <c r="C2036" s="137"/>
      <c r="D2036" s="154"/>
      <c r="E2036" s="119"/>
      <c r="F2036" s="93">
        <f t="shared" si="118"/>
        <v>0</v>
      </c>
      <c r="G2036" s="157"/>
      <c r="H2036" s="138"/>
      <c r="I2036" s="126" t="e">
        <f>VLOOKUP(H2036,Presupuesto!$B$11:$C$565,2,0)</f>
        <v>#N/A</v>
      </c>
      <c r="J2036" s="94" t="str">
        <f t="shared" si="119"/>
        <v>Desarrollo del Sistema de Educación Superior</v>
      </c>
      <c r="K2036" s="94" t="s">
        <v>411</v>
      </c>
    </row>
    <row r="2037" spans="3:11" hidden="1" x14ac:dyDescent="0.25">
      <c r="C2037" s="137"/>
      <c r="D2037" s="154"/>
      <c r="E2037" s="119"/>
      <c r="F2037" s="93">
        <f t="shared" si="118"/>
        <v>0</v>
      </c>
      <c r="G2037" s="157"/>
      <c r="H2037" s="138"/>
      <c r="I2037" s="126" t="e">
        <f>VLOOKUP(H2037,Presupuesto!$B$11:$C$565,2,0)</f>
        <v>#N/A</v>
      </c>
      <c r="J2037" s="94" t="str">
        <f t="shared" si="119"/>
        <v>Desarrollo del Sistema de Educación Superior</v>
      </c>
      <c r="K2037" s="94" t="s">
        <v>411</v>
      </c>
    </row>
    <row r="2038" spans="3:11" hidden="1" x14ac:dyDescent="0.25">
      <c r="C2038" s="137"/>
      <c r="D2038" s="154"/>
      <c r="E2038" s="119"/>
      <c r="F2038" s="93">
        <f t="shared" si="118"/>
        <v>0</v>
      </c>
      <c r="G2038" s="157"/>
      <c r="H2038" s="138"/>
      <c r="I2038" s="126" t="e">
        <f>VLOOKUP(H2038,Presupuesto!$B$11:$C$565,2,0)</f>
        <v>#N/A</v>
      </c>
      <c r="J2038" s="94" t="str">
        <f t="shared" si="119"/>
        <v>Desarrollo del Sistema de Educación Superior</v>
      </c>
      <c r="K2038" s="94" t="s">
        <v>400</v>
      </c>
    </row>
    <row r="2039" spans="3:11" hidden="1" x14ac:dyDescent="0.25">
      <c r="C2039" s="137"/>
      <c r="D2039" s="154"/>
      <c r="E2039" s="119"/>
      <c r="F2039" s="93">
        <f t="shared" si="118"/>
        <v>0</v>
      </c>
      <c r="G2039" s="157"/>
      <c r="H2039" s="138"/>
      <c r="I2039" s="126" t="e">
        <f>VLOOKUP(H2039,Presupuesto!$B$11:$C$565,2,0)</f>
        <v>#N/A</v>
      </c>
      <c r="J2039" s="94" t="str">
        <f t="shared" si="119"/>
        <v>Desarrollo del Sistema de Educación Superior</v>
      </c>
      <c r="K2039" s="94" t="s">
        <v>411</v>
      </c>
    </row>
    <row r="2040" spans="3:11" hidden="1" x14ac:dyDescent="0.25">
      <c r="C2040" s="137"/>
      <c r="D2040" s="154"/>
      <c r="E2040" s="119"/>
      <c r="F2040" s="93">
        <f t="shared" si="118"/>
        <v>0</v>
      </c>
      <c r="G2040" s="157"/>
      <c r="H2040" s="138"/>
      <c r="I2040" s="126" t="e">
        <f>VLOOKUP(H2040,Presupuesto!$B$11:$C$565,2,0)</f>
        <v>#N/A</v>
      </c>
      <c r="J2040" s="94" t="str">
        <f t="shared" si="119"/>
        <v>Desarrollo del Sistema de Educación Superior</v>
      </c>
      <c r="K2040" s="94" t="s">
        <v>411</v>
      </c>
    </row>
    <row r="2041" spans="3:11" hidden="1" x14ac:dyDescent="0.25">
      <c r="C2041" s="137"/>
      <c r="D2041" s="154"/>
      <c r="E2041" s="119"/>
      <c r="F2041" s="93">
        <f t="shared" si="118"/>
        <v>0</v>
      </c>
      <c r="G2041" s="157"/>
      <c r="H2041" s="138"/>
      <c r="I2041" s="126" t="e">
        <f>VLOOKUP(H2041,Presupuesto!$B$11:$C$565,2,0)</f>
        <v>#N/A</v>
      </c>
      <c r="J2041" s="94" t="str">
        <f t="shared" si="119"/>
        <v>Desarrollo del Sistema de Educación Superior</v>
      </c>
      <c r="K2041" s="94" t="s">
        <v>411</v>
      </c>
    </row>
    <row r="2042" spans="3:11" hidden="1" x14ac:dyDescent="0.25">
      <c r="C2042" s="137"/>
      <c r="D2042" s="154"/>
      <c r="E2042" s="119"/>
      <c r="F2042" s="93">
        <f t="shared" si="118"/>
        <v>0</v>
      </c>
      <c r="G2042" s="157"/>
      <c r="H2042" s="138"/>
      <c r="I2042" s="126" t="e">
        <f>VLOOKUP(H2042,Presupuesto!$B$11:$C$565,2,0)</f>
        <v>#N/A</v>
      </c>
      <c r="J2042" s="94" t="str">
        <f t="shared" si="119"/>
        <v>Desarrollo del Sistema de Educación Superior</v>
      </c>
      <c r="K2042" s="94" t="s">
        <v>411</v>
      </c>
    </row>
    <row r="2043" spans="3:11" hidden="1" x14ac:dyDescent="0.25">
      <c r="C2043" s="137"/>
      <c r="D2043" s="154"/>
      <c r="E2043" s="119"/>
      <c r="F2043" s="93">
        <f t="shared" si="118"/>
        <v>0</v>
      </c>
      <c r="G2043" s="157"/>
      <c r="H2043" s="138"/>
      <c r="I2043" s="126" t="e">
        <f>VLOOKUP(H2043,Presupuesto!$B$11:$C$565,2,0)</f>
        <v>#N/A</v>
      </c>
      <c r="J2043" s="94" t="str">
        <f t="shared" si="119"/>
        <v>Desarrollo del Sistema de Educación Superior</v>
      </c>
      <c r="K2043" s="94" t="s">
        <v>411</v>
      </c>
    </row>
    <row r="2044" spans="3:11" hidden="1" x14ac:dyDescent="0.25">
      <c r="C2044" s="137"/>
      <c r="D2044" s="154"/>
      <c r="E2044" s="119"/>
      <c r="F2044" s="93">
        <f t="shared" si="118"/>
        <v>0</v>
      </c>
      <c r="G2044" s="157"/>
      <c r="H2044" s="138"/>
      <c r="I2044" s="126" t="e">
        <f>VLOOKUP(H2044,Presupuesto!$B$11:$C$565,2,0)</f>
        <v>#N/A</v>
      </c>
      <c r="J2044" s="94" t="str">
        <f t="shared" si="119"/>
        <v>Desarrollo del Sistema de Educación Superior</v>
      </c>
      <c r="K2044" s="94" t="s">
        <v>411</v>
      </c>
    </row>
    <row r="2045" spans="3:11" hidden="1" x14ac:dyDescent="0.25">
      <c r="C2045" s="137"/>
      <c r="D2045" s="154"/>
      <c r="E2045" s="119"/>
      <c r="F2045" s="93">
        <f t="shared" si="118"/>
        <v>0</v>
      </c>
      <c r="G2045" s="157"/>
      <c r="H2045" s="138"/>
      <c r="I2045" s="126" t="e">
        <f>VLOOKUP(H2045,Presupuesto!$B$11:$C$565,2,0)</f>
        <v>#N/A</v>
      </c>
      <c r="J2045" s="94" t="str">
        <f t="shared" si="119"/>
        <v>Desarrollo del Sistema de Educación Superior</v>
      </c>
      <c r="K2045" s="94" t="s">
        <v>411</v>
      </c>
    </row>
    <row r="2046" spans="3:11" hidden="1" x14ac:dyDescent="0.25">
      <c r="C2046" s="137"/>
      <c r="D2046" s="154"/>
      <c r="E2046" s="119"/>
      <c r="F2046" s="93">
        <f t="shared" si="118"/>
        <v>0</v>
      </c>
      <c r="G2046" s="157"/>
      <c r="H2046" s="138"/>
      <c r="I2046" s="126" t="e">
        <f>VLOOKUP(H2046,Presupuesto!$B$11:$C$565,2,0)</f>
        <v>#N/A</v>
      </c>
      <c r="J2046" s="94" t="str">
        <f t="shared" si="119"/>
        <v>Desarrollo del Sistema de Educación Superior</v>
      </c>
      <c r="K2046" s="94" t="s">
        <v>411</v>
      </c>
    </row>
    <row r="2047" spans="3:11" hidden="1" x14ac:dyDescent="0.25">
      <c r="C2047" s="137"/>
      <c r="D2047" s="154"/>
      <c r="E2047" s="119"/>
      <c r="F2047" s="93">
        <f t="shared" si="118"/>
        <v>0</v>
      </c>
      <c r="G2047" s="157"/>
      <c r="H2047" s="138"/>
      <c r="I2047" s="126" t="e">
        <f>VLOOKUP(H2047,Presupuesto!$B$11:$C$565,2,0)</f>
        <v>#N/A</v>
      </c>
      <c r="J2047" s="94" t="str">
        <f t="shared" si="119"/>
        <v>Desarrollo del Sistema de Educación Superior</v>
      </c>
      <c r="K2047" s="94" t="s">
        <v>411</v>
      </c>
    </row>
    <row r="2048" spans="3:11" hidden="1" x14ac:dyDescent="0.25">
      <c r="C2048" s="137"/>
      <c r="D2048" s="154"/>
      <c r="E2048" s="119"/>
      <c r="F2048" s="93">
        <f t="shared" si="118"/>
        <v>0</v>
      </c>
      <c r="G2048" s="157"/>
      <c r="H2048" s="138"/>
      <c r="I2048" s="126" t="e">
        <f>VLOOKUP(H2048,Presupuesto!$B$11:$C$565,2,0)</f>
        <v>#N/A</v>
      </c>
      <c r="J2048" s="94" t="str">
        <f t="shared" si="119"/>
        <v>Desarrollo del Sistema de Educación Superior</v>
      </c>
      <c r="K2048" s="94" t="s">
        <v>411</v>
      </c>
    </row>
    <row r="2049" spans="3:11" hidden="1" x14ac:dyDescent="0.25">
      <c r="C2049" s="137"/>
      <c r="D2049" s="154"/>
      <c r="E2049" s="119"/>
      <c r="F2049" s="93">
        <f t="shared" si="118"/>
        <v>0</v>
      </c>
      <c r="G2049" s="157"/>
      <c r="H2049" s="138"/>
      <c r="I2049" s="126" t="e">
        <f>VLOOKUP(H2049,Presupuesto!$B$11:$C$565,2,0)</f>
        <v>#N/A</v>
      </c>
      <c r="J2049" s="94" t="str">
        <f t="shared" si="119"/>
        <v>Desarrollo del Sistema de Educación Superior</v>
      </c>
      <c r="K2049" s="94" t="s">
        <v>411</v>
      </c>
    </row>
    <row r="2050" spans="3:11" hidden="1" x14ac:dyDescent="0.25">
      <c r="C2050" s="137"/>
      <c r="D2050" s="154"/>
      <c r="E2050" s="119"/>
      <c r="F2050" s="93">
        <f t="shared" si="118"/>
        <v>0</v>
      </c>
      <c r="G2050" s="157"/>
      <c r="H2050" s="138"/>
      <c r="I2050" s="126" t="e">
        <f>VLOOKUP(H2050,Presupuesto!$B$11:$C$565,2,0)</f>
        <v>#N/A</v>
      </c>
      <c r="J2050" s="94" t="str">
        <f t="shared" si="119"/>
        <v>Desarrollo del Sistema de Educación Superior</v>
      </c>
      <c r="K2050" s="94" t="s">
        <v>411</v>
      </c>
    </row>
    <row r="2051" spans="3:11" hidden="1" x14ac:dyDescent="0.25">
      <c r="C2051" s="137"/>
      <c r="D2051" s="154"/>
      <c r="E2051" s="119"/>
      <c r="F2051" s="93">
        <f t="shared" si="118"/>
        <v>0</v>
      </c>
      <c r="G2051" s="157"/>
      <c r="H2051" s="138"/>
      <c r="I2051" s="126" t="e">
        <f>VLOOKUP(H2051,Presupuesto!$B$11:$C$565,2,0)</f>
        <v>#N/A</v>
      </c>
      <c r="J2051" s="94" t="str">
        <f t="shared" si="119"/>
        <v>Desarrollo del Sistema de Educación Superior</v>
      </c>
      <c r="K2051" s="94" t="s">
        <v>411</v>
      </c>
    </row>
    <row r="2052" spans="3:11" hidden="1" x14ac:dyDescent="0.25">
      <c r="C2052" s="137"/>
      <c r="D2052" s="154"/>
      <c r="E2052" s="119"/>
      <c r="F2052" s="93">
        <f t="shared" si="118"/>
        <v>0</v>
      </c>
      <c r="G2052" s="157"/>
      <c r="H2052" s="138"/>
      <c r="I2052" s="126" t="e">
        <f>VLOOKUP(H2052,Presupuesto!$B$11:$C$565,2,0)</f>
        <v>#N/A</v>
      </c>
      <c r="J2052" s="94" t="str">
        <f t="shared" si="119"/>
        <v>Desarrollo del Sistema de Educación Superior</v>
      </c>
      <c r="K2052" s="94" t="s">
        <v>411</v>
      </c>
    </row>
    <row r="2053" spans="3:11" hidden="1" x14ac:dyDescent="0.25">
      <c r="C2053" s="137"/>
      <c r="D2053" s="154"/>
      <c r="E2053" s="119"/>
      <c r="F2053" s="93">
        <f t="shared" si="118"/>
        <v>0</v>
      </c>
      <c r="G2053" s="157"/>
      <c r="H2053" s="138"/>
      <c r="I2053" s="126" t="e">
        <f>VLOOKUP(H2053,Presupuesto!$B$11:$C$565,2,0)</f>
        <v>#N/A</v>
      </c>
      <c r="J2053" s="94" t="str">
        <f t="shared" si="119"/>
        <v>Desarrollo del Sistema de Educación Superior</v>
      </c>
      <c r="K2053" s="94" t="s">
        <v>411</v>
      </c>
    </row>
    <row r="2054" spans="3:11" hidden="1" x14ac:dyDescent="0.25">
      <c r="C2054" s="137"/>
      <c r="D2054" s="154"/>
      <c r="E2054" s="119"/>
      <c r="F2054" s="93">
        <f t="shared" si="118"/>
        <v>0</v>
      </c>
      <c r="G2054" s="157"/>
      <c r="H2054" s="138"/>
      <c r="I2054" s="126" t="e">
        <f>VLOOKUP(H2054,Presupuesto!$B$11:$C$565,2,0)</f>
        <v>#N/A</v>
      </c>
      <c r="J2054" s="94" t="str">
        <f t="shared" si="119"/>
        <v>Desarrollo del Sistema de Educación Superior</v>
      </c>
      <c r="K2054" s="94" t="s">
        <v>411</v>
      </c>
    </row>
    <row r="2055" spans="3:11" hidden="1" x14ac:dyDescent="0.25">
      <c r="C2055" s="139"/>
      <c r="D2055" s="147"/>
      <c r="E2055" s="114"/>
      <c r="F2055" s="93">
        <f t="shared" si="118"/>
        <v>0</v>
      </c>
      <c r="G2055" s="157"/>
      <c r="H2055" s="140"/>
      <c r="I2055" s="126" t="e">
        <f>VLOOKUP(H2055,Presupuesto!$B$11:$C$565,2,0)</f>
        <v>#N/A</v>
      </c>
      <c r="J2055" s="94" t="str">
        <f t="shared" si="119"/>
        <v>Desarrollo del Sistema de Educación Superior</v>
      </c>
      <c r="K2055" s="94" t="s">
        <v>411</v>
      </c>
    </row>
    <row r="2056" spans="3:11" hidden="1" x14ac:dyDescent="0.25">
      <c r="C2056" s="139"/>
      <c r="D2056" s="147"/>
      <c r="E2056" s="114"/>
      <c r="F2056" s="93">
        <f t="shared" si="118"/>
        <v>0</v>
      </c>
      <c r="G2056" s="157"/>
      <c r="H2056" s="140"/>
      <c r="I2056" s="126" t="e">
        <f>VLOOKUP(H2056,Presupuesto!$B$11:$C$565,2,0)</f>
        <v>#N/A</v>
      </c>
      <c r="J2056" s="94" t="str">
        <f t="shared" si="119"/>
        <v>Desarrollo del Sistema de Educación Superior</v>
      </c>
      <c r="K2056" s="94" t="s">
        <v>411</v>
      </c>
    </row>
    <row r="2057" spans="3:11" hidden="1" x14ac:dyDescent="0.25">
      <c r="C2057" s="139"/>
      <c r="D2057" s="147"/>
      <c r="E2057" s="114"/>
      <c r="F2057" s="93">
        <f t="shared" si="118"/>
        <v>0</v>
      </c>
      <c r="G2057" s="157"/>
      <c r="H2057" s="140"/>
      <c r="I2057" s="126" t="e">
        <f>VLOOKUP(H2057,Presupuesto!$B$11:$C$565,2,0)</f>
        <v>#N/A</v>
      </c>
      <c r="J2057" s="94" t="str">
        <f t="shared" si="119"/>
        <v>Desarrollo del Sistema de Educación Superior</v>
      </c>
      <c r="K2057" s="94" t="s">
        <v>411</v>
      </c>
    </row>
    <row r="2058" spans="3:11" hidden="1" x14ac:dyDescent="0.25">
      <c r="C2058" s="139"/>
      <c r="D2058" s="147"/>
      <c r="E2058" s="114"/>
      <c r="F2058" s="93">
        <f t="shared" si="118"/>
        <v>0</v>
      </c>
      <c r="G2058" s="157"/>
      <c r="H2058" s="140"/>
      <c r="I2058" s="126" t="e">
        <f>VLOOKUP(H2058,Presupuesto!$B$11:$C$565,2,0)</f>
        <v>#N/A</v>
      </c>
      <c r="J2058" s="94" t="str">
        <f t="shared" si="119"/>
        <v>Desarrollo del Sistema de Educación Superior</v>
      </c>
      <c r="K2058" s="94" t="s">
        <v>411</v>
      </c>
    </row>
    <row r="2059" spans="3:11" hidden="1" x14ac:dyDescent="0.25">
      <c r="C2059" s="139"/>
      <c r="D2059" s="147"/>
      <c r="E2059" s="114"/>
      <c r="F2059" s="93">
        <f t="shared" si="118"/>
        <v>0</v>
      </c>
      <c r="G2059" s="157"/>
      <c r="H2059" s="140"/>
      <c r="I2059" s="126" t="e">
        <f>VLOOKUP(H2059,Presupuesto!$B$11:$C$565,2,0)</f>
        <v>#N/A</v>
      </c>
      <c r="J2059" s="94" t="str">
        <f t="shared" si="119"/>
        <v>Desarrollo del Sistema de Educación Superior</v>
      </c>
      <c r="K2059" s="94" t="s">
        <v>411</v>
      </c>
    </row>
    <row r="2060" spans="3:11" hidden="1" x14ac:dyDescent="0.25">
      <c r="C2060" s="139"/>
      <c r="D2060" s="147"/>
      <c r="E2060" s="114"/>
      <c r="F2060" s="93">
        <f t="shared" si="118"/>
        <v>0</v>
      </c>
      <c r="G2060" s="157"/>
      <c r="H2060" s="140"/>
      <c r="I2060" s="126" t="e">
        <f>VLOOKUP(H2060,Presupuesto!$B$11:$C$565,2,0)</f>
        <v>#N/A</v>
      </c>
      <c r="J2060" s="94" t="str">
        <f t="shared" si="119"/>
        <v>Desarrollo del Sistema de Educación Superior</v>
      </c>
      <c r="K2060" s="94" t="s">
        <v>411</v>
      </c>
    </row>
    <row r="2061" spans="3:11" hidden="1" x14ac:dyDescent="0.25">
      <c r="C2061" s="139"/>
      <c r="D2061" s="147"/>
      <c r="E2061" s="114"/>
      <c r="F2061" s="93">
        <f t="shared" si="118"/>
        <v>0</v>
      </c>
      <c r="G2061" s="157"/>
      <c r="H2061" s="140"/>
      <c r="I2061" s="126" t="e">
        <f>VLOOKUP(H2061,Presupuesto!$B$11:$C$565,2,0)</f>
        <v>#N/A</v>
      </c>
      <c r="J2061" s="94" t="str">
        <f t="shared" si="119"/>
        <v>Desarrollo del Sistema de Educación Superior</v>
      </c>
      <c r="K2061" s="94" t="s">
        <v>411</v>
      </c>
    </row>
    <row r="2062" spans="3:11" hidden="1" x14ac:dyDescent="0.25">
      <c r="C2062" s="139"/>
      <c r="D2062" s="147"/>
      <c r="E2062" s="114"/>
      <c r="F2062" s="93">
        <f t="shared" si="118"/>
        <v>0</v>
      </c>
      <c r="G2062" s="157"/>
      <c r="H2062" s="140"/>
      <c r="I2062" s="126" t="e">
        <f>VLOOKUP(H2062,Presupuesto!$B$11:$C$565,2,0)</f>
        <v>#N/A</v>
      </c>
      <c r="J2062" s="94" t="str">
        <f t="shared" si="119"/>
        <v>Desarrollo del Sistema de Educación Superior</v>
      </c>
      <c r="K2062" s="94" t="s">
        <v>411</v>
      </c>
    </row>
    <row r="2063" spans="3:11" hidden="1" x14ac:dyDescent="0.25">
      <c r="C2063" s="141"/>
      <c r="D2063" s="147"/>
      <c r="E2063" s="114"/>
      <c r="F2063" s="93">
        <f t="shared" si="118"/>
        <v>0</v>
      </c>
      <c r="G2063" s="157"/>
      <c r="H2063" s="142"/>
      <c r="I2063" s="126" t="e">
        <f>VLOOKUP(H2063,Presupuesto!$B$11:$C$565,2,0)</f>
        <v>#N/A</v>
      </c>
      <c r="J2063" s="94" t="str">
        <f t="shared" si="119"/>
        <v>Desarrollo del Sistema de Educación Superior</v>
      </c>
      <c r="K2063" s="94" t="s">
        <v>402</v>
      </c>
    </row>
    <row r="2064" spans="3:11" hidden="1" x14ac:dyDescent="0.25">
      <c r="C2064" s="141"/>
      <c r="D2064" s="147"/>
      <c r="E2064" s="114"/>
      <c r="F2064" s="93">
        <f t="shared" si="118"/>
        <v>0</v>
      </c>
      <c r="G2064" s="157"/>
      <c r="H2064" s="142"/>
      <c r="I2064" s="126" t="e">
        <f>VLOOKUP(H2064,Presupuesto!$B$11:$C$565,2,0)</f>
        <v>#N/A</v>
      </c>
      <c r="J2064" s="94" t="str">
        <f t="shared" si="119"/>
        <v>Desarrollo del Sistema de Educación Superior</v>
      </c>
      <c r="K2064" s="94" t="s">
        <v>411</v>
      </c>
    </row>
    <row r="2065" spans="3:11" hidden="1" x14ac:dyDescent="0.25">
      <c r="C2065" s="141"/>
      <c r="D2065" s="147"/>
      <c r="E2065" s="114"/>
      <c r="F2065" s="93">
        <f t="shared" si="118"/>
        <v>0</v>
      </c>
      <c r="G2065" s="157"/>
      <c r="H2065" s="142"/>
      <c r="I2065" s="126" t="e">
        <f>VLOOKUP(H2065,Presupuesto!$B$11:$C$565,2,0)</f>
        <v>#N/A</v>
      </c>
      <c r="J2065" s="94" t="str">
        <f t="shared" si="119"/>
        <v>Desarrollo del Sistema de Educación Superior</v>
      </c>
      <c r="K2065" s="94" t="s">
        <v>411</v>
      </c>
    </row>
    <row r="2066" spans="3:11" hidden="1" x14ac:dyDescent="0.25">
      <c r="C2066" s="141"/>
      <c r="D2066" s="147"/>
      <c r="E2066" s="114"/>
      <c r="F2066" s="93">
        <f t="shared" si="118"/>
        <v>0</v>
      </c>
      <c r="G2066" s="157"/>
      <c r="H2066" s="142"/>
      <c r="I2066" s="126" t="e">
        <f>VLOOKUP(H2066,Presupuesto!$B$11:$C$565,2,0)</f>
        <v>#N/A</v>
      </c>
      <c r="J2066" s="94" t="str">
        <f t="shared" si="119"/>
        <v>Desarrollo del Sistema de Educación Superior</v>
      </c>
      <c r="K2066" s="94" t="s">
        <v>411</v>
      </c>
    </row>
    <row r="2067" spans="3:11" ht="15.75" hidden="1" thickBot="1" x14ac:dyDescent="0.3">
      <c r="C2067" s="143"/>
      <c r="D2067" s="155"/>
      <c r="E2067" s="99"/>
      <c r="F2067" s="101">
        <f t="shared" si="118"/>
        <v>0</v>
      </c>
      <c r="G2067" s="158"/>
      <c r="H2067" s="144"/>
      <c r="I2067" s="128" t="e">
        <f>VLOOKUP(H2067,Presupuesto!$B$11:$C$565,2,0)</f>
        <v>#N/A</v>
      </c>
      <c r="J2067" s="102" t="str">
        <f t="shared" si="119"/>
        <v>Desarrollo del Sistema de Educación Superior</v>
      </c>
      <c r="K2067" s="120" t="s">
        <v>393</v>
      </c>
    </row>
    <row r="2069" spans="3:11" ht="15.75" thickBot="1" x14ac:dyDescent="0.3"/>
    <row r="2070" spans="3:11" ht="15.75" thickBot="1" x14ac:dyDescent="0.3">
      <c r="C2070" s="153" t="s">
        <v>53</v>
      </c>
      <c r="D2070" s="307">
        <f>SUM(F2077:F2085)</f>
        <v>10000</v>
      </c>
      <c r="E2070" s="380"/>
      <c r="F2070" s="70"/>
      <c r="G2070" s="76"/>
      <c r="H2070" s="70"/>
      <c r="I2070" s="70"/>
      <c r="J2070" s="380"/>
      <c r="K2070" s="380"/>
    </row>
    <row r="2071" spans="3:11" x14ac:dyDescent="0.25">
      <c r="C2071" s="70"/>
      <c r="D2071" s="31"/>
      <c r="E2071" s="89"/>
      <c r="F2071" s="89"/>
      <c r="G2071" s="89"/>
      <c r="H2071" s="73"/>
      <c r="I2071" s="73"/>
      <c r="J2071" s="73"/>
      <c r="K2071" s="108"/>
    </row>
    <row r="2072" spans="3:11" x14ac:dyDescent="0.25">
      <c r="C2072" s="70"/>
      <c r="D2072" s="31"/>
      <c r="E2072" s="89"/>
      <c r="F2072" s="89"/>
      <c r="G2072" s="89"/>
      <c r="H2072" s="73"/>
      <c r="I2072" s="73"/>
      <c r="J2072" s="73"/>
      <c r="K2072" s="108"/>
    </row>
    <row r="2073" spans="3:11" ht="15.75" x14ac:dyDescent="0.25">
      <c r="C2073" s="198" t="s">
        <v>391</v>
      </c>
      <c r="D2073" s="306" t="s">
        <v>2234</v>
      </c>
      <c r="E2073" s="89"/>
      <c r="F2073" s="89"/>
      <c r="G2073" s="89"/>
      <c r="H2073" s="73"/>
      <c r="I2073" s="73"/>
      <c r="J2073" s="73"/>
      <c r="K2073" s="108"/>
    </row>
    <row r="2074" spans="3:11" ht="18.75" x14ac:dyDescent="0.25">
      <c r="C2074" s="200" t="str">
        <f>IFERROR(VLOOKUP(D2073,'1. Desarrollo e Innov. Curricu.'!$F:$G,2,FALSE),IFERROR(VLOOKUP(D2073,'2. Investigación Científica'!$F:$G,2,FALSE),IFERROR(VLOOKUP(D2073,'3. Vinculación Univ. Sociedad'!$E:$G,2,FALSE),IFERROR(VLOOKUP(D2073,'4. Docencia y Profesorado Univ.'!$F:$G,2,FALSE),IFERROR(VLOOKUP(D2073,'5. Estudiantes y Graduados'!$F:$G,2,FALSE),IFERROR(VLOOKUP(D2073,'11. Gestion Administrativa'!$F:$G,2,FALSE),IFERROR(VLOOKUP(D2073,'13. Gestión Académica'!$F:$G,2,FALSE),IFERROR(VLOOKUP(D2073,'9. Asegura. de la Calid. y M'!$F:$G,2,FALSE),IFERROR(VLOOKUP(D2073,'6. Gestión del Conocimiento'!$F:$G,2,FALSE),IFERROR(VLOOKUP(D2073,'15. Gobernabilidad y Proceso...'!$F:$G,2,FALSE),IFERROR(VLOOKUP(D2073,'12. Gestión del Talento Humano'!$F:$G,2,FALSE),IFERROR(VLOOKUP(D2073,'14. Internacional... de la E.S.'!$F:$G,2,FALSE),IFERROR(VLOOKUP(D2073,'10. Posgrado'!$F:$G,2,FALSE),IFERROR(VLOOKUP(D2073,'17. Gestión TIC'!$F:$G,2,FALSE),IFERROR(VLOOKUP(D2073,'16. Desa. del Sistema Educ.Sup.'!$F:$G,2,FALSE),IFERROR(VLOOKUP(D2073,'8. Cultura de Inno. Insti...'!$F:$G,2,FALSE),VLOOKUP(D2073,'7. Lo Esencial de la Reforma U.'!$F:$G,2,0)))))))))))))))))</f>
        <v>Realizar 2 jornadas de asesoría académica para los estudiantes de la carrera.</v>
      </c>
      <c r="D2074" s="31"/>
      <c r="E2074" s="89"/>
      <c r="F2074" s="89"/>
      <c r="G2074" s="89"/>
      <c r="H2074" s="73"/>
      <c r="I2074" s="73"/>
      <c r="J2074" s="73"/>
      <c r="K2074" s="108"/>
    </row>
    <row r="2075" spans="3:11" ht="15.75" thickBot="1" x14ac:dyDescent="0.3">
      <c r="C2075" s="380"/>
      <c r="D2075" s="380"/>
      <c r="E2075" s="380"/>
      <c r="F2075" s="89"/>
      <c r="G2075" s="73"/>
      <c r="H2075" s="73"/>
      <c r="I2075" s="73"/>
      <c r="J2075" s="380"/>
      <c r="K2075" s="380"/>
    </row>
    <row r="2076" spans="3:11" ht="30.75" thickBot="1" x14ac:dyDescent="0.3">
      <c r="C2076" s="125" t="s">
        <v>44</v>
      </c>
      <c r="D2076" s="125" t="s">
        <v>55</v>
      </c>
      <c r="E2076" s="132" t="s">
        <v>57</v>
      </c>
      <c r="F2076" s="131" t="s">
        <v>27</v>
      </c>
      <c r="G2076" s="129" t="s">
        <v>130</v>
      </c>
      <c r="H2076" s="132" t="s">
        <v>46</v>
      </c>
      <c r="I2076" s="129" t="s">
        <v>131</v>
      </c>
      <c r="J2076" s="129" t="s">
        <v>409</v>
      </c>
      <c r="K2076" s="129" t="s">
        <v>410</v>
      </c>
    </row>
    <row r="2077" spans="3:11" hidden="1" x14ac:dyDescent="0.25">
      <c r="C2077" s="210" t="s">
        <v>438</v>
      </c>
      <c r="D2077" s="211"/>
      <c r="E2077" s="209">
        <f>HLOOKUP(C2077,$AH$2:$BU$3,2,0)</f>
        <v>620</v>
      </c>
      <c r="F2077" s="93">
        <f t="shared" ref="F2077:F2085" si="120">D2077*E2077</f>
        <v>0</v>
      </c>
      <c r="G2077" s="157"/>
      <c r="H2077" s="138"/>
      <c r="I2077" s="126" t="e">
        <f>VLOOKUP(H2077,Presupuesto!$B$11:$C$565,2,0)</f>
        <v>#N/A</v>
      </c>
      <c r="J2077" s="208" t="s">
        <v>1474</v>
      </c>
      <c r="K2077" s="94" t="s">
        <v>393</v>
      </c>
    </row>
    <row r="2078" spans="3:11" x14ac:dyDescent="0.25">
      <c r="C2078" s="137" t="s">
        <v>3092</v>
      </c>
      <c r="D2078" s="154">
        <v>2</v>
      </c>
      <c r="E2078" s="119">
        <v>5000</v>
      </c>
      <c r="F2078" s="93">
        <f t="shared" si="120"/>
        <v>10000</v>
      </c>
      <c r="G2078" s="157" t="s">
        <v>128</v>
      </c>
      <c r="H2078" s="138"/>
      <c r="I2078" s="126" t="e">
        <f>VLOOKUP(H2078,Presupuesto!$B$11:$C$565,2,0)</f>
        <v>#N/A</v>
      </c>
      <c r="J2078" s="94" t="s">
        <v>1359</v>
      </c>
      <c r="K2078" s="94" t="s">
        <v>401</v>
      </c>
    </row>
    <row r="2079" spans="3:11" hidden="1" x14ac:dyDescent="0.25">
      <c r="C2079" s="137"/>
      <c r="D2079" s="154"/>
      <c r="E2079" s="119"/>
      <c r="F2079" s="93">
        <f t="shared" si="120"/>
        <v>0</v>
      </c>
      <c r="G2079" s="157"/>
      <c r="H2079" s="138"/>
      <c r="I2079" s="126" t="e">
        <f>VLOOKUP(H2079,Presupuesto!$B$11:$C$565,2,0)</f>
        <v>#N/A</v>
      </c>
      <c r="J2079" s="94" t="str">
        <f t="shared" ref="J2079:J2085" si="121">$J$854</f>
        <v>Desarrollo del Sistema de Educación Superior</v>
      </c>
      <c r="K2079" s="94" t="s">
        <v>411</v>
      </c>
    </row>
    <row r="2080" spans="3:11" hidden="1" x14ac:dyDescent="0.25">
      <c r="C2080" s="137"/>
      <c r="D2080" s="154"/>
      <c r="E2080" s="119"/>
      <c r="F2080" s="93">
        <f t="shared" si="120"/>
        <v>0</v>
      </c>
      <c r="G2080" s="157"/>
      <c r="H2080" s="138"/>
      <c r="I2080" s="126" t="e">
        <f>VLOOKUP(H2080,Presupuesto!$B$11:$C$565,2,0)</f>
        <v>#N/A</v>
      </c>
      <c r="J2080" s="94" t="str">
        <f t="shared" si="121"/>
        <v>Desarrollo del Sistema de Educación Superior</v>
      </c>
      <c r="K2080" s="94" t="s">
        <v>411</v>
      </c>
    </row>
    <row r="2081" spans="3:11" hidden="1" x14ac:dyDescent="0.25">
      <c r="C2081" s="137"/>
      <c r="D2081" s="154"/>
      <c r="E2081" s="119"/>
      <c r="F2081" s="93">
        <f t="shared" si="120"/>
        <v>0</v>
      </c>
      <c r="G2081" s="157"/>
      <c r="H2081" s="138"/>
      <c r="I2081" s="126" t="e">
        <f>VLOOKUP(H2081,Presupuesto!$B$11:$C$565,2,0)</f>
        <v>#N/A</v>
      </c>
      <c r="J2081" s="94" t="str">
        <f t="shared" si="121"/>
        <v>Desarrollo del Sistema de Educación Superior</v>
      </c>
      <c r="K2081" s="94" t="s">
        <v>411</v>
      </c>
    </row>
    <row r="2082" spans="3:11" hidden="1" x14ac:dyDescent="0.25">
      <c r="C2082" s="137"/>
      <c r="D2082" s="154"/>
      <c r="E2082" s="119"/>
      <c r="F2082" s="93">
        <f t="shared" si="120"/>
        <v>0</v>
      </c>
      <c r="G2082" s="157"/>
      <c r="H2082" s="138"/>
      <c r="I2082" s="126" t="e">
        <f>VLOOKUP(H2082,Presupuesto!$B$11:$C$565,2,0)</f>
        <v>#N/A</v>
      </c>
      <c r="J2082" s="94" t="str">
        <f t="shared" si="121"/>
        <v>Desarrollo del Sistema de Educación Superior</v>
      </c>
      <c r="K2082" s="94" t="s">
        <v>400</v>
      </c>
    </row>
    <row r="2083" spans="3:11" hidden="1" x14ac:dyDescent="0.25">
      <c r="C2083" s="137"/>
      <c r="D2083" s="154"/>
      <c r="E2083" s="119"/>
      <c r="F2083" s="93">
        <f t="shared" si="120"/>
        <v>0</v>
      </c>
      <c r="G2083" s="157"/>
      <c r="H2083" s="138"/>
      <c r="I2083" s="126" t="e">
        <f>VLOOKUP(H2083,Presupuesto!$B$11:$C$565,2,0)</f>
        <v>#N/A</v>
      </c>
      <c r="J2083" s="94" t="str">
        <f t="shared" si="121"/>
        <v>Desarrollo del Sistema de Educación Superior</v>
      </c>
      <c r="K2083" s="94" t="s">
        <v>411</v>
      </c>
    </row>
    <row r="2084" spans="3:11" hidden="1" x14ac:dyDescent="0.25">
      <c r="C2084" s="137"/>
      <c r="D2084" s="154"/>
      <c r="E2084" s="119"/>
      <c r="F2084" s="93">
        <f t="shared" si="120"/>
        <v>0</v>
      </c>
      <c r="G2084" s="157"/>
      <c r="H2084" s="138"/>
      <c r="I2084" s="126" t="e">
        <f>VLOOKUP(H2084,Presupuesto!$B$11:$C$565,2,0)</f>
        <v>#N/A</v>
      </c>
      <c r="J2084" s="94" t="str">
        <f t="shared" si="121"/>
        <v>Desarrollo del Sistema de Educación Superior</v>
      </c>
      <c r="K2084" s="94" t="s">
        <v>411</v>
      </c>
    </row>
    <row r="2085" spans="3:11" hidden="1" x14ac:dyDescent="0.25">
      <c r="C2085" s="137"/>
      <c r="D2085" s="154"/>
      <c r="E2085" s="119"/>
      <c r="F2085" s="93">
        <f t="shared" si="120"/>
        <v>0</v>
      </c>
      <c r="G2085" s="157"/>
      <c r="H2085" s="138"/>
      <c r="I2085" s="126" t="e">
        <f>VLOOKUP(H2085,Presupuesto!$B$11:$C$565,2,0)</f>
        <v>#N/A</v>
      </c>
      <c r="J2085" s="94" t="str">
        <f t="shared" si="121"/>
        <v>Desarrollo del Sistema de Educación Superior</v>
      </c>
      <c r="K2085" s="94" t="s">
        <v>411</v>
      </c>
    </row>
    <row r="2087" spans="3:11" ht="15.75" thickBot="1" x14ac:dyDescent="0.3"/>
    <row r="2088" spans="3:11" ht="15.75" thickBot="1" x14ac:dyDescent="0.3">
      <c r="C2088" s="153" t="s">
        <v>53</v>
      </c>
      <c r="D2088" s="307">
        <f>SUM(F2095:F2103)</f>
        <v>37500</v>
      </c>
      <c r="E2088" s="380"/>
      <c r="F2088" s="70"/>
      <c r="G2088" s="76"/>
      <c r="H2088" s="70"/>
      <c r="I2088" s="70"/>
      <c r="J2088" s="380"/>
      <c r="K2088" s="380"/>
    </row>
    <row r="2089" spans="3:11" x14ac:dyDescent="0.25">
      <c r="C2089" s="70"/>
      <c r="D2089" s="31"/>
      <c r="E2089" s="89"/>
      <c r="F2089" s="89"/>
      <c r="G2089" s="89"/>
      <c r="H2089" s="73"/>
      <c r="I2089" s="73"/>
      <c r="J2089" s="73"/>
      <c r="K2089" s="108"/>
    </row>
    <row r="2090" spans="3:11" x14ac:dyDescent="0.25">
      <c r="C2090" s="70"/>
      <c r="D2090" s="31"/>
      <c r="E2090" s="89"/>
      <c r="F2090" s="89"/>
      <c r="G2090" s="89"/>
      <c r="H2090" s="73"/>
      <c r="I2090" s="73"/>
      <c r="J2090" s="73"/>
      <c r="K2090" s="108"/>
    </row>
    <row r="2091" spans="3:11" ht="15.75" x14ac:dyDescent="0.25">
      <c r="C2091" s="198" t="s">
        <v>391</v>
      </c>
      <c r="D2091" s="306" t="s">
        <v>2237</v>
      </c>
      <c r="E2091" s="89"/>
      <c r="F2091" s="89"/>
      <c r="G2091" s="89"/>
      <c r="H2091" s="73"/>
      <c r="I2091" s="73"/>
      <c r="J2091" s="73"/>
      <c r="K2091" s="108"/>
    </row>
    <row r="2092" spans="3:11" ht="18.75" x14ac:dyDescent="0.25">
      <c r="C2092" s="200" t="str">
        <f>IFERROR(VLOOKUP(D2091,'1. Desarrollo e Innov. Curricu.'!$F:$G,2,FALSE),IFERROR(VLOOKUP(D2091,'2. Investigación Científica'!$F:$G,2,FALSE),IFERROR(VLOOKUP(D2091,'3. Vinculación Univ. Sociedad'!$E:$G,2,FALSE),IFERROR(VLOOKUP(D2091,'4. Docencia y Profesorado Univ.'!$F:$G,2,FALSE),IFERROR(VLOOKUP(D2091,'5. Estudiantes y Graduados'!$F:$G,2,FALSE),IFERROR(VLOOKUP(D2091,'11. Gestion Administrativa'!$F:$G,2,FALSE),IFERROR(VLOOKUP(D2091,'13. Gestión Académica'!$F:$G,2,FALSE),IFERROR(VLOOKUP(D2091,'9. Asegura. de la Calid. y M'!$F:$G,2,FALSE),IFERROR(VLOOKUP(D2091,'6. Gestión del Conocimiento'!$F:$G,2,FALSE),IFERROR(VLOOKUP(D2091,'15. Gobernabilidad y Proceso...'!$F:$G,2,FALSE),IFERROR(VLOOKUP(D2091,'12. Gestión del Talento Humano'!$F:$G,2,FALSE),IFERROR(VLOOKUP(D2091,'14. Internacional... de la E.S.'!$F:$G,2,FALSE),IFERROR(VLOOKUP(D2091,'10. Posgrado'!$F:$G,2,FALSE),IFERROR(VLOOKUP(D2091,'17. Gestión TIC'!$F:$G,2,FALSE),IFERROR(VLOOKUP(D2091,'16. Desa. del Sistema Educ.Sup.'!$F:$G,2,FALSE),IFERROR(VLOOKUP(D2091,'8. Cultura de Inno. Insti...'!$F:$G,2,FALSE),VLOOKUP(D2091,'7. Lo Esencial de la Reforma U.'!$F:$G,2,0)))))))))))))))))</f>
        <v>Desarrollar un programa de actividades de diviulgación de investigacines,  socioculturales y deportivas durante la semana de Biología</v>
      </c>
      <c r="D2092" s="31"/>
      <c r="E2092" s="89"/>
      <c r="F2092" s="89"/>
      <c r="G2092" s="89"/>
      <c r="H2092" s="73"/>
      <c r="I2092" s="73"/>
      <c r="J2092" s="73"/>
      <c r="K2092" s="108"/>
    </row>
    <row r="2093" spans="3:11" ht="15.75" thickBot="1" x14ac:dyDescent="0.3">
      <c r="C2093" s="380"/>
      <c r="D2093" s="380"/>
      <c r="E2093" s="380"/>
      <c r="F2093" s="89"/>
      <c r="G2093" s="73"/>
      <c r="H2093" s="73"/>
      <c r="I2093" s="73"/>
      <c r="J2093" s="380"/>
      <c r="K2093" s="380"/>
    </row>
    <row r="2094" spans="3:11" ht="30.75" thickBot="1" x14ac:dyDescent="0.3">
      <c r="C2094" s="125" t="s">
        <v>44</v>
      </c>
      <c r="D2094" s="125" t="s">
        <v>55</v>
      </c>
      <c r="E2094" s="132" t="s">
        <v>57</v>
      </c>
      <c r="F2094" s="131" t="s">
        <v>27</v>
      </c>
      <c r="G2094" s="129" t="s">
        <v>130</v>
      </c>
      <c r="H2094" s="132" t="s">
        <v>46</v>
      </c>
      <c r="I2094" s="129" t="s">
        <v>131</v>
      </c>
      <c r="J2094" s="129" t="s">
        <v>409</v>
      </c>
      <c r="K2094" s="129" t="s">
        <v>410</v>
      </c>
    </row>
    <row r="2095" spans="3:11" hidden="1" x14ac:dyDescent="0.25">
      <c r="C2095" s="210" t="s">
        <v>438</v>
      </c>
      <c r="D2095" s="211"/>
      <c r="E2095" s="209">
        <f>HLOOKUP(C2095,$AH$2:$BU$3,2,0)</f>
        <v>620</v>
      </c>
      <c r="F2095" s="93">
        <f t="shared" ref="F2095:F2103" si="122">D2095*E2095</f>
        <v>0</v>
      </c>
      <c r="G2095" s="157"/>
      <c r="H2095" s="138"/>
      <c r="I2095" s="126" t="e">
        <f>VLOOKUP(H2095,Presupuesto!$B$11:$C$565,2,0)</f>
        <v>#N/A</v>
      </c>
      <c r="J2095" s="208" t="s">
        <v>1474</v>
      </c>
      <c r="K2095" s="94" t="s">
        <v>393</v>
      </c>
    </row>
    <row r="2096" spans="3:11" x14ac:dyDescent="0.25">
      <c r="C2096" s="137" t="s">
        <v>3093</v>
      </c>
      <c r="D2096" s="154">
        <v>1</v>
      </c>
      <c r="E2096" s="119">
        <v>37500</v>
      </c>
      <c r="F2096" s="93">
        <f t="shared" si="122"/>
        <v>37500</v>
      </c>
      <c r="G2096" s="157" t="s">
        <v>128</v>
      </c>
      <c r="H2096" s="138"/>
      <c r="I2096" s="126" t="e">
        <f>VLOOKUP(H2096,Presupuesto!$B$11:$C$565,2,0)</f>
        <v>#N/A</v>
      </c>
      <c r="J2096" s="94" t="s">
        <v>1359</v>
      </c>
      <c r="K2096" s="94" t="s">
        <v>401</v>
      </c>
    </row>
    <row r="2097" spans="3:11" hidden="1" x14ac:dyDescent="0.25">
      <c r="C2097" s="137"/>
      <c r="D2097" s="154"/>
      <c r="E2097" s="119"/>
      <c r="F2097" s="93">
        <f t="shared" si="122"/>
        <v>0</v>
      </c>
      <c r="G2097" s="157"/>
      <c r="H2097" s="138"/>
      <c r="I2097" s="126" t="e">
        <f>VLOOKUP(H2097,Presupuesto!$B$11:$C$565,2,0)</f>
        <v>#N/A</v>
      </c>
      <c r="J2097" s="94" t="str">
        <f t="shared" ref="J2097:J2103" si="123">$J$854</f>
        <v>Desarrollo del Sistema de Educación Superior</v>
      </c>
      <c r="K2097" s="94" t="s">
        <v>411</v>
      </c>
    </row>
    <row r="2098" spans="3:11" hidden="1" x14ac:dyDescent="0.25">
      <c r="C2098" s="137"/>
      <c r="D2098" s="154"/>
      <c r="E2098" s="119"/>
      <c r="F2098" s="93">
        <f t="shared" si="122"/>
        <v>0</v>
      </c>
      <c r="G2098" s="157"/>
      <c r="H2098" s="138"/>
      <c r="I2098" s="126" t="e">
        <f>VLOOKUP(H2098,Presupuesto!$B$11:$C$565,2,0)</f>
        <v>#N/A</v>
      </c>
      <c r="J2098" s="94" t="str">
        <f t="shared" si="123"/>
        <v>Desarrollo del Sistema de Educación Superior</v>
      </c>
      <c r="K2098" s="94" t="s">
        <v>411</v>
      </c>
    </row>
    <row r="2099" spans="3:11" hidden="1" x14ac:dyDescent="0.25">
      <c r="C2099" s="137"/>
      <c r="D2099" s="154"/>
      <c r="E2099" s="119"/>
      <c r="F2099" s="93">
        <f t="shared" si="122"/>
        <v>0</v>
      </c>
      <c r="G2099" s="157"/>
      <c r="H2099" s="138"/>
      <c r="I2099" s="126" t="e">
        <f>VLOOKUP(H2099,Presupuesto!$B$11:$C$565,2,0)</f>
        <v>#N/A</v>
      </c>
      <c r="J2099" s="94" t="str">
        <f t="shared" si="123"/>
        <v>Desarrollo del Sistema de Educación Superior</v>
      </c>
      <c r="K2099" s="94" t="s">
        <v>411</v>
      </c>
    </row>
    <row r="2100" spans="3:11" hidden="1" x14ac:dyDescent="0.25">
      <c r="C2100" s="137"/>
      <c r="D2100" s="154"/>
      <c r="E2100" s="119"/>
      <c r="F2100" s="93">
        <f t="shared" si="122"/>
        <v>0</v>
      </c>
      <c r="G2100" s="157"/>
      <c r="H2100" s="138"/>
      <c r="I2100" s="126" t="e">
        <f>VLOOKUP(H2100,Presupuesto!$B$11:$C$565,2,0)</f>
        <v>#N/A</v>
      </c>
      <c r="J2100" s="94" t="str">
        <f t="shared" si="123"/>
        <v>Desarrollo del Sistema de Educación Superior</v>
      </c>
      <c r="K2100" s="94" t="s">
        <v>400</v>
      </c>
    </row>
    <row r="2101" spans="3:11" hidden="1" x14ac:dyDescent="0.25">
      <c r="C2101" s="137"/>
      <c r="D2101" s="154"/>
      <c r="E2101" s="119"/>
      <c r="F2101" s="93">
        <f t="shared" si="122"/>
        <v>0</v>
      </c>
      <c r="G2101" s="157"/>
      <c r="H2101" s="138"/>
      <c r="I2101" s="126" t="e">
        <f>VLOOKUP(H2101,Presupuesto!$B$11:$C$565,2,0)</f>
        <v>#N/A</v>
      </c>
      <c r="J2101" s="94" t="str">
        <f t="shared" si="123"/>
        <v>Desarrollo del Sistema de Educación Superior</v>
      </c>
      <c r="K2101" s="94" t="s">
        <v>411</v>
      </c>
    </row>
    <row r="2102" spans="3:11" hidden="1" x14ac:dyDescent="0.25">
      <c r="C2102" s="137"/>
      <c r="D2102" s="154"/>
      <c r="E2102" s="119"/>
      <c r="F2102" s="93">
        <f t="shared" si="122"/>
        <v>0</v>
      </c>
      <c r="G2102" s="157"/>
      <c r="H2102" s="138"/>
      <c r="I2102" s="126" t="e">
        <f>VLOOKUP(H2102,Presupuesto!$B$11:$C$565,2,0)</f>
        <v>#N/A</v>
      </c>
      <c r="J2102" s="94" t="str">
        <f t="shared" si="123"/>
        <v>Desarrollo del Sistema de Educación Superior</v>
      </c>
      <c r="K2102" s="94" t="s">
        <v>411</v>
      </c>
    </row>
    <row r="2103" spans="3:11" hidden="1" x14ac:dyDescent="0.25">
      <c r="C2103" s="137"/>
      <c r="D2103" s="154"/>
      <c r="E2103" s="119"/>
      <c r="F2103" s="93">
        <f t="shared" si="122"/>
        <v>0</v>
      </c>
      <c r="G2103" s="157"/>
      <c r="H2103" s="138"/>
      <c r="I2103" s="126" t="e">
        <f>VLOOKUP(H2103,Presupuesto!$B$11:$C$565,2,0)</f>
        <v>#N/A</v>
      </c>
      <c r="J2103" s="94" t="str">
        <f t="shared" si="123"/>
        <v>Desarrollo del Sistema de Educación Superior</v>
      </c>
      <c r="K2103" s="94" t="s">
        <v>411</v>
      </c>
    </row>
    <row r="2107" spans="3:11" ht="15.75" thickBot="1" x14ac:dyDescent="0.3"/>
    <row r="2108" spans="3:11" ht="15.75" thickBot="1" x14ac:dyDescent="0.3">
      <c r="C2108" s="153" t="s">
        <v>53</v>
      </c>
      <c r="D2108" s="307">
        <f>SUM(F2115:F2123)</f>
        <v>62500</v>
      </c>
      <c r="E2108" s="380"/>
      <c r="F2108" s="70"/>
      <c r="G2108" s="76"/>
      <c r="H2108" s="70"/>
      <c r="I2108" s="70"/>
      <c r="J2108" s="380"/>
      <c r="K2108" s="380"/>
    </row>
    <row r="2109" spans="3:11" x14ac:dyDescent="0.25">
      <c r="C2109" s="965"/>
      <c r="D2109" s="31"/>
      <c r="E2109" s="89"/>
      <c r="F2109" s="89"/>
      <c r="G2109" s="89"/>
      <c r="H2109" s="73"/>
      <c r="I2109" s="73"/>
      <c r="J2109" s="73"/>
      <c r="K2109" s="108"/>
    </row>
    <row r="2110" spans="3:11" x14ac:dyDescent="0.25">
      <c r="C2110" s="70"/>
      <c r="D2110" s="31"/>
      <c r="E2110" s="89"/>
      <c r="F2110" s="89"/>
      <c r="G2110" s="89"/>
      <c r="H2110" s="73"/>
      <c r="I2110" s="73"/>
      <c r="J2110" s="73"/>
      <c r="K2110" s="108"/>
    </row>
    <row r="2111" spans="3:11" ht="15.75" x14ac:dyDescent="0.25">
      <c r="C2111" s="198" t="s">
        <v>391</v>
      </c>
      <c r="D2111" s="306" t="s">
        <v>2238</v>
      </c>
      <c r="E2111" s="89"/>
      <c r="F2111" s="89"/>
      <c r="G2111" s="89"/>
      <c r="H2111" s="73"/>
      <c r="I2111" s="73"/>
      <c r="J2111" s="73"/>
      <c r="K2111" s="108"/>
    </row>
    <row r="2112" spans="3:11" ht="18.75" x14ac:dyDescent="0.25">
      <c r="C2112" s="200" t="str">
        <f>IFERROR(VLOOKUP(D2111,'1. Desarrollo e Innov. Curricu.'!$F:$G,2,FALSE),IFERROR(VLOOKUP(D2111,'2. Investigación Científica'!$F:$G,2,FALSE),IFERROR(VLOOKUP(D2111,'3. Vinculación Univ. Sociedad'!$E:$G,2,FALSE),IFERROR(VLOOKUP(D2111,'4. Docencia y Profesorado Univ.'!$F:$G,2,FALSE),IFERROR(VLOOKUP(D2111,'5. Estudiantes y Graduados'!$F:$G,2,FALSE),IFERROR(VLOOKUP(D2111,'11. Gestion Administrativa'!$F:$G,2,FALSE),IFERROR(VLOOKUP(D2111,'13. Gestión Académica'!$F:$G,2,FALSE),IFERROR(VLOOKUP(D2111,'9. Asegura. de la Calid. y M'!$F:$G,2,FALSE),IFERROR(VLOOKUP(D2111,'6. Gestión del Conocimiento'!$F:$G,2,FALSE),IFERROR(VLOOKUP(D2111,'15. Gobernabilidad y Proceso...'!$F:$G,2,FALSE),IFERROR(VLOOKUP(D2111,'12. Gestión del Talento Humano'!$F:$G,2,FALSE),IFERROR(VLOOKUP(D2111,'14. Internacional... de la E.S.'!$F:$G,2,FALSE),IFERROR(VLOOKUP(D2111,'10. Posgrado'!$F:$G,2,FALSE),IFERROR(VLOOKUP(D2111,'17. Gestión TIC'!$F:$G,2,FALSE),IFERROR(VLOOKUP(D2111,'16. Desa. del Sistema Educ.Sup.'!$F:$G,2,FALSE),IFERROR(VLOOKUP(D2111,'8. Cultura de Inno. Insti...'!$F:$G,2,FALSE),VLOOKUP(D2111,'7. Lo Esencial de la Reforma U.'!$F:$G,2,0)))))))))))))))))</f>
        <v>Desarrollo de las actividades de la semana de Matemática</v>
      </c>
      <c r="D2112" s="31"/>
      <c r="E2112" s="89"/>
      <c r="F2112" s="89"/>
      <c r="G2112" s="89"/>
      <c r="H2112" s="73"/>
      <c r="I2112" s="73"/>
      <c r="J2112" s="73"/>
      <c r="K2112" s="108"/>
    </row>
    <row r="2113" spans="3:11" ht="15.75" thickBot="1" x14ac:dyDescent="0.3">
      <c r="C2113" s="380"/>
      <c r="D2113" s="380"/>
      <c r="E2113" s="380"/>
      <c r="F2113" s="89"/>
      <c r="G2113" s="73"/>
      <c r="H2113" s="73"/>
      <c r="I2113" s="73"/>
      <c r="J2113" s="380"/>
      <c r="K2113" s="380"/>
    </row>
    <row r="2114" spans="3:11" ht="30.75" thickBot="1" x14ac:dyDescent="0.3">
      <c r="C2114" s="125" t="s">
        <v>44</v>
      </c>
      <c r="D2114" s="125" t="s">
        <v>55</v>
      </c>
      <c r="E2114" s="132" t="s">
        <v>57</v>
      </c>
      <c r="F2114" s="131" t="s">
        <v>27</v>
      </c>
      <c r="G2114" s="129" t="s">
        <v>130</v>
      </c>
      <c r="H2114" s="132" t="s">
        <v>46</v>
      </c>
      <c r="I2114" s="129" t="s">
        <v>131</v>
      </c>
      <c r="J2114" s="129" t="s">
        <v>409</v>
      </c>
      <c r="K2114" s="129" t="s">
        <v>410</v>
      </c>
    </row>
    <row r="2115" spans="3:11" hidden="1" x14ac:dyDescent="0.25">
      <c r="C2115" s="210" t="s">
        <v>438</v>
      </c>
      <c r="D2115" s="211"/>
      <c r="E2115" s="209">
        <f>HLOOKUP(C2115,$AH$2:$BU$3,2,0)</f>
        <v>620</v>
      </c>
      <c r="F2115" s="93">
        <f t="shared" ref="F2115:F2123" si="124">D2115*E2115</f>
        <v>0</v>
      </c>
      <c r="G2115" s="157"/>
      <c r="H2115" s="138"/>
      <c r="I2115" s="126" t="e">
        <f>VLOOKUP(H2115,Presupuesto!$B$11:$C$565,2,0)</f>
        <v>#N/A</v>
      </c>
      <c r="J2115" s="208" t="s">
        <v>1474</v>
      </c>
      <c r="K2115" s="94" t="s">
        <v>393</v>
      </c>
    </row>
    <row r="2116" spans="3:11" x14ac:dyDescent="0.25">
      <c r="C2116" s="137" t="s">
        <v>3094</v>
      </c>
      <c r="D2116" s="154">
        <v>1</v>
      </c>
      <c r="E2116" s="119">
        <v>62500</v>
      </c>
      <c r="F2116" s="93">
        <f t="shared" si="124"/>
        <v>62500</v>
      </c>
      <c r="G2116" s="157" t="s">
        <v>128</v>
      </c>
      <c r="H2116" s="138"/>
      <c r="I2116" s="126" t="e">
        <f>VLOOKUP(H2116,Presupuesto!$B$11:$C$565,2,0)</f>
        <v>#N/A</v>
      </c>
      <c r="J2116" s="94" t="s">
        <v>1359</v>
      </c>
      <c r="K2116" s="94" t="s">
        <v>397</v>
      </c>
    </row>
    <row r="2117" spans="3:11" hidden="1" x14ac:dyDescent="0.25">
      <c r="C2117" s="137"/>
      <c r="D2117" s="154"/>
      <c r="E2117" s="119"/>
      <c r="F2117" s="93">
        <f t="shared" si="124"/>
        <v>0</v>
      </c>
      <c r="G2117" s="157"/>
      <c r="H2117" s="138"/>
      <c r="I2117" s="126" t="e">
        <f>VLOOKUP(H2117,Presupuesto!$B$11:$C$565,2,0)</f>
        <v>#N/A</v>
      </c>
      <c r="J2117" s="94" t="str">
        <f t="shared" ref="J2117:J2123" si="125">$J$854</f>
        <v>Desarrollo del Sistema de Educación Superior</v>
      </c>
      <c r="K2117" s="94" t="s">
        <v>411</v>
      </c>
    </row>
    <row r="2118" spans="3:11" hidden="1" x14ac:dyDescent="0.25">
      <c r="C2118" s="137"/>
      <c r="D2118" s="154"/>
      <c r="E2118" s="119"/>
      <c r="F2118" s="93">
        <f t="shared" si="124"/>
        <v>0</v>
      </c>
      <c r="G2118" s="157"/>
      <c r="H2118" s="138"/>
      <c r="I2118" s="126" t="e">
        <f>VLOOKUP(H2118,Presupuesto!$B$11:$C$565,2,0)</f>
        <v>#N/A</v>
      </c>
      <c r="J2118" s="94" t="str">
        <f t="shared" si="125"/>
        <v>Desarrollo del Sistema de Educación Superior</v>
      </c>
      <c r="K2118" s="94" t="s">
        <v>411</v>
      </c>
    </row>
    <row r="2119" spans="3:11" hidden="1" x14ac:dyDescent="0.25">
      <c r="C2119" s="137"/>
      <c r="D2119" s="154"/>
      <c r="E2119" s="119"/>
      <c r="F2119" s="93">
        <f t="shared" si="124"/>
        <v>0</v>
      </c>
      <c r="G2119" s="157"/>
      <c r="H2119" s="138"/>
      <c r="I2119" s="126" t="e">
        <f>VLOOKUP(H2119,Presupuesto!$B$11:$C$565,2,0)</f>
        <v>#N/A</v>
      </c>
      <c r="J2119" s="94" t="str">
        <f t="shared" si="125"/>
        <v>Desarrollo del Sistema de Educación Superior</v>
      </c>
      <c r="K2119" s="94" t="s">
        <v>411</v>
      </c>
    </row>
    <row r="2120" spans="3:11" hidden="1" x14ac:dyDescent="0.25">
      <c r="C2120" s="137"/>
      <c r="D2120" s="154"/>
      <c r="E2120" s="119"/>
      <c r="F2120" s="93">
        <f t="shared" si="124"/>
        <v>0</v>
      </c>
      <c r="G2120" s="157"/>
      <c r="H2120" s="138"/>
      <c r="I2120" s="126" t="e">
        <f>VLOOKUP(H2120,Presupuesto!$B$11:$C$565,2,0)</f>
        <v>#N/A</v>
      </c>
      <c r="J2120" s="94" t="str">
        <f t="shared" si="125"/>
        <v>Desarrollo del Sistema de Educación Superior</v>
      </c>
      <c r="K2120" s="94" t="s">
        <v>400</v>
      </c>
    </row>
    <row r="2121" spans="3:11" hidden="1" x14ac:dyDescent="0.25">
      <c r="C2121" s="137"/>
      <c r="D2121" s="154"/>
      <c r="E2121" s="119"/>
      <c r="F2121" s="93">
        <f t="shared" si="124"/>
        <v>0</v>
      </c>
      <c r="G2121" s="157"/>
      <c r="H2121" s="138"/>
      <c r="I2121" s="126" t="e">
        <f>VLOOKUP(H2121,Presupuesto!$B$11:$C$565,2,0)</f>
        <v>#N/A</v>
      </c>
      <c r="J2121" s="94" t="str">
        <f t="shared" si="125"/>
        <v>Desarrollo del Sistema de Educación Superior</v>
      </c>
      <c r="K2121" s="94" t="s">
        <v>411</v>
      </c>
    </row>
    <row r="2122" spans="3:11" hidden="1" x14ac:dyDescent="0.25">
      <c r="C2122" s="137"/>
      <c r="D2122" s="154"/>
      <c r="E2122" s="119"/>
      <c r="F2122" s="93">
        <f t="shared" si="124"/>
        <v>0</v>
      </c>
      <c r="G2122" s="157"/>
      <c r="H2122" s="138"/>
      <c r="I2122" s="126" t="e">
        <f>VLOOKUP(H2122,Presupuesto!$B$11:$C$565,2,0)</f>
        <v>#N/A</v>
      </c>
      <c r="J2122" s="94" t="str">
        <f t="shared" si="125"/>
        <v>Desarrollo del Sistema de Educación Superior</v>
      </c>
      <c r="K2122" s="94" t="s">
        <v>411</v>
      </c>
    </row>
    <row r="2123" spans="3:11" hidden="1" x14ac:dyDescent="0.25">
      <c r="C2123" s="137"/>
      <c r="D2123" s="154"/>
      <c r="E2123" s="119"/>
      <c r="F2123" s="93">
        <f t="shared" si="124"/>
        <v>0</v>
      </c>
      <c r="G2123" s="157"/>
      <c r="H2123" s="138"/>
      <c r="I2123" s="126" t="e">
        <f>VLOOKUP(H2123,Presupuesto!$B$11:$C$565,2,0)</f>
        <v>#N/A</v>
      </c>
      <c r="J2123" s="94" t="str">
        <f t="shared" si="125"/>
        <v>Desarrollo del Sistema de Educación Superior</v>
      </c>
      <c r="K2123" s="94" t="s">
        <v>411</v>
      </c>
    </row>
    <row r="2125" spans="3:11" ht="15.75" thickBot="1" x14ac:dyDescent="0.3"/>
    <row r="2126" spans="3:11" ht="15.75" thickBot="1" x14ac:dyDescent="0.3">
      <c r="C2126" s="153" t="s">
        <v>53</v>
      </c>
      <c r="D2126" s="307">
        <f>SUM(F2133:F2141)</f>
        <v>12500</v>
      </c>
      <c r="E2126" s="380"/>
      <c r="F2126" s="70"/>
      <c r="G2126" s="76"/>
      <c r="H2126" s="70"/>
      <c r="I2126" s="70"/>
      <c r="J2126" s="380"/>
      <c r="K2126" s="380"/>
    </row>
    <row r="2127" spans="3:11" x14ac:dyDescent="0.25">
      <c r="C2127" s="70"/>
      <c r="D2127" s="31"/>
      <c r="E2127" s="89"/>
      <c r="F2127" s="89"/>
      <c r="G2127" s="89"/>
      <c r="H2127" s="73"/>
      <c r="I2127" s="73"/>
      <c r="J2127" s="73"/>
      <c r="K2127" s="108"/>
    </row>
    <row r="2128" spans="3:11" x14ac:dyDescent="0.25">
      <c r="C2128" s="70"/>
      <c r="D2128" s="31"/>
      <c r="E2128" s="89"/>
      <c r="F2128" s="89"/>
      <c r="G2128" s="89"/>
      <c r="H2128" s="73"/>
      <c r="I2128" s="73"/>
      <c r="J2128" s="73"/>
      <c r="K2128" s="108"/>
    </row>
    <row r="2129" spans="3:11" ht="15.75" x14ac:dyDescent="0.25">
      <c r="C2129" s="198" t="s">
        <v>391</v>
      </c>
      <c r="D2129" s="306" t="s">
        <v>2926</v>
      </c>
      <c r="E2129" s="89"/>
      <c r="F2129" s="89"/>
      <c r="G2129" s="89"/>
      <c r="H2129" s="73"/>
      <c r="I2129" s="73"/>
      <c r="J2129" s="73"/>
      <c r="K2129" s="108"/>
    </row>
    <row r="2130" spans="3:11" ht="18.75" x14ac:dyDescent="0.25">
      <c r="C2130" s="200" t="str">
        <f>IFERROR(VLOOKUP(D2129,'1. Desarrollo e Innov. Curricu.'!$F:$G,2,FALSE),IFERROR(VLOOKUP(D2129,'2. Investigación Científica'!$F:$G,2,FALSE),IFERROR(VLOOKUP(D2129,'3. Vinculación Univ. Sociedad'!$E:$G,2,FALSE),IFERROR(VLOOKUP(D2129,'4. Docencia y Profesorado Univ.'!$F:$G,2,FALSE),IFERROR(VLOOKUP(D2129,'5. Estudiantes y Graduados'!$F:$G,2,FALSE),IFERROR(VLOOKUP(D2129,'11. Gestion Administrativa'!$F:$G,2,FALSE),IFERROR(VLOOKUP(D2129,'13. Gestión Académica'!$F:$G,2,FALSE),IFERROR(VLOOKUP(D2129,'9. Asegura. de la Calid. y M'!$F:$G,2,FALSE),IFERROR(VLOOKUP(D2129,'6. Gestión del Conocimiento'!$F:$G,2,FALSE),IFERROR(VLOOKUP(D2129,'15. Gobernabilidad y Proceso...'!$F:$G,2,FALSE),IFERROR(VLOOKUP(D2129,'12. Gestión del Talento Humano'!$F:$G,2,FALSE),IFERROR(VLOOKUP(D2129,'14. Internacional... de la E.S.'!$F:$G,2,FALSE),IFERROR(VLOOKUP(D2129,'10. Posgrado'!$F:$G,2,FALSE),IFERROR(VLOOKUP(D2129,'17. Gestión TIC'!$F:$G,2,FALSE),IFERROR(VLOOKUP(D2129,'16. Desa. del Sistema Educ.Sup.'!$F:$G,2,FALSE),IFERROR(VLOOKUP(D2129,'8. Cultura de Inno. Insti...'!$F:$G,2,FALSE),VLOOKUP(D2129,'7. Lo Esencial de la Reforma U.'!$F:$G,2,0)))))))))))))))))</f>
        <v>Organizar actividades socioculturales y deportivas durante la semana de Microbiología en Noviembre.</v>
      </c>
      <c r="D2130" s="31"/>
      <c r="E2130" s="89"/>
      <c r="F2130" s="89"/>
      <c r="G2130" s="89"/>
      <c r="H2130" s="73"/>
      <c r="I2130" s="73"/>
      <c r="J2130" s="73"/>
      <c r="K2130" s="108"/>
    </row>
    <row r="2131" spans="3:11" ht="15.75" thickBot="1" x14ac:dyDescent="0.3">
      <c r="C2131" s="380"/>
      <c r="D2131" s="380"/>
      <c r="E2131" s="380"/>
      <c r="F2131" s="89"/>
      <c r="G2131" s="73"/>
      <c r="H2131" s="73"/>
      <c r="I2131" s="73"/>
      <c r="J2131" s="380"/>
      <c r="K2131" s="380"/>
    </row>
    <row r="2132" spans="3:11" ht="30.75" thickBot="1" x14ac:dyDescent="0.3">
      <c r="C2132" s="125" t="s">
        <v>44</v>
      </c>
      <c r="D2132" s="125" t="s">
        <v>55</v>
      </c>
      <c r="E2132" s="132" t="s">
        <v>57</v>
      </c>
      <c r="F2132" s="131" t="s">
        <v>27</v>
      </c>
      <c r="G2132" s="129" t="s">
        <v>130</v>
      </c>
      <c r="H2132" s="132" t="s">
        <v>46</v>
      </c>
      <c r="I2132" s="129" t="s">
        <v>131</v>
      </c>
      <c r="J2132" s="129" t="s">
        <v>409</v>
      </c>
      <c r="K2132" s="129" t="s">
        <v>410</v>
      </c>
    </row>
    <row r="2133" spans="3:11" hidden="1" x14ac:dyDescent="0.25">
      <c r="C2133" s="210" t="s">
        <v>438</v>
      </c>
      <c r="D2133" s="211"/>
      <c r="E2133" s="209">
        <f>HLOOKUP(C2133,$AH$2:$BU$3,2,0)</f>
        <v>620</v>
      </c>
      <c r="F2133" s="93">
        <f t="shared" ref="F2133:F2141" si="126">D2133*E2133</f>
        <v>0</v>
      </c>
      <c r="G2133" s="157"/>
      <c r="H2133" s="138"/>
      <c r="I2133" s="126" t="e">
        <f>VLOOKUP(H2133,Presupuesto!$B$11:$C$565,2,0)</f>
        <v>#N/A</v>
      </c>
      <c r="J2133" s="208" t="s">
        <v>1474</v>
      </c>
      <c r="K2133" s="94" t="s">
        <v>393</v>
      </c>
    </row>
    <row r="2134" spans="3:11" x14ac:dyDescent="0.25">
      <c r="C2134" s="137" t="s">
        <v>3095</v>
      </c>
      <c r="D2134" s="154">
        <v>1</v>
      </c>
      <c r="E2134" s="119">
        <v>12500</v>
      </c>
      <c r="F2134" s="93">
        <f t="shared" si="126"/>
        <v>12500</v>
      </c>
      <c r="G2134" s="157" t="s">
        <v>128</v>
      </c>
      <c r="H2134" s="138"/>
      <c r="I2134" s="126" t="e">
        <f>VLOOKUP(H2134,Presupuesto!$B$11:$C$565,2,0)</f>
        <v>#N/A</v>
      </c>
      <c r="J2134" s="94" t="s">
        <v>1359</v>
      </c>
      <c r="K2134" s="94" t="s">
        <v>401</v>
      </c>
    </row>
    <row r="2135" spans="3:11" hidden="1" x14ac:dyDescent="0.25">
      <c r="C2135" s="137"/>
      <c r="D2135" s="154"/>
      <c r="E2135" s="119"/>
      <c r="F2135" s="93">
        <f t="shared" si="126"/>
        <v>0</v>
      </c>
      <c r="G2135" s="157"/>
      <c r="H2135" s="138"/>
      <c r="I2135" s="126" t="e">
        <f>VLOOKUP(H2135,Presupuesto!$B$11:$C$565,2,0)</f>
        <v>#N/A</v>
      </c>
      <c r="J2135" s="94" t="str">
        <f t="shared" ref="J2135:J2141" si="127">$J$854</f>
        <v>Desarrollo del Sistema de Educación Superior</v>
      </c>
      <c r="K2135" s="94" t="s">
        <v>411</v>
      </c>
    </row>
    <row r="2136" spans="3:11" hidden="1" x14ac:dyDescent="0.25">
      <c r="C2136" s="137"/>
      <c r="D2136" s="154"/>
      <c r="E2136" s="119"/>
      <c r="F2136" s="93">
        <f t="shared" si="126"/>
        <v>0</v>
      </c>
      <c r="G2136" s="157"/>
      <c r="H2136" s="138"/>
      <c r="I2136" s="126" t="e">
        <f>VLOOKUP(H2136,Presupuesto!$B$11:$C$565,2,0)</f>
        <v>#N/A</v>
      </c>
      <c r="J2136" s="94" t="str">
        <f t="shared" si="127"/>
        <v>Desarrollo del Sistema de Educación Superior</v>
      </c>
      <c r="K2136" s="94" t="s">
        <v>411</v>
      </c>
    </row>
    <row r="2137" spans="3:11" hidden="1" x14ac:dyDescent="0.25">
      <c r="C2137" s="137"/>
      <c r="D2137" s="154"/>
      <c r="E2137" s="119"/>
      <c r="F2137" s="93">
        <f t="shared" si="126"/>
        <v>0</v>
      </c>
      <c r="G2137" s="157"/>
      <c r="H2137" s="138"/>
      <c r="I2137" s="126" t="e">
        <f>VLOOKUP(H2137,Presupuesto!$B$11:$C$565,2,0)</f>
        <v>#N/A</v>
      </c>
      <c r="J2137" s="94" t="str">
        <f t="shared" si="127"/>
        <v>Desarrollo del Sistema de Educación Superior</v>
      </c>
      <c r="K2137" s="94" t="s">
        <v>411</v>
      </c>
    </row>
    <row r="2138" spans="3:11" hidden="1" x14ac:dyDescent="0.25">
      <c r="C2138" s="137"/>
      <c r="D2138" s="154"/>
      <c r="E2138" s="119"/>
      <c r="F2138" s="93">
        <f t="shared" si="126"/>
        <v>0</v>
      </c>
      <c r="G2138" s="157"/>
      <c r="H2138" s="138"/>
      <c r="I2138" s="126" t="e">
        <f>VLOOKUP(H2138,Presupuesto!$B$11:$C$565,2,0)</f>
        <v>#N/A</v>
      </c>
      <c r="J2138" s="94" t="str">
        <f t="shared" si="127"/>
        <v>Desarrollo del Sistema de Educación Superior</v>
      </c>
      <c r="K2138" s="94" t="s">
        <v>400</v>
      </c>
    </row>
    <row r="2139" spans="3:11" hidden="1" x14ac:dyDescent="0.25">
      <c r="C2139" s="137"/>
      <c r="D2139" s="154"/>
      <c r="E2139" s="119"/>
      <c r="F2139" s="93">
        <f t="shared" si="126"/>
        <v>0</v>
      </c>
      <c r="G2139" s="157"/>
      <c r="H2139" s="138"/>
      <c r="I2139" s="126" t="e">
        <f>VLOOKUP(H2139,Presupuesto!$B$11:$C$565,2,0)</f>
        <v>#N/A</v>
      </c>
      <c r="J2139" s="94" t="str">
        <f t="shared" si="127"/>
        <v>Desarrollo del Sistema de Educación Superior</v>
      </c>
      <c r="K2139" s="94" t="s">
        <v>411</v>
      </c>
    </row>
    <row r="2140" spans="3:11" hidden="1" x14ac:dyDescent="0.25">
      <c r="C2140" s="137"/>
      <c r="D2140" s="154"/>
      <c r="E2140" s="119"/>
      <c r="F2140" s="93">
        <f t="shared" si="126"/>
        <v>0</v>
      </c>
      <c r="G2140" s="157"/>
      <c r="H2140" s="138"/>
      <c r="I2140" s="126" t="e">
        <f>VLOOKUP(H2140,Presupuesto!$B$11:$C$565,2,0)</f>
        <v>#N/A</v>
      </c>
      <c r="J2140" s="94" t="str">
        <f t="shared" si="127"/>
        <v>Desarrollo del Sistema de Educación Superior</v>
      </c>
      <c r="K2140" s="94" t="s">
        <v>411</v>
      </c>
    </row>
    <row r="2141" spans="3:11" hidden="1" x14ac:dyDescent="0.25">
      <c r="C2141" s="137"/>
      <c r="D2141" s="154"/>
      <c r="E2141" s="119"/>
      <c r="F2141" s="93">
        <f t="shared" si="126"/>
        <v>0</v>
      </c>
      <c r="G2141" s="157"/>
      <c r="H2141" s="138"/>
      <c r="I2141" s="126" t="e">
        <f>VLOOKUP(H2141,Presupuesto!$B$11:$C$565,2,0)</f>
        <v>#N/A</v>
      </c>
      <c r="J2141" s="94" t="str">
        <f t="shared" si="127"/>
        <v>Desarrollo del Sistema de Educación Superior</v>
      </c>
      <c r="K2141" s="94" t="s">
        <v>411</v>
      </c>
    </row>
    <row r="2143" spans="3:11" ht="15.75" thickBot="1" x14ac:dyDescent="0.3"/>
    <row r="2144" spans="3:11" ht="15.75" thickBot="1" x14ac:dyDescent="0.3">
      <c r="C2144" s="153" t="s">
        <v>53</v>
      </c>
      <c r="D2144" s="307">
        <f>SUM(F2151:F2159)</f>
        <v>50000</v>
      </c>
      <c r="E2144" s="380"/>
      <c r="F2144" s="70"/>
      <c r="G2144" s="76"/>
      <c r="H2144" s="70"/>
      <c r="I2144" s="70"/>
      <c r="J2144" s="380"/>
      <c r="K2144" s="380"/>
    </row>
    <row r="2145" spans="3:11" x14ac:dyDescent="0.25">
      <c r="C2145" s="70"/>
      <c r="D2145" s="31"/>
      <c r="E2145" s="89"/>
      <c r="F2145" s="89"/>
      <c r="G2145" s="89"/>
      <c r="H2145" s="73"/>
      <c r="I2145" s="73"/>
      <c r="J2145" s="73"/>
      <c r="K2145" s="108"/>
    </row>
    <row r="2146" spans="3:11" x14ac:dyDescent="0.25">
      <c r="C2146" s="70"/>
      <c r="D2146" s="31"/>
      <c r="E2146" s="89"/>
      <c r="F2146" s="89"/>
      <c r="G2146" s="89"/>
      <c r="H2146" s="73"/>
      <c r="I2146" s="73"/>
      <c r="J2146" s="73"/>
      <c r="K2146" s="108"/>
    </row>
    <row r="2147" spans="3:11" ht="15.75" x14ac:dyDescent="0.25">
      <c r="C2147" s="198" t="s">
        <v>391</v>
      </c>
      <c r="D2147" s="306" t="s">
        <v>2239</v>
      </c>
      <c r="E2147" s="89"/>
      <c r="F2147" s="89"/>
      <c r="G2147" s="89"/>
      <c r="H2147" s="73"/>
      <c r="I2147" s="73"/>
      <c r="J2147" s="73"/>
      <c r="K2147" s="108"/>
    </row>
    <row r="2148" spans="3:11" ht="18.75" x14ac:dyDescent="0.25">
      <c r="C2148" s="200" t="str">
        <f>IFERROR(VLOOKUP(D2147,'1. Desarrollo e Innov. Curricu.'!$F:$G,2,FALSE),IFERROR(VLOOKUP(D2147,'2. Investigación Científica'!$F:$G,2,FALSE),IFERROR(VLOOKUP(D2147,'3. Vinculación Univ. Sociedad'!$E:$G,2,FALSE),IFERROR(VLOOKUP(D2147,'4. Docencia y Profesorado Univ.'!$F:$G,2,FALSE),IFERROR(VLOOKUP(D2147,'5. Estudiantes y Graduados'!$F:$G,2,FALSE),IFERROR(VLOOKUP(D2147,'11. Gestion Administrativa'!$F:$G,2,FALSE),IFERROR(VLOOKUP(D2147,'13. Gestión Académica'!$F:$G,2,FALSE),IFERROR(VLOOKUP(D2147,'9. Asegura. de la Calid. y M'!$F:$G,2,FALSE),IFERROR(VLOOKUP(D2147,'6. Gestión del Conocimiento'!$F:$G,2,FALSE),IFERROR(VLOOKUP(D2147,'15. Gobernabilidad y Proceso...'!$F:$G,2,FALSE),IFERROR(VLOOKUP(D2147,'12. Gestión del Talento Humano'!$F:$G,2,FALSE),IFERROR(VLOOKUP(D2147,'14. Internacional... de la E.S.'!$F:$G,2,FALSE),IFERROR(VLOOKUP(D2147,'10. Posgrado'!$F:$G,2,FALSE),IFERROR(VLOOKUP(D2147,'17. Gestión TIC'!$F:$G,2,FALSE),IFERROR(VLOOKUP(D2147,'16. Desa. del Sistema Educ.Sup.'!$F:$G,2,FALSE),IFERROR(VLOOKUP(D2147,'8. Cultura de Inno. Insti...'!$F:$G,2,FALSE),VLOOKUP(D2147,'7. Lo Esencial de la Reforma U.'!$F:$G,2,0)))))))))))))))))</f>
        <v>Continuar con los trabajo de Remodelación de la Biblioteca Lesbia Valladares y actualiación de material bibliográfico</v>
      </c>
      <c r="D2148" s="31"/>
      <c r="E2148" s="89"/>
      <c r="F2148" s="89"/>
      <c r="G2148" s="89"/>
      <c r="H2148" s="73"/>
      <c r="I2148" s="73"/>
      <c r="J2148" s="73"/>
      <c r="K2148" s="108"/>
    </row>
    <row r="2149" spans="3:11" ht="15.75" thickBot="1" x14ac:dyDescent="0.3">
      <c r="C2149" s="380"/>
      <c r="D2149" s="380"/>
      <c r="E2149" s="380"/>
      <c r="F2149" s="89"/>
      <c r="G2149" s="73"/>
      <c r="H2149" s="73"/>
      <c r="I2149" s="73"/>
      <c r="J2149" s="380"/>
      <c r="K2149" s="380"/>
    </row>
    <row r="2150" spans="3:11" ht="30.75" thickBot="1" x14ac:dyDescent="0.3">
      <c r="C2150" s="125" t="s">
        <v>44</v>
      </c>
      <c r="D2150" s="125" t="s">
        <v>55</v>
      </c>
      <c r="E2150" s="132" t="s">
        <v>57</v>
      </c>
      <c r="F2150" s="131" t="s">
        <v>27</v>
      </c>
      <c r="G2150" s="129" t="s">
        <v>130</v>
      </c>
      <c r="H2150" s="132" t="s">
        <v>46</v>
      </c>
      <c r="I2150" s="129" t="s">
        <v>131</v>
      </c>
      <c r="J2150" s="129" t="s">
        <v>409</v>
      </c>
      <c r="K2150" s="129" t="s">
        <v>410</v>
      </c>
    </row>
    <row r="2151" spans="3:11" hidden="1" x14ac:dyDescent="0.25">
      <c r="C2151" s="210" t="s">
        <v>438</v>
      </c>
      <c r="D2151" s="211"/>
      <c r="E2151" s="209">
        <f>HLOOKUP(C2151,$AH$2:$BU$3,2,0)</f>
        <v>620</v>
      </c>
      <c r="F2151" s="93">
        <f t="shared" ref="F2151:F2159" si="128">D2151*E2151</f>
        <v>0</v>
      </c>
      <c r="G2151" s="157"/>
      <c r="H2151" s="138"/>
      <c r="I2151" s="126" t="e">
        <f>VLOOKUP(H2151,Presupuesto!$B$11:$C$565,2,0)</f>
        <v>#N/A</v>
      </c>
      <c r="J2151" s="208" t="s">
        <v>1474</v>
      </c>
      <c r="K2151" s="94" t="s">
        <v>393</v>
      </c>
    </row>
    <row r="2152" spans="3:11" x14ac:dyDescent="0.25">
      <c r="C2152" s="137" t="s">
        <v>3096</v>
      </c>
      <c r="D2152" s="154">
        <v>1</v>
      </c>
      <c r="E2152" s="119">
        <v>50000</v>
      </c>
      <c r="F2152" s="93">
        <f t="shared" si="128"/>
        <v>50000</v>
      </c>
      <c r="G2152" s="157" t="s">
        <v>128</v>
      </c>
      <c r="H2152" s="138"/>
      <c r="I2152" s="126" t="e">
        <f>VLOOKUP(H2152,Presupuesto!$B$11:$C$565,2,0)</f>
        <v>#N/A</v>
      </c>
      <c r="J2152" s="94" t="s">
        <v>1359</v>
      </c>
      <c r="K2152" s="94" t="s">
        <v>397</v>
      </c>
    </row>
    <row r="2153" spans="3:11" hidden="1" x14ac:dyDescent="0.25">
      <c r="C2153" s="137"/>
      <c r="D2153" s="154"/>
      <c r="E2153" s="119"/>
      <c r="F2153" s="93">
        <f t="shared" si="128"/>
        <v>0</v>
      </c>
      <c r="G2153" s="157"/>
      <c r="H2153" s="138"/>
      <c r="I2153" s="126" t="e">
        <f>VLOOKUP(H2153,Presupuesto!$B$11:$C$565,2,0)</f>
        <v>#N/A</v>
      </c>
      <c r="J2153" s="94" t="str">
        <f t="shared" ref="J2153:J2159" si="129">$J$854</f>
        <v>Desarrollo del Sistema de Educación Superior</v>
      </c>
      <c r="K2153" s="94" t="s">
        <v>411</v>
      </c>
    </row>
    <row r="2154" spans="3:11" hidden="1" x14ac:dyDescent="0.25">
      <c r="C2154" s="137"/>
      <c r="D2154" s="154"/>
      <c r="E2154" s="119"/>
      <c r="F2154" s="93">
        <f t="shared" si="128"/>
        <v>0</v>
      </c>
      <c r="G2154" s="157"/>
      <c r="H2154" s="138"/>
      <c r="I2154" s="126" t="e">
        <f>VLOOKUP(H2154,Presupuesto!$B$11:$C$565,2,0)</f>
        <v>#N/A</v>
      </c>
      <c r="J2154" s="94" t="str">
        <f t="shared" si="129"/>
        <v>Desarrollo del Sistema de Educación Superior</v>
      </c>
      <c r="K2154" s="94" t="s">
        <v>411</v>
      </c>
    </row>
    <row r="2155" spans="3:11" hidden="1" x14ac:dyDescent="0.25">
      <c r="C2155" s="137"/>
      <c r="D2155" s="154"/>
      <c r="E2155" s="119"/>
      <c r="F2155" s="93">
        <f t="shared" si="128"/>
        <v>0</v>
      </c>
      <c r="G2155" s="157"/>
      <c r="H2155" s="138"/>
      <c r="I2155" s="126" t="e">
        <f>VLOOKUP(H2155,Presupuesto!$B$11:$C$565,2,0)</f>
        <v>#N/A</v>
      </c>
      <c r="J2155" s="94" t="str">
        <f t="shared" si="129"/>
        <v>Desarrollo del Sistema de Educación Superior</v>
      </c>
      <c r="K2155" s="94" t="s">
        <v>411</v>
      </c>
    </row>
    <row r="2156" spans="3:11" hidden="1" x14ac:dyDescent="0.25">
      <c r="C2156" s="137"/>
      <c r="D2156" s="154"/>
      <c r="E2156" s="119"/>
      <c r="F2156" s="93">
        <f t="shared" si="128"/>
        <v>0</v>
      </c>
      <c r="G2156" s="157"/>
      <c r="H2156" s="138"/>
      <c r="I2156" s="126" t="e">
        <f>VLOOKUP(H2156,Presupuesto!$B$11:$C$565,2,0)</f>
        <v>#N/A</v>
      </c>
      <c r="J2156" s="94" t="str">
        <f t="shared" si="129"/>
        <v>Desarrollo del Sistema de Educación Superior</v>
      </c>
      <c r="K2156" s="94" t="s">
        <v>400</v>
      </c>
    </row>
    <row r="2157" spans="3:11" hidden="1" x14ac:dyDescent="0.25">
      <c r="C2157" s="137"/>
      <c r="D2157" s="154"/>
      <c r="E2157" s="119"/>
      <c r="F2157" s="93">
        <f t="shared" si="128"/>
        <v>0</v>
      </c>
      <c r="G2157" s="157"/>
      <c r="H2157" s="138"/>
      <c r="I2157" s="126" t="e">
        <f>VLOOKUP(H2157,Presupuesto!$B$11:$C$565,2,0)</f>
        <v>#N/A</v>
      </c>
      <c r="J2157" s="94" t="str">
        <f t="shared" si="129"/>
        <v>Desarrollo del Sistema de Educación Superior</v>
      </c>
      <c r="K2157" s="94" t="s">
        <v>411</v>
      </c>
    </row>
    <row r="2158" spans="3:11" hidden="1" x14ac:dyDescent="0.25">
      <c r="C2158" s="137"/>
      <c r="D2158" s="154"/>
      <c r="E2158" s="119"/>
      <c r="F2158" s="93">
        <f t="shared" si="128"/>
        <v>0</v>
      </c>
      <c r="G2158" s="157"/>
      <c r="H2158" s="138"/>
      <c r="I2158" s="126" t="e">
        <f>VLOOKUP(H2158,Presupuesto!$B$11:$C$565,2,0)</f>
        <v>#N/A</v>
      </c>
      <c r="J2158" s="94" t="str">
        <f t="shared" si="129"/>
        <v>Desarrollo del Sistema de Educación Superior</v>
      </c>
      <c r="K2158" s="94" t="s">
        <v>411</v>
      </c>
    </row>
    <row r="2159" spans="3:11" hidden="1" x14ac:dyDescent="0.25">
      <c r="C2159" s="137"/>
      <c r="D2159" s="154"/>
      <c r="E2159" s="119"/>
      <c r="F2159" s="93">
        <f t="shared" si="128"/>
        <v>0</v>
      </c>
      <c r="G2159" s="157"/>
      <c r="H2159" s="138"/>
      <c r="I2159" s="126" t="e">
        <f>VLOOKUP(H2159,Presupuesto!$B$11:$C$565,2,0)</f>
        <v>#N/A</v>
      </c>
      <c r="J2159" s="94" t="str">
        <f t="shared" si="129"/>
        <v>Desarrollo del Sistema de Educación Superior</v>
      </c>
      <c r="K2159" s="94" t="s">
        <v>411</v>
      </c>
    </row>
    <row r="2161" spans="3:11" ht="15.75" thickBot="1" x14ac:dyDescent="0.3"/>
    <row r="2162" spans="3:11" ht="15.75" thickBot="1" x14ac:dyDescent="0.3">
      <c r="C2162" s="153" t="s">
        <v>53</v>
      </c>
      <c r="D2162" s="307">
        <f>SUM(F2169:F2177)</f>
        <v>6250</v>
      </c>
      <c r="E2162" s="380"/>
      <c r="F2162" s="70"/>
      <c r="G2162" s="76"/>
      <c r="H2162" s="70"/>
      <c r="I2162" s="70"/>
      <c r="J2162" s="380"/>
      <c r="K2162" s="380"/>
    </row>
    <row r="2163" spans="3:11" x14ac:dyDescent="0.25">
      <c r="C2163" s="70"/>
      <c r="D2163" s="31"/>
      <c r="E2163" s="89"/>
      <c r="F2163" s="89"/>
      <c r="G2163" s="89"/>
      <c r="H2163" s="73"/>
      <c r="I2163" s="73"/>
      <c r="J2163" s="73"/>
      <c r="K2163" s="108"/>
    </row>
    <row r="2164" spans="3:11" x14ac:dyDescent="0.25">
      <c r="C2164" s="70"/>
      <c r="D2164" s="31"/>
      <c r="E2164" s="89"/>
      <c r="F2164" s="89"/>
      <c r="G2164" s="89"/>
      <c r="H2164" s="73"/>
      <c r="I2164" s="73"/>
      <c r="J2164" s="73"/>
      <c r="K2164" s="108"/>
    </row>
    <row r="2165" spans="3:11" ht="15.75" x14ac:dyDescent="0.25">
      <c r="C2165" s="198" t="s">
        <v>391</v>
      </c>
      <c r="D2165" s="306" t="s">
        <v>2242</v>
      </c>
      <c r="E2165" s="89"/>
      <c r="F2165" s="89"/>
      <c r="G2165" s="89"/>
      <c r="H2165" s="73"/>
      <c r="I2165" s="73"/>
      <c r="J2165" s="73"/>
      <c r="K2165" s="108"/>
    </row>
    <row r="2166" spans="3:11" ht="18.75" x14ac:dyDescent="0.25">
      <c r="C2166" s="200" t="str">
        <f>IFERROR(VLOOKUP(D2165,'1. Desarrollo e Innov. Curricu.'!$F:$G,2,FALSE),IFERROR(VLOOKUP(D2165,'2. Investigación Científica'!$F:$G,2,FALSE),IFERROR(VLOOKUP(D2165,'3. Vinculación Univ. Sociedad'!$E:$G,2,FALSE),IFERROR(VLOOKUP(D2165,'4. Docencia y Profesorado Univ.'!$F:$G,2,FALSE),IFERROR(VLOOKUP(D2165,'5. Estudiantes y Graduados'!$F:$G,2,FALSE),IFERROR(VLOOKUP(D2165,'11. Gestion Administrativa'!$F:$G,2,FALSE),IFERROR(VLOOKUP(D2165,'13. Gestión Académica'!$F:$G,2,FALSE),IFERROR(VLOOKUP(D2165,'9. Asegura. de la Calid. y M'!$F:$G,2,FALSE),IFERROR(VLOOKUP(D2165,'6. Gestión del Conocimiento'!$F:$G,2,FALSE),IFERROR(VLOOKUP(D2165,'15. Gobernabilidad y Proceso...'!$F:$G,2,FALSE),IFERROR(VLOOKUP(D2165,'12. Gestión del Talento Humano'!$F:$G,2,FALSE),IFERROR(VLOOKUP(D2165,'14. Internacional... de la E.S.'!$F:$G,2,FALSE),IFERROR(VLOOKUP(D2165,'10. Posgrado'!$F:$G,2,FALSE),IFERROR(VLOOKUP(D2165,'17. Gestión TIC'!$F:$G,2,FALSE),IFERROR(VLOOKUP(D2165,'16. Desa. del Sistema Educ.Sup.'!$F:$G,2,FALSE),IFERROR(VLOOKUP(D2165,'8. Cultura de Inno. Insti...'!$F:$G,2,FALSE),VLOOKUP(D2165,'7. Lo Esencial de la Reforma U.'!$F:$G,2,0)))))))))))))))))</f>
        <v>Identificar los posibles fuentes de empleo para graduados de Biología</v>
      </c>
      <c r="D2166" s="31"/>
      <c r="E2166" s="89"/>
      <c r="F2166" s="89"/>
      <c r="G2166" s="89"/>
      <c r="H2166" s="73"/>
      <c r="I2166" s="73"/>
      <c r="J2166" s="73"/>
      <c r="K2166" s="108"/>
    </row>
    <row r="2167" spans="3:11" ht="15.75" thickBot="1" x14ac:dyDescent="0.3">
      <c r="C2167" s="380"/>
      <c r="D2167" s="380"/>
      <c r="E2167" s="380"/>
      <c r="F2167" s="89"/>
      <c r="G2167" s="73"/>
      <c r="H2167" s="73"/>
      <c r="I2167" s="73"/>
      <c r="J2167" s="380"/>
      <c r="K2167" s="380"/>
    </row>
    <row r="2168" spans="3:11" ht="30.75" thickBot="1" x14ac:dyDescent="0.3">
      <c r="C2168" s="125" t="s">
        <v>44</v>
      </c>
      <c r="D2168" s="125" t="s">
        <v>55</v>
      </c>
      <c r="E2168" s="132" t="s">
        <v>57</v>
      </c>
      <c r="F2168" s="131" t="s">
        <v>27</v>
      </c>
      <c r="G2168" s="129" t="s">
        <v>130</v>
      </c>
      <c r="H2168" s="132" t="s">
        <v>46</v>
      </c>
      <c r="I2168" s="129" t="s">
        <v>131</v>
      </c>
      <c r="J2168" s="129" t="s">
        <v>409</v>
      </c>
      <c r="K2168" s="129" t="s">
        <v>410</v>
      </c>
    </row>
    <row r="2169" spans="3:11" hidden="1" x14ac:dyDescent="0.25">
      <c r="C2169" s="210" t="s">
        <v>438</v>
      </c>
      <c r="D2169" s="211"/>
      <c r="E2169" s="209">
        <f>HLOOKUP(C2169,$AH$2:$BU$3,2,0)</f>
        <v>620</v>
      </c>
      <c r="F2169" s="93">
        <f t="shared" ref="F2169:F2177" si="130">D2169*E2169</f>
        <v>0</v>
      </c>
      <c r="G2169" s="157"/>
      <c r="H2169" s="138"/>
      <c r="I2169" s="126" t="e">
        <f>VLOOKUP(H2169,Presupuesto!$B$11:$C$565,2,0)</f>
        <v>#N/A</v>
      </c>
      <c r="J2169" s="208" t="s">
        <v>1474</v>
      </c>
      <c r="K2169" s="94" t="s">
        <v>393</v>
      </c>
    </row>
    <row r="2170" spans="3:11" x14ac:dyDescent="0.25">
      <c r="C2170" s="137" t="s">
        <v>3097</v>
      </c>
      <c r="D2170" s="154">
        <v>4</v>
      </c>
      <c r="E2170" s="119">
        <v>1562.5</v>
      </c>
      <c r="F2170" s="93">
        <f t="shared" si="130"/>
        <v>6250</v>
      </c>
      <c r="G2170" s="157" t="s">
        <v>128</v>
      </c>
      <c r="H2170" s="138"/>
      <c r="I2170" s="126" t="e">
        <f>VLOOKUP(H2170,Presupuesto!$B$11:$C$565,2,0)</f>
        <v>#N/A</v>
      </c>
      <c r="J2170" s="94" t="s">
        <v>1359</v>
      </c>
      <c r="K2170" s="94" t="s">
        <v>394</v>
      </c>
    </row>
    <row r="2171" spans="3:11" hidden="1" x14ac:dyDescent="0.25">
      <c r="C2171" s="137"/>
      <c r="D2171" s="154"/>
      <c r="E2171" s="119"/>
      <c r="F2171" s="93">
        <f t="shared" si="130"/>
        <v>0</v>
      </c>
      <c r="G2171" s="157"/>
      <c r="H2171" s="138"/>
      <c r="I2171" s="126" t="e">
        <f>VLOOKUP(H2171,Presupuesto!$B$11:$C$565,2,0)</f>
        <v>#N/A</v>
      </c>
      <c r="J2171" s="94" t="str">
        <f t="shared" ref="J2171:J2177" si="131">$J$854</f>
        <v>Desarrollo del Sistema de Educación Superior</v>
      </c>
      <c r="K2171" s="94" t="s">
        <v>411</v>
      </c>
    </row>
    <row r="2172" spans="3:11" hidden="1" x14ac:dyDescent="0.25">
      <c r="C2172" s="137"/>
      <c r="D2172" s="154"/>
      <c r="E2172" s="119"/>
      <c r="F2172" s="93">
        <f t="shared" si="130"/>
        <v>0</v>
      </c>
      <c r="G2172" s="157"/>
      <c r="H2172" s="138"/>
      <c r="I2172" s="126" t="e">
        <f>VLOOKUP(H2172,Presupuesto!$B$11:$C$565,2,0)</f>
        <v>#N/A</v>
      </c>
      <c r="J2172" s="94" t="str">
        <f t="shared" si="131"/>
        <v>Desarrollo del Sistema de Educación Superior</v>
      </c>
      <c r="K2172" s="94" t="s">
        <v>411</v>
      </c>
    </row>
    <row r="2173" spans="3:11" hidden="1" x14ac:dyDescent="0.25">
      <c r="C2173" s="137"/>
      <c r="D2173" s="154"/>
      <c r="E2173" s="119"/>
      <c r="F2173" s="93">
        <f t="shared" si="130"/>
        <v>0</v>
      </c>
      <c r="G2173" s="157"/>
      <c r="H2173" s="138"/>
      <c r="I2173" s="126" t="e">
        <f>VLOOKUP(H2173,Presupuesto!$B$11:$C$565,2,0)</f>
        <v>#N/A</v>
      </c>
      <c r="J2173" s="94" t="str">
        <f t="shared" si="131"/>
        <v>Desarrollo del Sistema de Educación Superior</v>
      </c>
      <c r="K2173" s="94" t="s">
        <v>411</v>
      </c>
    </row>
    <row r="2174" spans="3:11" hidden="1" x14ac:dyDescent="0.25">
      <c r="C2174" s="137"/>
      <c r="D2174" s="154"/>
      <c r="E2174" s="119"/>
      <c r="F2174" s="93">
        <f t="shared" si="130"/>
        <v>0</v>
      </c>
      <c r="G2174" s="157"/>
      <c r="H2174" s="138"/>
      <c r="I2174" s="126" t="e">
        <f>VLOOKUP(H2174,Presupuesto!$B$11:$C$565,2,0)</f>
        <v>#N/A</v>
      </c>
      <c r="J2174" s="94" t="str">
        <f t="shared" si="131"/>
        <v>Desarrollo del Sistema de Educación Superior</v>
      </c>
      <c r="K2174" s="94" t="s">
        <v>400</v>
      </c>
    </row>
    <row r="2175" spans="3:11" hidden="1" x14ac:dyDescent="0.25">
      <c r="C2175" s="137"/>
      <c r="D2175" s="154"/>
      <c r="E2175" s="119"/>
      <c r="F2175" s="93">
        <f t="shared" si="130"/>
        <v>0</v>
      </c>
      <c r="G2175" s="157"/>
      <c r="H2175" s="138"/>
      <c r="I2175" s="126" t="e">
        <f>VLOOKUP(H2175,Presupuesto!$B$11:$C$565,2,0)</f>
        <v>#N/A</v>
      </c>
      <c r="J2175" s="94" t="str">
        <f t="shared" si="131"/>
        <v>Desarrollo del Sistema de Educación Superior</v>
      </c>
      <c r="K2175" s="94" t="s">
        <v>411</v>
      </c>
    </row>
    <row r="2176" spans="3:11" hidden="1" x14ac:dyDescent="0.25">
      <c r="C2176" s="137"/>
      <c r="D2176" s="154"/>
      <c r="E2176" s="119"/>
      <c r="F2176" s="93">
        <f t="shared" si="130"/>
        <v>0</v>
      </c>
      <c r="G2176" s="157"/>
      <c r="H2176" s="138"/>
      <c r="I2176" s="126" t="e">
        <f>VLOOKUP(H2176,Presupuesto!$B$11:$C$565,2,0)</f>
        <v>#N/A</v>
      </c>
      <c r="J2176" s="94" t="str">
        <f t="shared" si="131"/>
        <v>Desarrollo del Sistema de Educación Superior</v>
      </c>
      <c r="K2176" s="94" t="s">
        <v>411</v>
      </c>
    </row>
    <row r="2177" spans="3:11" hidden="1" x14ac:dyDescent="0.25">
      <c r="C2177" s="137"/>
      <c r="D2177" s="154"/>
      <c r="E2177" s="119"/>
      <c r="F2177" s="93">
        <f t="shared" si="130"/>
        <v>0</v>
      </c>
      <c r="G2177" s="157"/>
      <c r="H2177" s="138"/>
      <c r="I2177" s="126" t="e">
        <f>VLOOKUP(H2177,Presupuesto!$B$11:$C$565,2,0)</f>
        <v>#N/A</v>
      </c>
      <c r="J2177" s="94" t="str">
        <f t="shared" si="131"/>
        <v>Desarrollo del Sistema de Educación Superior</v>
      </c>
      <c r="K2177" s="94" t="s">
        <v>411</v>
      </c>
    </row>
    <row r="2179" spans="3:11" ht="15.75" thickBot="1" x14ac:dyDescent="0.3"/>
    <row r="2180" spans="3:11" ht="15.75" thickBot="1" x14ac:dyDescent="0.3">
      <c r="C2180" s="153" t="s">
        <v>53</v>
      </c>
      <c r="D2180" s="307">
        <f>SUM(F2187:F2195)</f>
        <v>25000</v>
      </c>
      <c r="E2180" s="380"/>
      <c r="F2180" s="70"/>
      <c r="G2180" s="76"/>
      <c r="H2180" s="70"/>
      <c r="I2180" s="70"/>
      <c r="J2180" s="380"/>
      <c r="K2180" s="380"/>
    </row>
    <row r="2181" spans="3:11" x14ac:dyDescent="0.25">
      <c r="C2181" s="70"/>
      <c r="D2181" s="31"/>
      <c r="E2181" s="89"/>
      <c r="F2181" s="89"/>
      <c r="G2181" s="89"/>
      <c r="H2181" s="73"/>
      <c r="I2181" s="73"/>
      <c r="J2181" s="73"/>
      <c r="K2181" s="108"/>
    </row>
    <row r="2182" spans="3:11" x14ac:dyDescent="0.25">
      <c r="C2182" s="70"/>
      <c r="D2182" s="31"/>
      <c r="E2182" s="89"/>
      <c r="F2182" s="89"/>
      <c r="G2182" s="89"/>
      <c r="H2182" s="73"/>
      <c r="I2182" s="73"/>
      <c r="J2182" s="73"/>
      <c r="K2182" s="108"/>
    </row>
    <row r="2183" spans="3:11" ht="15.75" x14ac:dyDescent="0.25">
      <c r="C2183" s="198" t="s">
        <v>391</v>
      </c>
      <c r="D2183" s="306" t="s">
        <v>2834</v>
      </c>
      <c r="E2183" s="89"/>
      <c r="F2183" s="89"/>
      <c r="G2183" s="89"/>
      <c r="H2183" s="73"/>
      <c r="I2183" s="73"/>
      <c r="J2183" s="73"/>
      <c r="K2183" s="108"/>
    </row>
    <row r="2184" spans="3:11" ht="18.75" x14ac:dyDescent="0.25">
      <c r="C2184" s="200" t="str">
        <f>IFERROR(VLOOKUP(D2183,'1. Desarrollo e Innov. Curricu.'!$F:$G,2,FALSE),IFERROR(VLOOKUP(D2183,'2. Investigación Científica'!$F:$G,2,FALSE),IFERROR(VLOOKUP(D2183,'3. Vinculación Univ. Sociedad'!$E:$G,2,FALSE),IFERROR(VLOOKUP(D2183,'4. Docencia y Profesorado Univ.'!$F:$G,2,FALSE),IFERROR(VLOOKUP(D2183,'5. Estudiantes y Graduados'!$F:$G,2,FALSE),IFERROR(VLOOKUP(D2183,'11. Gestion Administrativa'!$F:$G,2,FALSE),IFERROR(VLOOKUP(D2183,'13. Gestión Académica'!$F:$G,2,FALSE),IFERROR(VLOOKUP(D2183,'9. Asegura. de la Calid. y M'!$F:$G,2,FALSE),IFERROR(VLOOKUP(D2183,'6. Gestión del Conocimiento'!$F:$G,2,FALSE),IFERROR(VLOOKUP(D2183,'15. Gobernabilidad y Proceso...'!$F:$G,2,FALSE),IFERROR(VLOOKUP(D2183,'12. Gestión del Talento Humano'!$F:$G,2,FALSE),IFERROR(VLOOKUP(D2183,'14. Internacional... de la E.S.'!$F:$G,2,FALSE),IFERROR(VLOOKUP(D2183,'10. Posgrado'!$F:$G,2,FALSE),IFERROR(VLOOKUP(D2183,'17. Gestión TIC'!$F:$G,2,FALSE),IFERROR(VLOOKUP(D2183,'16. Desa. del Sistema Educ.Sup.'!$F:$G,2,FALSE),IFERROR(VLOOKUP(D2183,'8. Cultura de Inno. Insti...'!$F:$G,2,FALSE),VLOOKUP(D2183,'7. Lo Esencial de la Reforma U.'!$F:$G,2,0)))))))))))))))))</f>
        <v>Encuesta a graduados para identificar areas de capacitación</v>
      </c>
      <c r="D2184" s="31"/>
      <c r="E2184" s="89"/>
      <c r="F2184" s="89"/>
      <c r="G2184" s="89"/>
      <c r="H2184" s="73"/>
      <c r="I2184" s="73"/>
      <c r="J2184" s="73"/>
      <c r="K2184" s="108"/>
    </row>
    <row r="2185" spans="3:11" ht="15.75" thickBot="1" x14ac:dyDescent="0.3">
      <c r="C2185" s="380"/>
      <c r="D2185" s="380"/>
      <c r="E2185" s="380"/>
      <c r="F2185" s="89"/>
      <c r="G2185" s="73"/>
      <c r="H2185" s="73"/>
      <c r="I2185" s="73"/>
      <c r="J2185" s="380"/>
      <c r="K2185" s="380"/>
    </row>
    <row r="2186" spans="3:11" ht="30.75" thickBot="1" x14ac:dyDescent="0.3">
      <c r="C2186" s="125" t="s">
        <v>44</v>
      </c>
      <c r="D2186" s="125" t="s">
        <v>55</v>
      </c>
      <c r="E2186" s="132" t="s">
        <v>57</v>
      </c>
      <c r="F2186" s="131" t="s">
        <v>27</v>
      </c>
      <c r="G2186" s="129" t="s">
        <v>130</v>
      </c>
      <c r="H2186" s="132" t="s">
        <v>46</v>
      </c>
      <c r="I2186" s="129" t="s">
        <v>131</v>
      </c>
      <c r="J2186" s="129" t="s">
        <v>409</v>
      </c>
      <c r="K2186" s="129" t="s">
        <v>410</v>
      </c>
    </row>
    <row r="2187" spans="3:11" hidden="1" x14ac:dyDescent="0.25">
      <c r="C2187" s="210" t="s">
        <v>438</v>
      </c>
      <c r="D2187" s="211"/>
      <c r="E2187" s="209">
        <f>HLOOKUP(C2187,$AH$2:$BU$3,2,0)</f>
        <v>620</v>
      </c>
      <c r="F2187" s="93">
        <f t="shared" ref="F2187:F2195" si="132">D2187*E2187</f>
        <v>0</v>
      </c>
      <c r="G2187" s="157"/>
      <c r="H2187" s="138"/>
      <c r="I2187" s="126" t="e">
        <f>VLOOKUP(H2187,Presupuesto!$B$11:$C$565,2,0)</f>
        <v>#N/A</v>
      </c>
      <c r="J2187" s="208" t="s">
        <v>1474</v>
      </c>
      <c r="K2187" s="94" t="s">
        <v>393</v>
      </c>
    </row>
    <row r="2188" spans="3:11" x14ac:dyDescent="0.25">
      <c r="C2188" s="137" t="s">
        <v>3098</v>
      </c>
      <c r="D2188" s="154">
        <v>1</v>
      </c>
      <c r="E2188" s="119">
        <v>25000</v>
      </c>
      <c r="F2188" s="93">
        <f t="shared" si="132"/>
        <v>25000</v>
      </c>
      <c r="G2188" s="157" t="s">
        <v>128</v>
      </c>
      <c r="H2188" s="138"/>
      <c r="I2188" s="126" t="e">
        <f>VLOOKUP(H2188,Presupuesto!$B$11:$C$565,2,0)</f>
        <v>#N/A</v>
      </c>
      <c r="J2188" s="94" t="s">
        <v>1359</v>
      </c>
      <c r="K2188" s="94" t="s">
        <v>400</v>
      </c>
    </row>
    <row r="2189" spans="3:11" hidden="1" x14ac:dyDescent="0.25">
      <c r="C2189" s="137"/>
      <c r="D2189" s="154"/>
      <c r="E2189" s="119"/>
      <c r="F2189" s="93">
        <f t="shared" si="132"/>
        <v>0</v>
      </c>
      <c r="G2189" s="157"/>
      <c r="H2189" s="138"/>
      <c r="I2189" s="126" t="e">
        <f>VLOOKUP(H2189,Presupuesto!$B$11:$C$565,2,0)</f>
        <v>#N/A</v>
      </c>
      <c r="J2189" s="94" t="str">
        <f t="shared" ref="J2189:J2195" si="133">$J$854</f>
        <v>Desarrollo del Sistema de Educación Superior</v>
      </c>
      <c r="K2189" s="94" t="s">
        <v>411</v>
      </c>
    </row>
    <row r="2190" spans="3:11" hidden="1" x14ac:dyDescent="0.25">
      <c r="C2190" s="137"/>
      <c r="D2190" s="154"/>
      <c r="E2190" s="119"/>
      <c r="F2190" s="93">
        <f t="shared" si="132"/>
        <v>0</v>
      </c>
      <c r="G2190" s="157"/>
      <c r="H2190" s="138"/>
      <c r="I2190" s="126" t="e">
        <f>VLOOKUP(H2190,Presupuesto!$B$11:$C$565,2,0)</f>
        <v>#N/A</v>
      </c>
      <c r="J2190" s="94" t="str">
        <f t="shared" si="133"/>
        <v>Desarrollo del Sistema de Educación Superior</v>
      </c>
      <c r="K2190" s="94" t="s">
        <v>411</v>
      </c>
    </row>
    <row r="2191" spans="3:11" hidden="1" x14ac:dyDescent="0.25">
      <c r="C2191" s="137"/>
      <c r="D2191" s="154"/>
      <c r="E2191" s="119"/>
      <c r="F2191" s="93">
        <f t="shared" si="132"/>
        <v>0</v>
      </c>
      <c r="G2191" s="157"/>
      <c r="H2191" s="138"/>
      <c r="I2191" s="126" t="e">
        <f>VLOOKUP(H2191,Presupuesto!$B$11:$C$565,2,0)</f>
        <v>#N/A</v>
      </c>
      <c r="J2191" s="94" t="str">
        <f t="shared" si="133"/>
        <v>Desarrollo del Sistema de Educación Superior</v>
      </c>
      <c r="K2191" s="94" t="s">
        <v>411</v>
      </c>
    </row>
    <row r="2192" spans="3:11" hidden="1" x14ac:dyDescent="0.25">
      <c r="C2192" s="137"/>
      <c r="D2192" s="154"/>
      <c r="E2192" s="119"/>
      <c r="F2192" s="93">
        <f t="shared" si="132"/>
        <v>0</v>
      </c>
      <c r="G2192" s="157"/>
      <c r="H2192" s="138"/>
      <c r="I2192" s="126" t="e">
        <f>VLOOKUP(H2192,Presupuesto!$B$11:$C$565,2,0)</f>
        <v>#N/A</v>
      </c>
      <c r="J2192" s="94" t="str">
        <f t="shared" si="133"/>
        <v>Desarrollo del Sistema de Educación Superior</v>
      </c>
      <c r="K2192" s="94" t="s">
        <v>400</v>
      </c>
    </row>
    <row r="2193" spans="3:11" hidden="1" x14ac:dyDescent="0.25">
      <c r="C2193" s="137"/>
      <c r="D2193" s="154"/>
      <c r="E2193" s="119"/>
      <c r="F2193" s="93">
        <f t="shared" si="132"/>
        <v>0</v>
      </c>
      <c r="G2193" s="157"/>
      <c r="H2193" s="138"/>
      <c r="I2193" s="126" t="e">
        <f>VLOOKUP(H2193,Presupuesto!$B$11:$C$565,2,0)</f>
        <v>#N/A</v>
      </c>
      <c r="J2193" s="94" t="str">
        <f t="shared" si="133"/>
        <v>Desarrollo del Sistema de Educación Superior</v>
      </c>
      <c r="K2193" s="94" t="s">
        <v>411</v>
      </c>
    </row>
    <row r="2194" spans="3:11" hidden="1" x14ac:dyDescent="0.25">
      <c r="C2194" s="137"/>
      <c r="D2194" s="154"/>
      <c r="E2194" s="119"/>
      <c r="F2194" s="93">
        <f t="shared" si="132"/>
        <v>0</v>
      </c>
      <c r="G2194" s="157"/>
      <c r="H2194" s="138"/>
      <c r="I2194" s="126" t="e">
        <f>VLOOKUP(H2194,Presupuesto!$B$11:$C$565,2,0)</f>
        <v>#N/A</v>
      </c>
      <c r="J2194" s="94" t="str">
        <f t="shared" si="133"/>
        <v>Desarrollo del Sistema de Educación Superior</v>
      </c>
      <c r="K2194" s="94" t="s">
        <v>411</v>
      </c>
    </row>
    <row r="2195" spans="3:11" hidden="1" x14ac:dyDescent="0.25">
      <c r="C2195" s="137"/>
      <c r="D2195" s="154"/>
      <c r="E2195" s="119"/>
      <c r="F2195" s="93">
        <f t="shared" si="132"/>
        <v>0</v>
      </c>
      <c r="G2195" s="157"/>
      <c r="H2195" s="138"/>
      <c r="I2195" s="126" t="e">
        <f>VLOOKUP(H2195,Presupuesto!$B$11:$C$565,2,0)</f>
        <v>#N/A</v>
      </c>
      <c r="J2195" s="94" t="str">
        <f t="shared" si="133"/>
        <v>Desarrollo del Sistema de Educación Superior</v>
      </c>
      <c r="K2195" s="94" t="s">
        <v>411</v>
      </c>
    </row>
    <row r="2197" spans="3:11" ht="15.75" thickBot="1" x14ac:dyDescent="0.3"/>
    <row r="2198" spans="3:11" ht="15.75" thickBot="1" x14ac:dyDescent="0.3">
      <c r="C2198" s="153" t="s">
        <v>53</v>
      </c>
      <c r="D2198" s="307">
        <f>SUM(F2205:F2213)</f>
        <v>26250</v>
      </c>
      <c r="E2198" s="380"/>
      <c r="F2198" s="70"/>
      <c r="G2198" s="76"/>
      <c r="H2198" s="70"/>
      <c r="I2198" s="70"/>
      <c r="J2198" s="380"/>
      <c r="K2198" s="380"/>
    </row>
    <row r="2199" spans="3:11" x14ac:dyDescent="0.25">
      <c r="C2199" s="70"/>
      <c r="D2199" s="31"/>
      <c r="E2199" s="89"/>
      <c r="F2199" s="89"/>
      <c r="G2199" s="89"/>
      <c r="H2199" s="73"/>
      <c r="I2199" s="73"/>
      <c r="J2199" s="73"/>
      <c r="K2199" s="108"/>
    </row>
    <row r="2200" spans="3:11" x14ac:dyDescent="0.25">
      <c r="C2200" s="70"/>
      <c r="D2200" s="31"/>
      <c r="E2200" s="89"/>
      <c r="F2200" s="89"/>
      <c r="G2200" s="89"/>
      <c r="H2200" s="73"/>
      <c r="I2200" s="73"/>
      <c r="J2200" s="73"/>
      <c r="K2200" s="108"/>
    </row>
    <row r="2201" spans="3:11" ht="15.75" x14ac:dyDescent="0.25">
      <c r="C2201" s="198" t="s">
        <v>391</v>
      </c>
      <c r="D2201" s="306" t="s">
        <v>2243</v>
      </c>
      <c r="E2201" s="89"/>
      <c r="F2201" s="89"/>
      <c r="G2201" s="89"/>
      <c r="H2201" s="73"/>
      <c r="I2201" s="73"/>
      <c r="J2201" s="73"/>
      <c r="K2201" s="108"/>
    </row>
    <row r="2202" spans="3:11" ht="18.75" x14ac:dyDescent="0.25">
      <c r="C2202" s="200" t="str">
        <f>IFERROR(VLOOKUP(D2201,'1. Desarrollo e Innov. Curricu.'!$F:$G,2,FALSE),IFERROR(VLOOKUP(D2201,'2. Investigación Científica'!$F:$G,2,FALSE),IFERROR(VLOOKUP(D2201,'3. Vinculación Univ. Sociedad'!$E:$G,2,FALSE),IFERROR(VLOOKUP(D2201,'4. Docencia y Profesorado Univ.'!$F:$G,2,FALSE),IFERROR(VLOOKUP(D2201,'5. Estudiantes y Graduados'!$F:$G,2,FALSE),IFERROR(VLOOKUP(D2201,'11. Gestion Administrativa'!$F:$G,2,FALSE),IFERROR(VLOOKUP(D2201,'13. Gestión Académica'!$F:$G,2,FALSE),IFERROR(VLOOKUP(D2201,'9. Asegura. de la Calid. y M'!$F:$G,2,FALSE),IFERROR(VLOOKUP(D2201,'6. Gestión del Conocimiento'!$F:$G,2,FALSE),IFERROR(VLOOKUP(D2201,'15. Gobernabilidad y Proceso...'!$F:$G,2,FALSE),IFERROR(VLOOKUP(D2201,'12. Gestión del Talento Humano'!$F:$G,2,FALSE),IFERROR(VLOOKUP(D2201,'14. Internacional... de la E.S.'!$F:$G,2,FALSE),IFERROR(VLOOKUP(D2201,'10. Posgrado'!$F:$G,2,FALSE),IFERROR(VLOOKUP(D2201,'17. Gestión TIC'!$F:$G,2,FALSE),IFERROR(VLOOKUP(D2201,'16. Desa. del Sistema Educ.Sup.'!$F:$G,2,FALSE),IFERROR(VLOOKUP(D2201,'8. Cultura de Inno. Insti...'!$F:$G,2,FALSE),VLOOKUP(D2201,'7. Lo Esencial de la Reforma U.'!$F:$G,2,0)))))))))))))))))</f>
        <v>Estandarización de los espacios de Matemática en los centros regionales y los CRAED</v>
      </c>
      <c r="D2202" s="31"/>
      <c r="E2202" s="89"/>
      <c r="F2202" s="89"/>
      <c r="G2202" s="89"/>
      <c r="H2202" s="73"/>
      <c r="I2202" s="73"/>
      <c r="J2202" s="73"/>
      <c r="K2202" s="108"/>
    </row>
    <row r="2203" spans="3:11" ht="15.75" thickBot="1" x14ac:dyDescent="0.3">
      <c r="C2203" s="380"/>
      <c r="D2203" s="380"/>
      <c r="E2203" s="380"/>
      <c r="F2203" s="89"/>
      <c r="G2203" s="73"/>
      <c r="H2203" s="73"/>
      <c r="I2203" s="73"/>
      <c r="J2203" s="380"/>
      <c r="K2203" s="380"/>
    </row>
    <row r="2204" spans="3:11" ht="30.75" thickBot="1" x14ac:dyDescent="0.3">
      <c r="C2204" s="125" t="s">
        <v>44</v>
      </c>
      <c r="D2204" s="125" t="s">
        <v>55</v>
      </c>
      <c r="E2204" s="132" t="s">
        <v>57</v>
      </c>
      <c r="F2204" s="131" t="s">
        <v>27</v>
      </c>
      <c r="G2204" s="129" t="s">
        <v>130</v>
      </c>
      <c r="H2204" s="132" t="s">
        <v>46</v>
      </c>
      <c r="I2204" s="129" t="s">
        <v>131</v>
      </c>
      <c r="J2204" s="129" t="s">
        <v>409</v>
      </c>
      <c r="K2204" s="129" t="s">
        <v>410</v>
      </c>
    </row>
    <row r="2205" spans="3:11" hidden="1" x14ac:dyDescent="0.25">
      <c r="C2205" s="210" t="s">
        <v>438</v>
      </c>
      <c r="D2205" s="211"/>
      <c r="E2205" s="209">
        <f>HLOOKUP(C2205,$AH$2:$BU$3,2,0)</f>
        <v>620</v>
      </c>
      <c r="F2205" s="93">
        <f t="shared" ref="F2205:F2213" si="134">D2205*E2205</f>
        <v>0</v>
      </c>
      <c r="G2205" s="157"/>
      <c r="H2205" s="138"/>
      <c r="I2205" s="126" t="e">
        <f>VLOOKUP(H2205,Presupuesto!$B$11:$C$565,2,0)</f>
        <v>#N/A</v>
      </c>
      <c r="J2205" s="208" t="s">
        <v>1474</v>
      </c>
      <c r="K2205" s="94" t="s">
        <v>393</v>
      </c>
    </row>
    <row r="2206" spans="3:11" x14ac:dyDescent="0.25">
      <c r="C2206" s="137" t="s">
        <v>3099</v>
      </c>
      <c r="D2206" s="154">
        <v>8</v>
      </c>
      <c r="E2206" s="119">
        <v>3281.25</v>
      </c>
      <c r="F2206" s="93">
        <f t="shared" si="134"/>
        <v>26250</v>
      </c>
      <c r="G2206" s="157" t="s">
        <v>128</v>
      </c>
      <c r="H2206" s="138"/>
      <c r="I2206" s="126" t="e">
        <f>VLOOKUP(H2206,Presupuesto!$B$11:$C$565,2,0)</f>
        <v>#N/A</v>
      </c>
      <c r="J2206" s="94" t="s">
        <v>471</v>
      </c>
      <c r="K2206" s="94" t="s">
        <v>401</v>
      </c>
    </row>
    <row r="2207" spans="3:11" hidden="1" x14ac:dyDescent="0.25">
      <c r="C2207" s="137"/>
      <c r="D2207" s="154"/>
      <c r="E2207" s="119"/>
      <c r="F2207" s="93">
        <f t="shared" si="134"/>
        <v>0</v>
      </c>
      <c r="G2207" s="157"/>
      <c r="H2207" s="138"/>
      <c r="I2207" s="126" t="e">
        <f>VLOOKUP(H2207,Presupuesto!$B$11:$C$565,2,0)</f>
        <v>#N/A</v>
      </c>
      <c r="J2207" s="94" t="str">
        <f t="shared" ref="J2207:J2213" si="135">$J$854</f>
        <v>Desarrollo del Sistema de Educación Superior</v>
      </c>
      <c r="K2207" s="94" t="s">
        <v>411</v>
      </c>
    </row>
    <row r="2208" spans="3:11" hidden="1" x14ac:dyDescent="0.25">
      <c r="C2208" s="137"/>
      <c r="D2208" s="154"/>
      <c r="E2208" s="119"/>
      <c r="F2208" s="93">
        <f t="shared" si="134"/>
        <v>0</v>
      </c>
      <c r="G2208" s="157"/>
      <c r="H2208" s="138"/>
      <c r="I2208" s="126" t="e">
        <f>VLOOKUP(H2208,Presupuesto!$B$11:$C$565,2,0)</f>
        <v>#N/A</v>
      </c>
      <c r="J2208" s="94" t="str">
        <f t="shared" si="135"/>
        <v>Desarrollo del Sistema de Educación Superior</v>
      </c>
      <c r="K2208" s="94" t="s">
        <v>411</v>
      </c>
    </row>
    <row r="2209" spans="3:11" hidden="1" x14ac:dyDescent="0.25">
      <c r="C2209" s="137"/>
      <c r="D2209" s="154"/>
      <c r="E2209" s="119"/>
      <c r="F2209" s="93">
        <f t="shared" si="134"/>
        <v>0</v>
      </c>
      <c r="G2209" s="157"/>
      <c r="H2209" s="138"/>
      <c r="I2209" s="126" t="e">
        <f>VLOOKUP(H2209,Presupuesto!$B$11:$C$565,2,0)</f>
        <v>#N/A</v>
      </c>
      <c r="J2209" s="94" t="str">
        <f t="shared" si="135"/>
        <v>Desarrollo del Sistema de Educación Superior</v>
      </c>
      <c r="K2209" s="94" t="s">
        <v>411</v>
      </c>
    </row>
    <row r="2210" spans="3:11" hidden="1" x14ac:dyDescent="0.25">
      <c r="C2210" s="137"/>
      <c r="D2210" s="154"/>
      <c r="E2210" s="119"/>
      <c r="F2210" s="93">
        <f t="shared" si="134"/>
        <v>0</v>
      </c>
      <c r="G2210" s="157"/>
      <c r="H2210" s="138"/>
      <c r="I2210" s="126" t="e">
        <f>VLOOKUP(H2210,Presupuesto!$B$11:$C$565,2,0)</f>
        <v>#N/A</v>
      </c>
      <c r="J2210" s="94" t="str">
        <f t="shared" si="135"/>
        <v>Desarrollo del Sistema de Educación Superior</v>
      </c>
      <c r="K2210" s="94" t="s">
        <v>400</v>
      </c>
    </row>
    <row r="2211" spans="3:11" hidden="1" x14ac:dyDescent="0.25">
      <c r="C2211" s="137"/>
      <c r="D2211" s="154"/>
      <c r="E2211" s="119"/>
      <c r="F2211" s="93">
        <f t="shared" si="134"/>
        <v>0</v>
      </c>
      <c r="G2211" s="157"/>
      <c r="H2211" s="138"/>
      <c r="I2211" s="126" t="e">
        <f>VLOOKUP(H2211,Presupuesto!$B$11:$C$565,2,0)</f>
        <v>#N/A</v>
      </c>
      <c r="J2211" s="94" t="str">
        <f t="shared" si="135"/>
        <v>Desarrollo del Sistema de Educación Superior</v>
      </c>
      <c r="K2211" s="94" t="s">
        <v>411</v>
      </c>
    </row>
    <row r="2212" spans="3:11" hidden="1" x14ac:dyDescent="0.25">
      <c r="C2212" s="137"/>
      <c r="D2212" s="154"/>
      <c r="E2212" s="119"/>
      <c r="F2212" s="93">
        <f t="shared" si="134"/>
        <v>0</v>
      </c>
      <c r="G2212" s="157"/>
      <c r="H2212" s="138"/>
      <c r="I2212" s="126" t="e">
        <f>VLOOKUP(H2212,Presupuesto!$B$11:$C$565,2,0)</f>
        <v>#N/A</v>
      </c>
      <c r="J2212" s="94" t="str">
        <f t="shared" si="135"/>
        <v>Desarrollo del Sistema de Educación Superior</v>
      </c>
      <c r="K2212" s="94" t="s">
        <v>411</v>
      </c>
    </row>
    <row r="2213" spans="3:11" hidden="1" x14ac:dyDescent="0.25">
      <c r="C2213" s="137"/>
      <c r="D2213" s="154"/>
      <c r="E2213" s="119"/>
      <c r="F2213" s="93">
        <f t="shared" si="134"/>
        <v>0</v>
      </c>
      <c r="G2213" s="157"/>
      <c r="H2213" s="138"/>
      <c r="I2213" s="126" t="e">
        <f>VLOOKUP(H2213,Presupuesto!$B$11:$C$565,2,0)</f>
        <v>#N/A</v>
      </c>
      <c r="J2213" s="94" t="str">
        <f t="shared" si="135"/>
        <v>Desarrollo del Sistema de Educación Superior</v>
      </c>
      <c r="K2213" s="94" t="s">
        <v>411</v>
      </c>
    </row>
    <row r="2215" spans="3:11" ht="15.75" thickBot="1" x14ac:dyDescent="0.3"/>
    <row r="2216" spans="3:11" ht="15.75" thickBot="1" x14ac:dyDescent="0.3">
      <c r="C2216" s="153" t="s">
        <v>53</v>
      </c>
      <c r="D2216" s="307">
        <f>SUM(F2223:F2231)</f>
        <v>50000</v>
      </c>
      <c r="E2216" s="380"/>
      <c r="F2216" s="70"/>
      <c r="G2216" s="76"/>
      <c r="H2216" s="70"/>
      <c r="I2216" s="70"/>
      <c r="J2216" s="380"/>
      <c r="K2216" s="380"/>
    </row>
    <row r="2217" spans="3:11" x14ac:dyDescent="0.25">
      <c r="C2217" s="70"/>
      <c r="D2217" s="31"/>
      <c r="E2217" s="89"/>
      <c r="F2217" s="89"/>
      <c r="G2217" s="89"/>
      <c r="H2217" s="73"/>
      <c r="I2217" s="73"/>
      <c r="J2217" s="73"/>
      <c r="K2217" s="108"/>
    </row>
    <row r="2218" spans="3:11" x14ac:dyDescent="0.25">
      <c r="C2218" s="70"/>
      <c r="D2218" s="31"/>
      <c r="E2218" s="89"/>
      <c r="F2218" s="89"/>
      <c r="G2218" s="89"/>
      <c r="H2218" s="73"/>
      <c r="I2218" s="73"/>
      <c r="J2218" s="73"/>
      <c r="K2218" s="108"/>
    </row>
    <row r="2219" spans="3:11" ht="15.75" x14ac:dyDescent="0.25">
      <c r="C2219" s="198" t="s">
        <v>391</v>
      </c>
      <c r="D2219" s="306" t="s">
        <v>2244</v>
      </c>
      <c r="E2219" s="89"/>
      <c r="F2219" s="89"/>
      <c r="G2219" s="89"/>
      <c r="H2219" s="73"/>
      <c r="I2219" s="73"/>
      <c r="J2219" s="73"/>
      <c r="K2219" s="108"/>
    </row>
    <row r="2220" spans="3:11" ht="18.75" x14ac:dyDescent="0.25">
      <c r="C2220" s="200" t="str">
        <f>IFERROR(VLOOKUP(D2219,'1. Desarrollo e Innov. Curricu.'!$F:$G,2,FALSE),IFERROR(VLOOKUP(D2219,'2. Investigación Científica'!$F:$G,2,FALSE),IFERROR(VLOOKUP(D2219,'3. Vinculación Univ. Sociedad'!$E:$G,2,FALSE),IFERROR(VLOOKUP(D2219,'4. Docencia y Profesorado Univ.'!$F:$G,2,FALSE),IFERROR(VLOOKUP(D2219,'5. Estudiantes y Graduados'!$F:$G,2,FALSE),IFERROR(VLOOKUP(D2219,'11. Gestion Administrativa'!$F:$G,2,FALSE),IFERROR(VLOOKUP(D2219,'13. Gestión Académica'!$F:$G,2,FALSE),IFERROR(VLOOKUP(D2219,'9. Asegura. de la Calid. y M'!$F:$G,2,FALSE),IFERROR(VLOOKUP(D2219,'6. Gestión del Conocimiento'!$F:$G,2,FALSE),IFERROR(VLOOKUP(D2219,'15. Gobernabilidad y Proceso...'!$F:$G,2,FALSE),IFERROR(VLOOKUP(D2219,'12. Gestión del Talento Humano'!$F:$G,2,FALSE),IFERROR(VLOOKUP(D2219,'14. Internacional... de la E.S.'!$F:$G,2,FALSE),IFERROR(VLOOKUP(D2219,'10. Posgrado'!$F:$G,2,FALSE),IFERROR(VLOOKUP(D2219,'17. Gestión TIC'!$F:$G,2,FALSE),IFERROR(VLOOKUP(D2219,'16. Desa. del Sistema Educ.Sup.'!$F:$G,2,FALSE),IFERROR(VLOOKUP(D2219,'8. Cultura de Inno. Insti...'!$F:$G,2,FALSE),VLOOKUP(D2219,'7. Lo Esencial de la Reforma U.'!$F:$G,2,0)))))))))))))))))</f>
        <v>Estandarización del desarrollo curricular de las asignaturas de Física en los centros regionales donde se imparte</v>
      </c>
      <c r="D2220" s="31"/>
      <c r="E2220" s="89"/>
      <c r="F2220" s="89"/>
      <c r="G2220" s="89"/>
      <c r="H2220" s="73"/>
      <c r="I2220" s="73"/>
      <c r="J2220" s="73"/>
      <c r="K2220" s="108"/>
    </row>
    <row r="2221" spans="3:11" ht="15.75" thickBot="1" x14ac:dyDescent="0.3">
      <c r="C2221" s="380"/>
      <c r="D2221" s="380"/>
      <c r="E2221" s="380"/>
      <c r="F2221" s="89"/>
      <c r="G2221" s="73"/>
      <c r="H2221" s="73"/>
      <c r="I2221" s="73"/>
      <c r="J2221" s="380"/>
      <c r="K2221" s="380"/>
    </row>
    <row r="2222" spans="3:11" ht="30.75" thickBot="1" x14ac:dyDescent="0.3">
      <c r="C2222" s="125" t="s">
        <v>44</v>
      </c>
      <c r="D2222" s="125" t="s">
        <v>55</v>
      </c>
      <c r="E2222" s="132" t="s">
        <v>57</v>
      </c>
      <c r="F2222" s="131" t="s">
        <v>27</v>
      </c>
      <c r="G2222" s="129" t="s">
        <v>130</v>
      </c>
      <c r="H2222" s="132" t="s">
        <v>46</v>
      </c>
      <c r="I2222" s="129" t="s">
        <v>131</v>
      </c>
      <c r="J2222" s="129" t="s">
        <v>409</v>
      </c>
      <c r="K2222" s="129" t="s">
        <v>410</v>
      </c>
    </row>
    <row r="2223" spans="3:11" hidden="1" x14ac:dyDescent="0.25">
      <c r="C2223" s="210" t="s">
        <v>438</v>
      </c>
      <c r="D2223" s="211"/>
      <c r="E2223" s="209">
        <f>HLOOKUP(C2223,$AH$2:$BU$3,2,0)</f>
        <v>620</v>
      </c>
      <c r="F2223" s="93">
        <f t="shared" ref="F2223:F2231" si="136">D2223*E2223</f>
        <v>0</v>
      </c>
      <c r="G2223" s="157"/>
      <c r="H2223" s="138"/>
      <c r="I2223" s="126" t="e">
        <f>VLOOKUP(H2223,Presupuesto!$B$11:$C$565,2,0)</f>
        <v>#N/A</v>
      </c>
      <c r="J2223" s="208" t="s">
        <v>1474</v>
      </c>
      <c r="K2223" s="94" t="s">
        <v>393</v>
      </c>
    </row>
    <row r="2224" spans="3:11" x14ac:dyDescent="0.25">
      <c r="C2224" s="137" t="s">
        <v>3100</v>
      </c>
      <c r="D2224" s="154">
        <v>4</v>
      </c>
      <c r="E2224" s="119">
        <v>12500</v>
      </c>
      <c r="F2224" s="93">
        <f t="shared" si="136"/>
        <v>50000</v>
      </c>
      <c r="G2224" s="157" t="s">
        <v>128</v>
      </c>
      <c r="H2224" s="138"/>
      <c r="I2224" s="126" t="e">
        <f>VLOOKUP(H2224,Presupuesto!$B$11:$C$565,2,0)</f>
        <v>#N/A</v>
      </c>
      <c r="J2224" s="94" t="s">
        <v>471</v>
      </c>
      <c r="K2224" s="94" t="s">
        <v>411</v>
      </c>
    </row>
    <row r="2225" spans="3:11" hidden="1" x14ac:dyDescent="0.25">
      <c r="C2225" s="137"/>
      <c r="D2225" s="154"/>
      <c r="E2225" s="119"/>
      <c r="F2225" s="93">
        <f t="shared" si="136"/>
        <v>0</v>
      </c>
      <c r="G2225" s="157"/>
      <c r="H2225" s="138"/>
      <c r="I2225" s="126" t="e">
        <f>VLOOKUP(H2225,Presupuesto!$B$11:$C$565,2,0)</f>
        <v>#N/A</v>
      </c>
      <c r="J2225" s="94" t="str">
        <f t="shared" ref="J2225:J2231" si="137">$J$854</f>
        <v>Desarrollo del Sistema de Educación Superior</v>
      </c>
      <c r="K2225" s="94" t="s">
        <v>411</v>
      </c>
    </row>
    <row r="2226" spans="3:11" hidden="1" x14ac:dyDescent="0.25">
      <c r="C2226" s="137"/>
      <c r="D2226" s="154"/>
      <c r="E2226" s="119"/>
      <c r="F2226" s="93">
        <f t="shared" si="136"/>
        <v>0</v>
      </c>
      <c r="G2226" s="157"/>
      <c r="H2226" s="138"/>
      <c r="I2226" s="126" t="e">
        <f>VLOOKUP(H2226,Presupuesto!$B$11:$C$565,2,0)</f>
        <v>#N/A</v>
      </c>
      <c r="J2226" s="94" t="str">
        <f t="shared" si="137"/>
        <v>Desarrollo del Sistema de Educación Superior</v>
      </c>
      <c r="K2226" s="94" t="s">
        <v>411</v>
      </c>
    </row>
    <row r="2227" spans="3:11" hidden="1" x14ac:dyDescent="0.25">
      <c r="C2227" s="137"/>
      <c r="D2227" s="154"/>
      <c r="E2227" s="119"/>
      <c r="F2227" s="93">
        <f t="shared" si="136"/>
        <v>0</v>
      </c>
      <c r="G2227" s="157"/>
      <c r="H2227" s="138"/>
      <c r="I2227" s="126" t="e">
        <f>VLOOKUP(H2227,Presupuesto!$B$11:$C$565,2,0)</f>
        <v>#N/A</v>
      </c>
      <c r="J2227" s="94" t="str">
        <f t="shared" si="137"/>
        <v>Desarrollo del Sistema de Educación Superior</v>
      </c>
      <c r="K2227" s="94" t="s">
        <v>411</v>
      </c>
    </row>
    <row r="2228" spans="3:11" hidden="1" x14ac:dyDescent="0.25">
      <c r="C2228" s="137"/>
      <c r="D2228" s="154"/>
      <c r="E2228" s="119"/>
      <c r="F2228" s="93">
        <f t="shared" si="136"/>
        <v>0</v>
      </c>
      <c r="G2228" s="157"/>
      <c r="H2228" s="138"/>
      <c r="I2228" s="126" t="e">
        <f>VLOOKUP(H2228,Presupuesto!$B$11:$C$565,2,0)</f>
        <v>#N/A</v>
      </c>
      <c r="J2228" s="94" t="str">
        <f t="shared" si="137"/>
        <v>Desarrollo del Sistema de Educación Superior</v>
      </c>
      <c r="K2228" s="94" t="s">
        <v>400</v>
      </c>
    </row>
    <row r="2229" spans="3:11" hidden="1" x14ac:dyDescent="0.25">
      <c r="C2229" s="137"/>
      <c r="D2229" s="154"/>
      <c r="E2229" s="119"/>
      <c r="F2229" s="93">
        <f t="shared" si="136"/>
        <v>0</v>
      </c>
      <c r="G2229" s="157"/>
      <c r="H2229" s="138"/>
      <c r="I2229" s="126" t="e">
        <f>VLOOKUP(H2229,Presupuesto!$B$11:$C$565,2,0)</f>
        <v>#N/A</v>
      </c>
      <c r="J2229" s="94" t="str">
        <f t="shared" si="137"/>
        <v>Desarrollo del Sistema de Educación Superior</v>
      </c>
      <c r="K2229" s="94" t="s">
        <v>411</v>
      </c>
    </row>
    <row r="2230" spans="3:11" hidden="1" x14ac:dyDescent="0.25">
      <c r="C2230" s="137"/>
      <c r="D2230" s="154"/>
      <c r="E2230" s="119"/>
      <c r="F2230" s="93">
        <f t="shared" si="136"/>
        <v>0</v>
      </c>
      <c r="G2230" s="157"/>
      <c r="H2230" s="138"/>
      <c r="I2230" s="126" t="e">
        <f>VLOOKUP(H2230,Presupuesto!$B$11:$C$565,2,0)</f>
        <v>#N/A</v>
      </c>
      <c r="J2230" s="94" t="str">
        <f t="shared" si="137"/>
        <v>Desarrollo del Sistema de Educación Superior</v>
      </c>
      <c r="K2230" s="94" t="s">
        <v>411</v>
      </c>
    </row>
    <row r="2231" spans="3:11" hidden="1" x14ac:dyDescent="0.25">
      <c r="C2231" s="137"/>
      <c r="D2231" s="154"/>
      <c r="E2231" s="119"/>
      <c r="F2231" s="93">
        <f t="shared" si="136"/>
        <v>0</v>
      </c>
      <c r="G2231" s="157"/>
      <c r="H2231" s="138"/>
      <c r="I2231" s="126" t="e">
        <f>VLOOKUP(H2231,Presupuesto!$B$11:$C$565,2,0)</f>
        <v>#N/A</v>
      </c>
      <c r="J2231" s="94" t="str">
        <f t="shared" si="137"/>
        <v>Desarrollo del Sistema de Educación Superior</v>
      </c>
      <c r="K2231" s="94" t="s">
        <v>411</v>
      </c>
    </row>
    <row r="2233" spans="3:11" ht="15.75" thickBot="1" x14ac:dyDescent="0.3"/>
    <row r="2234" spans="3:11" ht="15.75" thickBot="1" x14ac:dyDescent="0.3">
      <c r="C2234" s="153" t="s">
        <v>53</v>
      </c>
      <c r="D2234" s="307">
        <f>SUM(F2241:F2249)</f>
        <v>18750</v>
      </c>
      <c r="E2234" s="380"/>
      <c r="F2234" s="70"/>
      <c r="G2234" s="76"/>
      <c r="H2234" s="70"/>
      <c r="I2234" s="70"/>
      <c r="J2234" s="380"/>
      <c r="K2234" s="380"/>
    </row>
    <row r="2235" spans="3:11" x14ac:dyDescent="0.25">
      <c r="C2235" s="70"/>
      <c r="D2235" s="31"/>
      <c r="E2235" s="89"/>
      <c r="F2235" s="89"/>
      <c r="G2235" s="89"/>
      <c r="H2235" s="73"/>
      <c r="I2235" s="73"/>
      <c r="J2235" s="73"/>
      <c r="K2235" s="108"/>
    </row>
    <row r="2236" spans="3:11" x14ac:dyDescent="0.25">
      <c r="C2236" s="70"/>
      <c r="D2236" s="31"/>
      <c r="E2236" s="89"/>
      <c r="F2236" s="89"/>
      <c r="G2236" s="89"/>
      <c r="H2236" s="73"/>
      <c r="I2236" s="73"/>
      <c r="J2236" s="73"/>
      <c r="K2236" s="108"/>
    </row>
    <row r="2237" spans="3:11" ht="15.75" x14ac:dyDescent="0.25">
      <c r="C2237" s="198" t="s">
        <v>391</v>
      </c>
      <c r="D2237" s="306" t="s">
        <v>2245</v>
      </c>
      <c r="E2237" s="89"/>
      <c r="F2237" s="89"/>
      <c r="G2237" s="89"/>
      <c r="H2237" s="73"/>
      <c r="I2237" s="73"/>
      <c r="J2237" s="73"/>
      <c r="K2237" s="108"/>
    </row>
    <row r="2238" spans="3:11" ht="18.75" x14ac:dyDescent="0.25">
      <c r="C2238" s="200" t="str">
        <f>IFERROR(VLOOKUP(D2237,'1. Desarrollo e Innov. Curricu.'!$F:$G,2,FALSE),IFERROR(VLOOKUP(D2237,'2. Investigación Científica'!$F:$G,2,FALSE),IFERROR(VLOOKUP(D2237,'3. Vinculación Univ. Sociedad'!$E:$G,2,FALSE),IFERROR(VLOOKUP(D2237,'4. Docencia y Profesorado Univ.'!$F:$G,2,FALSE),IFERROR(VLOOKUP(D2237,'5. Estudiantes y Graduados'!$F:$G,2,FALSE),IFERROR(VLOOKUP(D2237,'11. Gestion Administrativa'!$F:$G,2,FALSE),IFERROR(VLOOKUP(D2237,'13. Gestión Académica'!$F:$G,2,FALSE),IFERROR(VLOOKUP(D2237,'9. Asegura. de la Calid. y M'!$F:$G,2,FALSE),IFERROR(VLOOKUP(D2237,'6. Gestión del Conocimiento'!$F:$G,2,FALSE),IFERROR(VLOOKUP(D2237,'15. Gobernabilidad y Proceso...'!$F:$G,2,FALSE),IFERROR(VLOOKUP(D2237,'12. Gestión del Talento Humano'!$F:$G,2,FALSE),IFERROR(VLOOKUP(D2237,'14. Internacional... de la E.S.'!$F:$G,2,FALSE),IFERROR(VLOOKUP(D2237,'10. Posgrado'!$F:$G,2,FALSE),IFERROR(VLOOKUP(D2237,'17. Gestión TIC'!$F:$G,2,FALSE),IFERROR(VLOOKUP(D2237,'16. Desa. del Sistema Educ.Sup.'!$F:$G,2,FALSE),IFERROR(VLOOKUP(D2237,'8. Cultura de Inno. Insti...'!$F:$G,2,FALSE),VLOOKUP(D2237,'7. Lo Esencial de la Reforma U.'!$F:$G,2,0)))))))))))))))))</f>
        <v>Seguimiento al proceso de estandarización del desarrollo curricular de las experiencias educativas de Biología General y Educación Ambiental en los centros regionales donde se imparte</v>
      </c>
      <c r="D2238" s="31"/>
      <c r="E2238" s="89"/>
      <c r="F2238" s="89"/>
      <c r="G2238" s="89"/>
      <c r="H2238" s="73"/>
      <c r="I2238" s="73"/>
      <c r="J2238" s="73"/>
      <c r="K2238" s="108"/>
    </row>
    <row r="2239" spans="3:11" ht="15.75" thickBot="1" x14ac:dyDescent="0.3">
      <c r="C2239" s="380"/>
      <c r="D2239" s="380"/>
      <c r="E2239" s="380"/>
      <c r="F2239" s="89"/>
      <c r="G2239" s="73"/>
      <c r="H2239" s="73"/>
      <c r="I2239" s="73"/>
      <c r="J2239" s="380"/>
      <c r="K2239" s="380"/>
    </row>
    <row r="2240" spans="3:11" ht="30.75" thickBot="1" x14ac:dyDescent="0.3">
      <c r="C2240" s="125" t="s">
        <v>44</v>
      </c>
      <c r="D2240" s="125" t="s">
        <v>55</v>
      </c>
      <c r="E2240" s="132" t="s">
        <v>57</v>
      </c>
      <c r="F2240" s="131" t="s">
        <v>27</v>
      </c>
      <c r="G2240" s="129" t="s">
        <v>130</v>
      </c>
      <c r="H2240" s="132" t="s">
        <v>46</v>
      </c>
      <c r="I2240" s="129" t="s">
        <v>131</v>
      </c>
      <c r="J2240" s="129" t="s">
        <v>409</v>
      </c>
      <c r="K2240" s="129" t="s">
        <v>410</v>
      </c>
    </row>
    <row r="2241" spans="3:11" hidden="1" x14ac:dyDescent="0.25">
      <c r="C2241" s="210" t="s">
        <v>438</v>
      </c>
      <c r="D2241" s="211"/>
      <c r="E2241" s="209">
        <f>HLOOKUP(C2241,$AH$2:$BU$3,2,0)</f>
        <v>620</v>
      </c>
      <c r="F2241" s="93">
        <f t="shared" ref="F2241:F2249" si="138">D2241*E2241</f>
        <v>0</v>
      </c>
      <c r="G2241" s="157"/>
      <c r="H2241" s="138"/>
      <c r="I2241" s="126" t="e">
        <f>VLOOKUP(H2241,Presupuesto!$B$11:$C$565,2,0)</f>
        <v>#N/A</v>
      </c>
      <c r="J2241" s="208" t="s">
        <v>1474</v>
      </c>
      <c r="K2241" s="94" t="s">
        <v>393</v>
      </c>
    </row>
    <row r="2242" spans="3:11" x14ac:dyDescent="0.25">
      <c r="C2242" s="137" t="s">
        <v>3101</v>
      </c>
      <c r="D2242" s="154">
        <v>3</v>
      </c>
      <c r="E2242" s="119">
        <v>6250</v>
      </c>
      <c r="F2242" s="93">
        <f t="shared" si="138"/>
        <v>18750</v>
      </c>
      <c r="G2242" s="157" t="s">
        <v>128</v>
      </c>
      <c r="H2242" s="138"/>
      <c r="I2242" s="126" t="e">
        <f>VLOOKUP(H2242,Presupuesto!$B$11:$C$565,2,0)</f>
        <v>#N/A</v>
      </c>
      <c r="J2242" s="94" t="s">
        <v>471</v>
      </c>
      <c r="K2242" s="94" t="s">
        <v>401</v>
      </c>
    </row>
    <row r="2243" spans="3:11" hidden="1" x14ac:dyDescent="0.25">
      <c r="C2243" s="137"/>
      <c r="D2243" s="154"/>
      <c r="E2243" s="119"/>
      <c r="F2243" s="93">
        <f t="shared" si="138"/>
        <v>0</v>
      </c>
      <c r="G2243" s="157"/>
      <c r="H2243" s="138"/>
      <c r="I2243" s="126" t="e">
        <f>VLOOKUP(H2243,Presupuesto!$B$11:$C$565,2,0)</f>
        <v>#N/A</v>
      </c>
      <c r="J2243" s="94" t="str">
        <f t="shared" ref="J2243:J2249" si="139">$J$854</f>
        <v>Desarrollo del Sistema de Educación Superior</v>
      </c>
      <c r="K2243" s="94" t="s">
        <v>411</v>
      </c>
    </row>
    <row r="2244" spans="3:11" hidden="1" x14ac:dyDescent="0.25">
      <c r="C2244" s="137"/>
      <c r="D2244" s="154"/>
      <c r="E2244" s="119"/>
      <c r="F2244" s="93">
        <f t="shared" si="138"/>
        <v>0</v>
      </c>
      <c r="G2244" s="157"/>
      <c r="H2244" s="138"/>
      <c r="I2244" s="126" t="e">
        <f>VLOOKUP(H2244,Presupuesto!$B$11:$C$565,2,0)</f>
        <v>#N/A</v>
      </c>
      <c r="J2244" s="94" t="str">
        <f t="shared" si="139"/>
        <v>Desarrollo del Sistema de Educación Superior</v>
      </c>
      <c r="K2244" s="94" t="s">
        <v>411</v>
      </c>
    </row>
    <row r="2245" spans="3:11" hidden="1" x14ac:dyDescent="0.25">
      <c r="C2245" s="137"/>
      <c r="D2245" s="154"/>
      <c r="E2245" s="119"/>
      <c r="F2245" s="93">
        <f t="shared" si="138"/>
        <v>0</v>
      </c>
      <c r="G2245" s="157"/>
      <c r="H2245" s="138"/>
      <c r="I2245" s="126" t="e">
        <f>VLOOKUP(H2245,Presupuesto!$B$11:$C$565,2,0)</f>
        <v>#N/A</v>
      </c>
      <c r="J2245" s="94" t="str">
        <f t="shared" si="139"/>
        <v>Desarrollo del Sistema de Educación Superior</v>
      </c>
      <c r="K2245" s="94" t="s">
        <v>411</v>
      </c>
    </row>
    <row r="2246" spans="3:11" hidden="1" x14ac:dyDescent="0.25">
      <c r="C2246" s="137"/>
      <c r="D2246" s="154"/>
      <c r="E2246" s="119"/>
      <c r="F2246" s="93">
        <f t="shared" si="138"/>
        <v>0</v>
      </c>
      <c r="G2246" s="157"/>
      <c r="H2246" s="138"/>
      <c r="I2246" s="126" t="e">
        <f>VLOOKUP(H2246,Presupuesto!$B$11:$C$565,2,0)</f>
        <v>#N/A</v>
      </c>
      <c r="J2246" s="94" t="str">
        <f t="shared" si="139"/>
        <v>Desarrollo del Sistema de Educación Superior</v>
      </c>
      <c r="K2246" s="94" t="s">
        <v>400</v>
      </c>
    </row>
    <row r="2247" spans="3:11" hidden="1" x14ac:dyDescent="0.25">
      <c r="C2247" s="137"/>
      <c r="D2247" s="154"/>
      <c r="E2247" s="119"/>
      <c r="F2247" s="93">
        <f t="shared" si="138"/>
        <v>0</v>
      </c>
      <c r="G2247" s="157"/>
      <c r="H2247" s="138"/>
      <c r="I2247" s="126" t="e">
        <f>VLOOKUP(H2247,Presupuesto!$B$11:$C$565,2,0)</f>
        <v>#N/A</v>
      </c>
      <c r="J2247" s="94" t="str">
        <f t="shared" si="139"/>
        <v>Desarrollo del Sistema de Educación Superior</v>
      </c>
      <c r="K2247" s="94" t="s">
        <v>411</v>
      </c>
    </row>
    <row r="2248" spans="3:11" hidden="1" x14ac:dyDescent="0.25">
      <c r="C2248" s="137"/>
      <c r="D2248" s="154"/>
      <c r="E2248" s="119"/>
      <c r="F2248" s="93">
        <f t="shared" si="138"/>
        <v>0</v>
      </c>
      <c r="G2248" s="157"/>
      <c r="H2248" s="138"/>
      <c r="I2248" s="126" t="e">
        <f>VLOOKUP(H2248,Presupuesto!$B$11:$C$565,2,0)</f>
        <v>#N/A</v>
      </c>
      <c r="J2248" s="94" t="str">
        <f t="shared" si="139"/>
        <v>Desarrollo del Sistema de Educación Superior</v>
      </c>
      <c r="K2248" s="94" t="s">
        <v>411</v>
      </c>
    </row>
    <row r="2249" spans="3:11" hidden="1" x14ac:dyDescent="0.25">
      <c r="C2249" s="137"/>
      <c r="D2249" s="154"/>
      <c r="E2249" s="119"/>
      <c r="F2249" s="93">
        <f t="shared" si="138"/>
        <v>0</v>
      </c>
      <c r="G2249" s="157"/>
      <c r="H2249" s="138"/>
      <c r="I2249" s="126" t="e">
        <f>VLOOKUP(H2249,Presupuesto!$B$11:$C$565,2,0)</f>
        <v>#N/A</v>
      </c>
      <c r="J2249" s="94" t="str">
        <f t="shared" si="139"/>
        <v>Desarrollo del Sistema de Educación Superior</v>
      </c>
      <c r="K2249" s="94" t="s">
        <v>411</v>
      </c>
    </row>
    <row r="2251" spans="3:11" ht="15.75" thickBot="1" x14ac:dyDescent="0.3"/>
    <row r="2252" spans="3:11" ht="15.75" thickBot="1" x14ac:dyDescent="0.3">
      <c r="C2252" s="153" t="s">
        <v>53</v>
      </c>
      <c r="D2252" s="307">
        <f>SUM(F2259:F2267)</f>
        <v>18750</v>
      </c>
      <c r="E2252" s="380"/>
      <c r="F2252" s="70"/>
      <c r="G2252" s="76"/>
      <c r="H2252" s="70"/>
      <c r="I2252" s="70"/>
      <c r="J2252" s="380"/>
      <c r="K2252" s="380"/>
    </row>
    <row r="2253" spans="3:11" x14ac:dyDescent="0.25">
      <c r="C2253" s="70"/>
      <c r="D2253" s="31"/>
      <c r="E2253" s="89"/>
      <c r="F2253" s="89"/>
      <c r="G2253" s="89"/>
      <c r="H2253" s="73"/>
      <c r="I2253" s="73"/>
      <c r="J2253" s="73"/>
      <c r="K2253" s="108"/>
    </row>
    <row r="2254" spans="3:11" x14ac:dyDescent="0.25">
      <c r="C2254" s="70"/>
      <c r="D2254" s="31"/>
      <c r="E2254" s="89"/>
      <c r="F2254" s="89"/>
      <c r="G2254" s="89"/>
      <c r="H2254" s="73"/>
      <c r="I2254" s="73"/>
      <c r="J2254" s="73"/>
      <c r="K2254" s="108"/>
    </row>
    <row r="2255" spans="3:11" ht="15.75" x14ac:dyDescent="0.25">
      <c r="C2255" s="198" t="s">
        <v>391</v>
      </c>
      <c r="D2255" s="306" t="s">
        <v>2246</v>
      </c>
      <c r="E2255" s="89"/>
      <c r="F2255" s="89"/>
      <c r="G2255" s="89"/>
      <c r="H2255" s="73"/>
      <c r="I2255" s="73"/>
      <c r="J2255" s="73"/>
      <c r="K2255" s="108"/>
    </row>
    <row r="2256" spans="3:11" ht="18.75" x14ac:dyDescent="0.25">
      <c r="C2256" s="200" t="str">
        <f>IFERROR(VLOOKUP(D2255,'1. Desarrollo e Innov. Curricu.'!$F:$G,2,FALSE),IFERROR(VLOOKUP(D2255,'2. Investigación Científica'!$F:$G,2,FALSE),IFERROR(VLOOKUP(D2255,'3. Vinculación Univ. Sociedad'!$E:$G,2,FALSE),IFERROR(VLOOKUP(D2255,'4. Docencia y Profesorado Univ.'!$F:$G,2,FALSE),IFERROR(VLOOKUP(D2255,'5. Estudiantes y Graduados'!$F:$G,2,FALSE),IFERROR(VLOOKUP(D2255,'11. Gestion Administrativa'!$F:$G,2,FALSE),IFERROR(VLOOKUP(D2255,'13. Gestión Académica'!$F:$G,2,FALSE),IFERROR(VLOOKUP(D2255,'9. Asegura. de la Calid. y M'!$F:$G,2,FALSE),IFERROR(VLOOKUP(D2255,'6. Gestión del Conocimiento'!$F:$G,2,FALSE),IFERROR(VLOOKUP(D2255,'15. Gobernabilidad y Proceso...'!$F:$G,2,FALSE),IFERROR(VLOOKUP(D2255,'12. Gestión del Talento Humano'!$F:$G,2,FALSE),IFERROR(VLOOKUP(D2255,'14. Internacional... de la E.S.'!$F:$G,2,FALSE),IFERROR(VLOOKUP(D2255,'10. Posgrado'!$F:$G,2,FALSE),IFERROR(VLOOKUP(D2255,'17. Gestión TIC'!$F:$G,2,FALSE),IFERROR(VLOOKUP(D2255,'16. Desa. del Sistema Educ.Sup.'!$F:$G,2,FALSE),IFERROR(VLOOKUP(D2255,'8. Cultura de Inno. Insti...'!$F:$G,2,FALSE),VLOOKUP(D2255,'7. Lo Esencial de la Reforma U.'!$F:$G,2,0)))))))))))))))))</f>
        <v>Identificar las experiencias educativas que se impartan en Ciudad Universitaria y otros centros regionales, para fortalecer las experiencias a nivel nacional</v>
      </c>
      <c r="D2256" s="31"/>
      <c r="E2256" s="89"/>
      <c r="F2256" s="89"/>
      <c r="G2256" s="89"/>
      <c r="H2256" s="73"/>
      <c r="I2256" s="73"/>
      <c r="J2256" s="73"/>
      <c r="K2256" s="108"/>
    </row>
    <row r="2257" spans="3:11" ht="15.75" thickBot="1" x14ac:dyDescent="0.3">
      <c r="C2257" s="380"/>
      <c r="D2257" s="380"/>
      <c r="E2257" s="380"/>
      <c r="F2257" s="89"/>
      <c r="G2257" s="73"/>
      <c r="H2257" s="73"/>
      <c r="I2257" s="73"/>
      <c r="J2257" s="380"/>
      <c r="K2257" s="380"/>
    </row>
    <row r="2258" spans="3:11" ht="30.75" thickBot="1" x14ac:dyDescent="0.3">
      <c r="C2258" s="125" t="s">
        <v>44</v>
      </c>
      <c r="D2258" s="125" t="s">
        <v>55</v>
      </c>
      <c r="E2258" s="132" t="s">
        <v>57</v>
      </c>
      <c r="F2258" s="131" t="s">
        <v>27</v>
      </c>
      <c r="G2258" s="129" t="s">
        <v>130</v>
      </c>
      <c r="H2258" s="132" t="s">
        <v>46</v>
      </c>
      <c r="I2258" s="129" t="s">
        <v>131</v>
      </c>
      <c r="J2258" s="129" t="s">
        <v>409</v>
      </c>
      <c r="K2258" s="129" t="s">
        <v>410</v>
      </c>
    </row>
    <row r="2259" spans="3:11" hidden="1" x14ac:dyDescent="0.25">
      <c r="C2259" s="210" t="s">
        <v>438</v>
      </c>
      <c r="D2259" s="211"/>
      <c r="E2259" s="209">
        <f>HLOOKUP(C2259,$AH$2:$BU$3,2,0)</f>
        <v>620</v>
      </c>
      <c r="F2259" s="93">
        <f t="shared" ref="F2259:F2267" si="140">D2259*E2259</f>
        <v>0</v>
      </c>
      <c r="G2259" s="157"/>
      <c r="H2259" s="138"/>
      <c r="I2259" s="126" t="e">
        <f>VLOOKUP(H2259,Presupuesto!$B$11:$C$565,2,0)</f>
        <v>#N/A</v>
      </c>
      <c r="J2259" s="208" t="s">
        <v>1474</v>
      </c>
      <c r="K2259" s="94" t="s">
        <v>393</v>
      </c>
    </row>
    <row r="2260" spans="3:11" x14ac:dyDescent="0.25">
      <c r="C2260" s="137" t="s">
        <v>3102</v>
      </c>
      <c r="D2260" s="154">
        <v>3</v>
      </c>
      <c r="E2260" s="119">
        <v>6250</v>
      </c>
      <c r="F2260" s="93">
        <f t="shared" si="140"/>
        <v>18750</v>
      </c>
      <c r="G2260" s="157" t="s">
        <v>128</v>
      </c>
      <c r="H2260" s="138"/>
      <c r="I2260" s="126" t="e">
        <f>VLOOKUP(H2260,Presupuesto!$B$11:$C$565,2,0)</f>
        <v>#N/A</v>
      </c>
      <c r="J2260" s="94" t="s">
        <v>471</v>
      </c>
      <c r="K2260" s="94" t="s">
        <v>401</v>
      </c>
    </row>
    <row r="2261" spans="3:11" hidden="1" x14ac:dyDescent="0.25">
      <c r="C2261" s="137"/>
      <c r="D2261" s="154"/>
      <c r="E2261" s="119"/>
      <c r="F2261" s="93">
        <f t="shared" si="140"/>
        <v>0</v>
      </c>
      <c r="G2261" s="157"/>
      <c r="H2261" s="138"/>
      <c r="I2261" s="126" t="e">
        <f>VLOOKUP(H2261,Presupuesto!$B$11:$C$565,2,0)</f>
        <v>#N/A</v>
      </c>
      <c r="J2261" s="94" t="str">
        <f t="shared" ref="J2261:J2267" si="141">$J$854</f>
        <v>Desarrollo del Sistema de Educación Superior</v>
      </c>
      <c r="K2261" s="94" t="s">
        <v>411</v>
      </c>
    </row>
    <row r="2262" spans="3:11" hidden="1" x14ac:dyDescent="0.25">
      <c r="C2262" s="137"/>
      <c r="D2262" s="154"/>
      <c r="E2262" s="119"/>
      <c r="F2262" s="93">
        <f t="shared" si="140"/>
        <v>0</v>
      </c>
      <c r="G2262" s="157"/>
      <c r="H2262" s="138"/>
      <c r="I2262" s="126" t="e">
        <f>VLOOKUP(H2262,Presupuesto!$B$11:$C$565,2,0)</f>
        <v>#N/A</v>
      </c>
      <c r="J2262" s="94" t="str">
        <f t="shared" si="141"/>
        <v>Desarrollo del Sistema de Educación Superior</v>
      </c>
      <c r="K2262" s="94" t="s">
        <v>411</v>
      </c>
    </row>
    <row r="2263" spans="3:11" hidden="1" x14ac:dyDescent="0.25">
      <c r="C2263" s="137"/>
      <c r="D2263" s="154"/>
      <c r="E2263" s="119"/>
      <c r="F2263" s="93">
        <f t="shared" si="140"/>
        <v>0</v>
      </c>
      <c r="G2263" s="157"/>
      <c r="H2263" s="138"/>
      <c r="I2263" s="126" t="e">
        <f>VLOOKUP(H2263,Presupuesto!$B$11:$C$565,2,0)</f>
        <v>#N/A</v>
      </c>
      <c r="J2263" s="94" t="str">
        <f t="shared" si="141"/>
        <v>Desarrollo del Sistema de Educación Superior</v>
      </c>
      <c r="K2263" s="94" t="s">
        <v>411</v>
      </c>
    </row>
    <row r="2264" spans="3:11" hidden="1" x14ac:dyDescent="0.25">
      <c r="C2264" s="137"/>
      <c r="D2264" s="154"/>
      <c r="E2264" s="119"/>
      <c r="F2264" s="93">
        <f t="shared" si="140"/>
        <v>0</v>
      </c>
      <c r="G2264" s="157"/>
      <c r="H2264" s="138"/>
      <c r="I2264" s="126" t="e">
        <f>VLOOKUP(H2264,Presupuesto!$B$11:$C$565,2,0)</f>
        <v>#N/A</v>
      </c>
      <c r="J2264" s="94" t="str">
        <f t="shared" si="141"/>
        <v>Desarrollo del Sistema de Educación Superior</v>
      </c>
      <c r="K2264" s="94" t="s">
        <v>400</v>
      </c>
    </row>
    <row r="2265" spans="3:11" hidden="1" x14ac:dyDescent="0.25">
      <c r="C2265" s="137"/>
      <c r="D2265" s="154"/>
      <c r="E2265" s="119"/>
      <c r="F2265" s="93">
        <f t="shared" si="140"/>
        <v>0</v>
      </c>
      <c r="G2265" s="157"/>
      <c r="H2265" s="138"/>
      <c r="I2265" s="126" t="e">
        <f>VLOOKUP(H2265,Presupuesto!$B$11:$C$565,2,0)</f>
        <v>#N/A</v>
      </c>
      <c r="J2265" s="94" t="str">
        <f t="shared" si="141"/>
        <v>Desarrollo del Sistema de Educación Superior</v>
      </c>
      <c r="K2265" s="94" t="s">
        <v>411</v>
      </c>
    </row>
    <row r="2266" spans="3:11" hidden="1" x14ac:dyDescent="0.25">
      <c r="C2266" s="137"/>
      <c r="D2266" s="154"/>
      <c r="E2266" s="119"/>
      <c r="F2266" s="93">
        <f t="shared" si="140"/>
        <v>0</v>
      </c>
      <c r="G2266" s="157"/>
      <c r="H2266" s="138"/>
      <c r="I2266" s="126" t="e">
        <f>VLOOKUP(H2266,Presupuesto!$B$11:$C$565,2,0)</f>
        <v>#N/A</v>
      </c>
      <c r="J2266" s="94" t="str">
        <f t="shared" si="141"/>
        <v>Desarrollo del Sistema de Educación Superior</v>
      </c>
      <c r="K2266" s="94" t="s">
        <v>411</v>
      </c>
    </row>
    <row r="2267" spans="3:11" hidden="1" x14ac:dyDescent="0.25">
      <c r="C2267" s="137"/>
      <c r="D2267" s="154"/>
      <c r="E2267" s="119"/>
      <c r="F2267" s="93">
        <f t="shared" si="140"/>
        <v>0</v>
      </c>
      <c r="G2267" s="157"/>
      <c r="H2267" s="138"/>
      <c r="I2267" s="126" t="e">
        <f>VLOOKUP(H2267,Presupuesto!$B$11:$C$565,2,0)</f>
        <v>#N/A</v>
      </c>
      <c r="J2267" s="94" t="str">
        <f t="shared" si="141"/>
        <v>Desarrollo del Sistema de Educación Superior</v>
      </c>
      <c r="K2267" s="94" t="s">
        <v>411</v>
      </c>
    </row>
    <row r="2269" spans="3:11" ht="15.75" thickBot="1" x14ac:dyDescent="0.3"/>
    <row r="2270" spans="3:11" ht="15.75" thickBot="1" x14ac:dyDescent="0.3">
      <c r="C2270" s="153" t="s">
        <v>53</v>
      </c>
      <c r="D2270" s="307">
        <f>SUM(F2277:F2285)</f>
        <v>24750</v>
      </c>
      <c r="E2270" s="380"/>
      <c r="F2270" s="70"/>
      <c r="G2270" s="76"/>
      <c r="H2270" s="70"/>
      <c r="I2270" s="70"/>
      <c r="J2270" s="380"/>
      <c r="K2270" s="380"/>
    </row>
    <row r="2271" spans="3:11" x14ac:dyDescent="0.25">
      <c r="C2271" s="70"/>
      <c r="D2271" s="31"/>
      <c r="E2271" s="89"/>
      <c r="F2271" s="89"/>
      <c r="G2271" s="89"/>
      <c r="H2271" s="73"/>
      <c r="I2271" s="73"/>
      <c r="J2271" s="73"/>
      <c r="K2271" s="108"/>
    </row>
    <row r="2272" spans="3:11" x14ac:dyDescent="0.25">
      <c r="C2272" s="70"/>
      <c r="D2272" s="31"/>
      <c r="E2272" s="89"/>
      <c r="F2272" s="89"/>
      <c r="G2272" s="89"/>
      <c r="H2272" s="73"/>
      <c r="I2272" s="73"/>
      <c r="J2272" s="73"/>
      <c r="K2272" s="108"/>
    </row>
    <row r="2273" spans="3:11" ht="15.75" x14ac:dyDescent="0.25">
      <c r="C2273" s="198" t="s">
        <v>391</v>
      </c>
      <c r="D2273" s="306" t="s">
        <v>2932</v>
      </c>
      <c r="E2273" s="89"/>
      <c r="F2273" s="89"/>
      <c r="G2273" s="89"/>
      <c r="H2273" s="73"/>
      <c r="I2273" s="73"/>
      <c r="J2273" s="73"/>
      <c r="K2273" s="108"/>
    </row>
    <row r="2274" spans="3:11" ht="18.75" x14ac:dyDescent="0.25">
      <c r="C2274" s="200" t="str">
        <f>IFERROR(VLOOKUP(D2273,'1. Desarrollo e Innov. Curricu.'!$F:$G,2,FALSE),IFERROR(VLOOKUP(D2273,'2. Investigación Científica'!$F:$G,2,FALSE),IFERROR(VLOOKUP(D2273,'3. Vinculación Univ. Sociedad'!$E:$G,2,FALSE),IFERROR(VLOOKUP(D2273,'4. Docencia y Profesorado Univ.'!$F:$G,2,FALSE),IFERROR(VLOOKUP(D2273,'5. Estudiantes y Graduados'!$F:$G,2,FALSE),IFERROR(VLOOKUP(D2273,'11. Gestion Administrativa'!$F:$G,2,FALSE),IFERROR(VLOOKUP(D2273,'13. Gestión Académica'!$F:$G,2,FALSE),IFERROR(VLOOKUP(D2273,'9. Asegura. de la Calid. y M'!$F:$G,2,FALSE),IFERROR(VLOOKUP(D2273,'6. Gestión del Conocimiento'!$F:$G,2,FALSE),IFERROR(VLOOKUP(D2273,'15. Gobernabilidad y Proceso...'!$F:$G,2,FALSE),IFERROR(VLOOKUP(D2273,'12. Gestión del Talento Humano'!$F:$G,2,FALSE),IFERROR(VLOOKUP(D2273,'14. Internacional... de la E.S.'!$F:$G,2,FALSE),IFERROR(VLOOKUP(D2273,'10. Posgrado'!$F:$G,2,FALSE),IFERROR(VLOOKUP(D2273,'17. Gestión TIC'!$F:$G,2,FALSE),IFERROR(VLOOKUP(D2273,'16. Desa. del Sistema Educ.Sup.'!$F:$G,2,FALSE),IFERROR(VLOOKUP(D2273,'8. Cultura de Inno. Insti...'!$F:$G,2,FALSE),VLOOKUP(D2273,'7. Lo Esencial de la Reforma U.'!$F:$G,2,0)))))))))))))))))</f>
        <v>Jornadas de trabajo para la  sistematización de programas de asignaturas de Microbiología de CU y Centros Regionales</v>
      </c>
      <c r="D2274" s="31"/>
      <c r="E2274" s="89"/>
      <c r="F2274" s="89"/>
      <c r="G2274" s="89"/>
      <c r="H2274" s="73"/>
      <c r="I2274" s="73"/>
      <c r="J2274" s="73"/>
      <c r="K2274" s="108"/>
    </row>
    <row r="2275" spans="3:11" ht="15.75" thickBot="1" x14ac:dyDescent="0.3">
      <c r="C2275" s="380"/>
      <c r="D2275" s="380"/>
      <c r="E2275" s="380"/>
      <c r="F2275" s="89"/>
      <c r="G2275" s="73"/>
      <c r="H2275" s="73"/>
      <c r="I2275" s="73"/>
      <c r="J2275" s="380"/>
      <c r="K2275" s="380"/>
    </row>
    <row r="2276" spans="3:11" ht="30.75" thickBot="1" x14ac:dyDescent="0.3">
      <c r="C2276" s="125" t="s">
        <v>44</v>
      </c>
      <c r="D2276" s="125" t="s">
        <v>55</v>
      </c>
      <c r="E2276" s="132" t="s">
        <v>57</v>
      </c>
      <c r="F2276" s="131" t="s">
        <v>27</v>
      </c>
      <c r="G2276" s="129" t="s">
        <v>130</v>
      </c>
      <c r="H2276" s="132" t="s">
        <v>46</v>
      </c>
      <c r="I2276" s="129" t="s">
        <v>131</v>
      </c>
      <c r="J2276" s="129" t="s">
        <v>409</v>
      </c>
      <c r="K2276" s="129" t="s">
        <v>410</v>
      </c>
    </row>
    <row r="2277" spans="3:11" hidden="1" x14ac:dyDescent="0.25">
      <c r="C2277" s="210" t="s">
        <v>438</v>
      </c>
      <c r="D2277" s="211"/>
      <c r="E2277" s="209">
        <f>HLOOKUP(C2277,$AH$2:$BU$3,2,0)</f>
        <v>620</v>
      </c>
      <c r="F2277" s="93">
        <f t="shared" ref="F2277:F2285" si="142">D2277*E2277</f>
        <v>0</v>
      </c>
      <c r="G2277" s="157"/>
      <c r="H2277" s="138"/>
      <c r="I2277" s="126" t="e">
        <f>VLOOKUP(H2277,Presupuesto!$B$11:$C$565,2,0)</f>
        <v>#N/A</v>
      </c>
      <c r="J2277" s="208" t="s">
        <v>1474</v>
      </c>
      <c r="K2277" s="94" t="s">
        <v>393</v>
      </c>
    </row>
    <row r="2278" spans="3:11" x14ac:dyDescent="0.25">
      <c r="C2278" s="137" t="s">
        <v>3103</v>
      </c>
      <c r="D2278" s="154">
        <v>2</v>
      </c>
      <c r="E2278" s="119">
        <v>12375</v>
      </c>
      <c r="F2278" s="93">
        <f t="shared" si="142"/>
        <v>24750</v>
      </c>
      <c r="G2278" s="157"/>
      <c r="H2278" s="138"/>
      <c r="I2278" s="126" t="e">
        <f>VLOOKUP(H2278,Presupuesto!$B$11:$C$565,2,0)</f>
        <v>#N/A</v>
      </c>
      <c r="J2278" s="94" t="s">
        <v>471</v>
      </c>
      <c r="K2278" s="94" t="s">
        <v>400</v>
      </c>
    </row>
    <row r="2279" spans="3:11" hidden="1" x14ac:dyDescent="0.25">
      <c r="C2279" s="137"/>
      <c r="D2279" s="154"/>
      <c r="E2279" s="119"/>
      <c r="F2279" s="93">
        <f t="shared" si="142"/>
        <v>0</v>
      </c>
      <c r="G2279" s="157"/>
      <c r="H2279" s="138"/>
      <c r="I2279" s="126" t="e">
        <f>VLOOKUP(H2279,Presupuesto!$B$11:$C$565,2,0)</f>
        <v>#N/A</v>
      </c>
      <c r="J2279" s="94" t="str">
        <f t="shared" ref="J2279:J2285" si="143">$J$854</f>
        <v>Desarrollo del Sistema de Educación Superior</v>
      </c>
      <c r="K2279" s="94" t="s">
        <v>411</v>
      </c>
    </row>
    <row r="2280" spans="3:11" hidden="1" x14ac:dyDescent="0.25">
      <c r="C2280" s="137"/>
      <c r="D2280" s="154"/>
      <c r="E2280" s="119"/>
      <c r="F2280" s="93">
        <f t="shared" si="142"/>
        <v>0</v>
      </c>
      <c r="G2280" s="157"/>
      <c r="H2280" s="138"/>
      <c r="I2280" s="126" t="e">
        <f>VLOOKUP(H2280,Presupuesto!$B$11:$C$565,2,0)</f>
        <v>#N/A</v>
      </c>
      <c r="J2280" s="94" t="str">
        <f t="shared" si="143"/>
        <v>Desarrollo del Sistema de Educación Superior</v>
      </c>
      <c r="K2280" s="94" t="s">
        <v>411</v>
      </c>
    </row>
    <row r="2281" spans="3:11" hidden="1" x14ac:dyDescent="0.25">
      <c r="C2281" s="137"/>
      <c r="D2281" s="154"/>
      <c r="E2281" s="119"/>
      <c r="F2281" s="93">
        <f t="shared" si="142"/>
        <v>0</v>
      </c>
      <c r="G2281" s="157"/>
      <c r="H2281" s="138"/>
      <c r="I2281" s="126" t="e">
        <f>VLOOKUP(H2281,Presupuesto!$B$11:$C$565,2,0)</f>
        <v>#N/A</v>
      </c>
      <c r="J2281" s="94" t="str">
        <f t="shared" si="143"/>
        <v>Desarrollo del Sistema de Educación Superior</v>
      </c>
      <c r="K2281" s="94" t="s">
        <v>411</v>
      </c>
    </row>
    <row r="2282" spans="3:11" hidden="1" x14ac:dyDescent="0.25">
      <c r="C2282" s="137"/>
      <c r="D2282" s="154"/>
      <c r="E2282" s="119"/>
      <c r="F2282" s="93">
        <f t="shared" si="142"/>
        <v>0</v>
      </c>
      <c r="G2282" s="157"/>
      <c r="H2282" s="138"/>
      <c r="I2282" s="126" t="e">
        <f>VLOOKUP(H2282,Presupuesto!$B$11:$C$565,2,0)</f>
        <v>#N/A</v>
      </c>
      <c r="J2282" s="94" t="str">
        <f t="shared" si="143"/>
        <v>Desarrollo del Sistema de Educación Superior</v>
      </c>
      <c r="K2282" s="94" t="s">
        <v>400</v>
      </c>
    </row>
    <row r="2283" spans="3:11" hidden="1" x14ac:dyDescent="0.25">
      <c r="C2283" s="137"/>
      <c r="D2283" s="154"/>
      <c r="E2283" s="119"/>
      <c r="F2283" s="93">
        <f t="shared" si="142"/>
        <v>0</v>
      </c>
      <c r="G2283" s="157"/>
      <c r="H2283" s="138"/>
      <c r="I2283" s="126" t="e">
        <f>VLOOKUP(H2283,Presupuesto!$B$11:$C$565,2,0)</f>
        <v>#N/A</v>
      </c>
      <c r="J2283" s="94" t="str">
        <f t="shared" si="143"/>
        <v>Desarrollo del Sistema de Educación Superior</v>
      </c>
      <c r="K2283" s="94" t="s">
        <v>411</v>
      </c>
    </row>
    <row r="2284" spans="3:11" hidden="1" x14ac:dyDescent="0.25">
      <c r="C2284" s="137"/>
      <c r="D2284" s="154"/>
      <c r="E2284" s="119"/>
      <c r="F2284" s="93">
        <f t="shared" si="142"/>
        <v>0</v>
      </c>
      <c r="G2284" s="157"/>
      <c r="H2284" s="138"/>
      <c r="I2284" s="126" t="e">
        <f>VLOOKUP(H2284,Presupuesto!$B$11:$C$565,2,0)</f>
        <v>#N/A</v>
      </c>
      <c r="J2284" s="94" t="str">
        <f t="shared" si="143"/>
        <v>Desarrollo del Sistema de Educación Superior</v>
      </c>
      <c r="K2284" s="94" t="s">
        <v>411</v>
      </c>
    </row>
    <row r="2285" spans="3:11" hidden="1" x14ac:dyDescent="0.25">
      <c r="C2285" s="137"/>
      <c r="D2285" s="154"/>
      <c r="E2285" s="119"/>
      <c r="F2285" s="93">
        <f t="shared" si="142"/>
        <v>0</v>
      </c>
      <c r="G2285" s="157"/>
      <c r="H2285" s="138"/>
      <c r="I2285" s="126" t="e">
        <f>VLOOKUP(H2285,Presupuesto!$B$11:$C$565,2,0)</f>
        <v>#N/A</v>
      </c>
      <c r="J2285" s="94" t="str">
        <f t="shared" si="143"/>
        <v>Desarrollo del Sistema de Educación Superior</v>
      </c>
      <c r="K2285" s="94" t="s">
        <v>411</v>
      </c>
    </row>
    <row r="2287" spans="3:11" ht="15.75" thickBot="1" x14ac:dyDescent="0.3"/>
    <row r="2288" spans="3:11" ht="15.75" thickBot="1" x14ac:dyDescent="0.3">
      <c r="C2288" s="153" t="s">
        <v>53</v>
      </c>
      <c r="D2288" s="307">
        <f>SUM(F2295:F2303)</f>
        <v>3750</v>
      </c>
      <c r="E2288" s="380"/>
      <c r="F2288" s="70"/>
      <c r="G2288" s="76"/>
      <c r="H2288" s="70"/>
      <c r="I2288" s="70"/>
      <c r="J2288" s="380"/>
      <c r="K2288" s="380"/>
    </row>
    <row r="2289" spans="3:11" x14ac:dyDescent="0.25">
      <c r="C2289" s="70"/>
      <c r="D2289" s="31"/>
      <c r="E2289" s="89"/>
      <c r="F2289" s="89"/>
      <c r="G2289" s="89"/>
      <c r="H2289" s="73"/>
      <c r="I2289" s="73"/>
      <c r="J2289" s="73"/>
      <c r="K2289" s="108"/>
    </row>
    <row r="2290" spans="3:11" x14ac:dyDescent="0.25">
      <c r="C2290" s="70"/>
      <c r="D2290" s="31"/>
      <c r="E2290" s="89"/>
      <c r="F2290" s="89"/>
      <c r="G2290" s="89"/>
      <c r="H2290" s="73"/>
      <c r="I2290" s="73"/>
      <c r="J2290" s="73"/>
      <c r="K2290" s="108"/>
    </row>
    <row r="2291" spans="3:11" ht="15.75" x14ac:dyDescent="0.25">
      <c r="C2291" s="198" t="s">
        <v>391</v>
      </c>
      <c r="D2291" s="306" t="s">
        <v>2247</v>
      </c>
      <c r="E2291" s="89"/>
      <c r="F2291" s="89"/>
      <c r="G2291" s="89"/>
      <c r="H2291" s="73"/>
      <c r="I2291" s="73"/>
      <c r="J2291" s="73"/>
      <c r="K2291" s="108"/>
    </row>
    <row r="2292" spans="3:11" ht="18.75" x14ac:dyDescent="0.25">
      <c r="C2292" s="200" t="str">
        <f>IFERROR(VLOOKUP(D2291,'1. Desarrollo e Innov. Curricu.'!$F:$G,2,FALSE),IFERROR(VLOOKUP(D2291,'2. Investigación Científica'!$F:$G,2,FALSE),IFERROR(VLOOKUP(D2291,'3. Vinculación Univ. Sociedad'!$E:$G,2,FALSE),IFERROR(VLOOKUP(D2291,'4. Docencia y Profesorado Univ.'!$F:$G,2,FALSE),IFERROR(VLOOKUP(D2291,'5. Estudiantes y Graduados'!$F:$G,2,FALSE),IFERROR(VLOOKUP(D2291,'11. Gestion Administrativa'!$F:$G,2,FALSE),IFERROR(VLOOKUP(D2291,'13. Gestión Académica'!$F:$G,2,FALSE),IFERROR(VLOOKUP(D2291,'9. Asegura. de la Calid. y M'!$F:$G,2,FALSE),IFERROR(VLOOKUP(D2291,'6. Gestión del Conocimiento'!$F:$G,2,FALSE),IFERROR(VLOOKUP(D2291,'15. Gobernabilidad y Proceso...'!$F:$G,2,FALSE),IFERROR(VLOOKUP(D2291,'12. Gestión del Talento Humano'!$F:$G,2,FALSE),IFERROR(VLOOKUP(D2291,'14. Internacional... de la E.S.'!$F:$G,2,FALSE),IFERROR(VLOOKUP(D2291,'10. Posgrado'!$F:$G,2,FALSE),IFERROR(VLOOKUP(D2291,'17. Gestión TIC'!$F:$G,2,FALSE),IFERROR(VLOOKUP(D2291,'16. Desa. del Sistema Educ.Sup.'!$F:$G,2,FALSE),IFERROR(VLOOKUP(D2291,'8. Cultura de Inno. Insti...'!$F:$G,2,FALSE),VLOOKUP(D2291,'7. Lo Esencial de la Reforma U.'!$F:$G,2,0)))))))))))))))))</f>
        <v>Capacitación a personal docente y adminstrativo sobre transversalización del eje curricular Etica y Bioética en las actividades docentes y administrativas</v>
      </c>
      <c r="D2292" s="31"/>
      <c r="E2292" s="89"/>
      <c r="F2292" s="89"/>
      <c r="G2292" s="89"/>
      <c r="H2292" s="73"/>
      <c r="I2292" s="73"/>
      <c r="J2292" s="73"/>
      <c r="K2292" s="108"/>
    </row>
    <row r="2293" spans="3:11" ht="15.75" thickBot="1" x14ac:dyDescent="0.3">
      <c r="C2293" s="380"/>
      <c r="D2293" s="380"/>
      <c r="E2293" s="380"/>
      <c r="F2293" s="89"/>
      <c r="G2293" s="73"/>
      <c r="H2293" s="73"/>
      <c r="I2293" s="73"/>
      <c r="J2293" s="380"/>
      <c r="K2293" s="380"/>
    </row>
    <row r="2294" spans="3:11" ht="30.75" thickBot="1" x14ac:dyDescent="0.3">
      <c r="C2294" s="125" t="s">
        <v>44</v>
      </c>
      <c r="D2294" s="125" t="s">
        <v>55</v>
      </c>
      <c r="E2294" s="132" t="s">
        <v>57</v>
      </c>
      <c r="F2294" s="131" t="s">
        <v>27</v>
      </c>
      <c r="G2294" s="129" t="s">
        <v>130</v>
      </c>
      <c r="H2294" s="132" t="s">
        <v>46</v>
      </c>
      <c r="I2294" s="129" t="s">
        <v>131</v>
      </c>
      <c r="J2294" s="129" t="s">
        <v>409</v>
      </c>
      <c r="K2294" s="129" t="s">
        <v>410</v>
      </c>
    </row>
    <row r="2295" spans="3:11" hidden="1" x14ac:dyDescent="0.25">
      <c r="C2295" s="210" t="s">
        <v>438</v>
      </c>
      <c r="D2295" s="211"/>
      <c r="E2295" s="209">
        <f>HLOOKUP(C2295,$AH$2:$BU$3,2,0)</f>
        <v>620</v>
      </c>
      <c r="F2295" s="93">
        <f t="shared" ref="F2295:F2303" si="144">D2295*E2295</f>
        <v>0</v>
      </c>
      <c r="G2295" s="157"/>
      <c r="H2295" s="138"/>
      <c r="I2295" s="126" t="e">
        <f>VLOOKUP(H2295,Presupuesto!$B$11:$C$565,2,0)</f>
        <v>#N/A</v>
      </c>
      <c r="J2295" s="208" t="s">
        <v>1474</v>
      </c>
      <c r="K2295" s="94" t="s">
        <v>393</v>
      </c>
    </row>
    <row r="2296" spans="3:11" x14ac:dyDescent="0.25">
      <c r="C2296" s="137" t="s">
        <v>3104</v>
      </c>
      <c r="D2296" s="154">
        <v>1</v>
      </c>
      <c r="E2296" s="119">
        <v>3750</v>
      </c>
      <c r="F2296" s="93">
        <f t="shared" si="144"/>
        <v>3750</v>
      </c>
      <c r="G2296" s="157" t="s">
        <v>128</v>
      </c>
      <c r="H2296" s="138"/>
      <c r="I2296" s="126" t="e">
        <f>VLOOKUP(H2296,Presupuesto!$B$11:$C$565,2,0)</f>
        <v>#N/A</v>
      </c>
      <c r="J2296" s="94" t="s">
        <v>1360</v>
      </c>
      <c r="K2296" s="94" t="s">
        <v>397</v>
      </c>
    </row>
    <row r="2297" spans="3:11" hidden="1" x14ac:dyDescent="0.25">
      <c r="C2297" s="137"/>
      <c r="D2297" s="154"/>
      <c r="E2297" s="119"/>
      <c r="F2297" s="93">
        <f t="shared" si="144"/>
        <v>0</v>
      </c>
      <c r="G2297" s="157"/>
      <c r="H2297" s="138"/>
      <c r="I2297" s="126" t="e">
        <f>VLOOKUP(H2297,Presupuesto!$B$11:$C$565,2,0)</f>
        <v>#N/A</v>
      </c>
      <c r="J2297" s="94" t="str">
        <f t="shared" ref="J2297:J2303" si="145">$J$854</f>
        <v>Desarrollo del Sistema de Educación Superior</v>
      </c>
      <c r="K2297" s="94" t="s">
        <v>411</v>
      </c>
    </row>
    <row r="2298" spans="3:11" hidden="1" x14ac:dyDescent="0.25">
      <c r="C2298" s="137"/>
      <c r="D2298" s="154"/>
      <c r="E2298" s="119"/>
      <c r="F2298" s="93">
        <f t="shared" si="144"/>
        <v>0</v>
      </c>
      <c r="G2298" s="157"/>
      <c r="H2298" s="138"/>
      <c r="I2298" s="126" t="e">
        <f>VLOOKUP(H2298,Presupuesto!$B$11:$C$565,2,0)</f>
        <v>#N/A</v>
      </c>
      <c r="J2298" s="94" t="str">
        <f t="shared" si="145"/>
        <v>Desarrollo del Sistema de Educación Superior</v>
      </c>
      <c r="K2298" s="94" t="s">
        <v>411</v>
      </c>
    </row>
    <row r="2299" spans="3:11" hidden="1" x14ac:dyDescent="0.25">
      <c r="C2299" s="137"/>
      <c r="D2299" s="154"/>
      <c r="E2299" s="119"/>
      <c r="F2299" s="93">
        <f t="shared" si="144"/>
        <v>0</v>
      </c>
      <c r="G2299" s="157"/>
      <c r="H2299" s="138"/>
      <c r="I2299" s="126" t="e">
        <f>VLOOKUP(H2299,Presupuesto!$B$11:$C$565,2,0)</f>
        <v>#N/A</v>
      </c>
      <c r="J2299" s="94" t="str">
        <f t="shared" si="145"/>
        <v>Desarrollo del Sistema de Educación Superior</v>
      </c>
      <c r="K2299" s="94" t="s">
        <v>411</v>
      </c>
    </row>
    <row r="2300" spans="3:11" hidden="1" x14ac:dyDescent="0.25">
      <c r="C2300" s="137"/>
      <c r="D2300" s="154"/>
      <c r="E2300" s="119"/>
      <c r="F2300" s="93">
        <f t="shared" si="144"/>
        <v>0</v>
      </c>
      <c r="G2300" s="157"/>
      <c r="H2300" s="138"/>
      <c r="I2300" s="126" t="e">
        <f>VLOOKUP(H2300,Presupuesto!$B$11:$C$565,2,0)</f>
        <v>#N/A</v>
      </c>
      <c r="J2300" s="94" t="str">
        <f t="shared" si="145"/>
        <v>Desarrollo del Sistema de Educación Superior</v>
      </c>
      <c r="K2300" s="94" t="s">
        <v>400</v>
      </c>
    </row>
    <row r="2301" spans="3:11" hidden="1" x14ac:dyDescent="0.25">
      <c r="C2301" s="137"/>
      <c r="D2301" s="154"/>
      <c r="E2301" s="119"/>
      <c r="F2301" s="93">
        <f t="shared" si="144"/>
        <v>0</v>
      </c>
      <c r="G2301" s="157"/>
      <c r="H2301" s="138"/>
      <c r="I2301" s="126" t="e">
        <f>VLOOKUP(H2301,Presupuesto!$B$11:$C$565,2,0)</f>
        <v>#N/A</v>
      </c>
      <c r="J2301" s="94" t="str">
        <f t="shared" si="145"/>
        <v>Desarrollo del Sistema de Educación Superior</v>
      </c>
      <c r="K2301" s="94" t="s">
        <v>411</v>
      </c>
    </row>
    <row r="2302" spans="3:11" hidden="1" x14ac:dyDescent="0.25">
      <c r="C2302" s="137"/>
      <c r="D2302" s="154"/>
      <c r="E2302" s="119"/>
      <c r="F2302" s="93">
        <f t="shared" si="144"/>
        <v>0</v>
      </c>
      <c r="G2302" s="157"/>
      <c r="H2302" s="138"/>
      <c r="I2302" s="126" t="e">
        <f>VLOOKUP(H2302,Presupuesto!$B$11:$C$565,2,0)</f>
        <v>#N/A</v>
      </c>
      <c r="J2302" s="94" t="str">
        <f t="shared" si="145"/>
        <v>Desarrollo del Sistema de Educación Superior</v>
      </c>
      <c r="K2302" s="94" t="s">
        <v>411</v>
      </c>
    </row>
    <row r="2303" spans="3:11" hidden="1" x14ac:dyDescent="0.25">
      <c r="C2303" s="137"/>
      <c r="D2303" s="154"/>
      <c r="E2303" s="119"/>
      <c r="F2303" s="93">
        <f t="shared" si="144"/>
        <v>0</v>
      </c>
      <c r="G2303" s="157"/>
      <c r="H2303" s="138"/>
      <c r="I2303" s="126" t="e">
        <f>VLOOKUP(H2303,Presupuesto!$B$11:$C$565,2,0)</f>
        <v>#N/A</v>
      </c>
      <c r="J2303" s="94" t="str">
        <f t="shared" si="145"/>
        <v>Desarrollo del Sistema de Educación Superior</v>
      </c>
      <c r="K2303" s="94" t="s">
        <v>411</v>
      </c>
    </row>
    <row r="2305" spans="3:11" ht="15.75" thickBot="1" x14ac:dyDescent="0.3"/>
    <row r="2306" spans="3:11" ht="15.75" thickBot="1" x14ac:dyDescent="0.3">
      <c r="C2306" s="153" t="s">
        <v>53</v>
      </c>
      <c r="D2306" s="307">
        <f>SUM(F2313:F2321)</f>
        <v>6250</v>
      </c>
      <c r="E2306" s="380"/>
      <c r="F2306" s="70"/>
      <c r="G2306" s="76"/>
      <c r="H2306" s="70"/>
      <c r="I2306" s="70"/>
      <c r="J2306" s="380"/>
      <c r="K2306" s="380"/>
    </row>
    <row r="2307" spans="3:11" x14ac:dyDescent="0.25">
      <c r="C2307" s="70"/>
      <c r="D2307" s="31"/>
      <c r="E2307" s="89"/>
      <c r="F2307" s="89"/>
      <c r="G2307" s="89"/>
      <c r="H2307" s="73"/>
      <c r="I2307" s="73"/>
      <c r="J2307" s="73"/>
      <c r="K2307" s="108"/>
    </row>
    <row r="2308" spans="3:11" x14ac:dyDescent="0.25">
      <c r="C2308" s="70"/>
      <c r="D2308" s="31"/>
      <c r="E2308" s="89"/>
      <c r="F2308" s="89"/>
      <c r="G2308" s="89"/>
      <c r="H2308" s="73"/>
      <c r="I2308" s="73"/>
      <c r="J2308" s="73"/>
      <c r="K2308" s="108"/>
    </row>
    <row r="2309" spans="3:11" ht="15.75" x14ac:dyDescent="0.25">
      <c r="C2309" s="198" t="s">
        <v>391</v>
      </c>
      <c r="D2309" s="306" t="s">
        <v>2841</v>
      </c>
      <c r="E2309" s="89"/>
      <c r="F2309" s="89"/>
      <c r="G2309" s="89"/>
      <c r="H2309" s="73"/>
      <c r="I2309" s="73"/>
      <c r="J2309" s="73"/>
      <c r="K2309" s="108"/>
    </row>
    <row r="2310" spans="3:11" ht="18.75" x14ac:dyDescent="0.25">
      <c r="C2310" s="200" t="str">
        <f>IFERROR(VLOOKUP(D2309,'1. Desarrollo e Innov. Curricu.'!$F:$G,2,FALSE),IFERROR(VLOOKUP(D2309,'2. Investigación Científica'!$F:$G,2,FALSE),IFERROR(VLOOKUP(D2309,'3. Vinculación Univ. Sociedad'!$E:$G,2,FALSE),IFERROR(VLOOKUP(D2309,'4. Docencia y Profesorado Univ.'!$F:$G,2,FALSE),IFERROR(VLOOKUP(D2309,'5. Estudiantes y Graduados'!$F:$G,2,FALSE),IFERROR(VLOOKUP(D2309,'11. Gestion Administrativa'!$F:$G,2,FALSE),IFERROR(VLOOKUP(D2309,'13. Gestión Académica'!$F:$G,2,FALSE),IFERROR(VLOOKUP(D2309,'9. Asegura. de la Calid. y M'!$F:$G,2,FALSE),IFERROR(VLOOKUP(D2309,'6. Gestión del Conocimiento'!$F:$G,2,FALSE),IFERROR(VLOOKUP(D2309,'15. Gobernabilidad y Proceso...'!$F:$G,2,FALSE),IFERROR(VLOOKUP(D2309,'12. Gestión del Talento Humano'!$F:$G,2,FALSE),IFERROR(VLOOKUP(D2309,'14. Internacional... de la E.S.'!$F:$G,2,FALSE),IFERROR(VLOOKUP(D2309,'10. Posgrado'!$F:$G,2,FALSE),IFERROR(VLOOKUP(D2309,'17. Gestión TIC'!$F:$G,2,FALSE),IFERROR(VLOOKUP(D2309,'16. Desa. del Sistema Educ.Sup.'!$F:$G,2,FALSE),IFERROR(VLOOKUP(D2309,'8. Cultura de Inno. Insti...'!$F:$G,2,FALSE),VLOOKUP(D2309,'7. Lo Esencial de la Reforma U.'!$F:$G,2,0)))))))))))))))))</f>
        <v xml:space="preserve">Autoevaluación del reglamento de etica de la investigación </v>
      </c>
      <c r="D2310" s="31"/>
      <c r="E2310" s="89"/>
      <c r="F2310" s="89"/>
      <c r="G2310" s="89"/>
      <c r="H2310" s="73"/>
      <c r="I2310" s="73"/>
      <c r="J2310" s="73"/>
      <c r="K2310" s="108"/>
    </row>
    <row r="2311" spans="3:11" ht="15.75" thickBot="1" x14ac:dyDescent="0.3">
      <c r="C2311" s="380"/>
      <c r="D2311" s="380"/>
      <c r="E2311" s="380"/>
      <c r="F2311" s="89"/>
      <c r="G2311" s="73"/>
      <c r="H2311" s="73"/>
      <c r="I2311" s="73"/>
      <c r="J2311" s="380"/>
      <c r="K2311" s="380"/>
    </row>
    <row r="2312" spans="3:11" ht="30.75" thickBot="1" x14ac:dyDescent="0.3">
      <c r="C2312" s="125" t="s">
        <v>44</v>
      </c>
      <c r="D2312" s="125" t="s">
        <v>55</v>
      </c>
      <c r="E2312" s="132" t="s">
        <v>57</v>
      </c>
      <c r="F2312" s="131" t="s">
        <v>27</v>
      </c>
      <c r="G2312" s="129" t="s">
        <v>130</v>
      </c>
      <c r="H2312" s="132" t="s">
        <v>46</v>
      </c>
      <c r="I2312" s="129" t="s">
        <v>131</v>
      </c>
      <c r="J2312" s="129" t="s">
        <v>409</v>
      </c>
      <c r="K2312" s="129" t="s">
        <v>410</v>
      </c>
    </row>
    <row r="2313" spans="3:11" hidden="1" x14ac:dyDescent="0.25">
      <c r="C2313" s="210" t="s">
        <v>438</v>
      </c>
      <c r="D2313" s="211"/>
      <c r="E2313" s="209">
        <f>HLOOKUP(C2313,$AH$2:$BU$3,2,0)</f>
        <v>620</v>
      </c>
      <c r="F2313" s="93">
        <f t="shared" ref="F2313:F2321" si="146">D2313*E2313</f>
        <v>0</v>
      </c>
      <c r="G2313" s="157"/>
      <c r="H2313" s="138"/>
      <c r="I2313" s="126" t="e">
        <f>VLOOKUP(H2313,Presupuesto!$B$11:$C$565,2,0)</f>
        <v>#N/A</v>
      </c>
      <c r="J2313" s="208" t="s">
        <v>1474</v>
      </c>
      <c r="K2313" s="94" t="s">
        <v>393</v>
      </c>
    </row>
    <row r="2314" spans="3:11" x14ac:dyDescent="0.25">
      <c r="C2314" s="137" t="s">
        <v>3105</v>
      </c>
      <c r="D2314" s="154">
        <v>1</v>
      </c>
      <c r="E2314" s="119">
        <v>6250</v>
      </c>
      <c r="F2314" s="93">
        <f t="shared" si="146"/>
        <v>6250</v>
      </c>
      <c r="G2314" s="157" t="s">
        <v>128</v>
      </c>
      <c r="H2314" s="138"/>
      <c r="I2314" s="126" t="e">
        <f>VLOOKUP(H2314,Presupuesto!$B$11:$C$565,2,0)</f>
        <v>#N/A</v>
      </c>
      <c r="J2314" s="94" t="s">
        <v>1360</v>
      </c>
      <c r="K2314" s="94" t="s">
        <v>397</v>
      </c>
    </row>
    <row r="2315" spans="3:11" hidden="1" x14ac:dyDescent="0.25">
      <c r="C2315" s="137"/>
      <c r="D2315" s="154"/>
      <c r="E2315" s="119"/>
      <c r="F2315" s="93">
        <f t="shared" si="146"/>
        <v>0</v>
      </c>
      <c r="G2315" s="157"/>
      <c r="H2315" s="138"/>
      <c r="I2315" s="126" t="e">
        <f>VLOOKUP(H2315,Presupuesto!$B$11:$C$565,2,0)</f>
        <v>#N/A</v>
      </c>
      <c r="J2315" s="94" t="str">
        <f t="shared" ref="J2315:J2321" si="147">$J$854</f>
        <v>Desarrollo del Sistema de Educación Superior</v>
      </c>
      <c r="K2315" s="94" t="s">
        <v>411</v>
      </c>
    </row>
    <row r="2316" spans="3:11" hidden="1" x14ac:dyDescent="0.25">
      <c r="C2316" s="137"/>
      <c r="D2316" s="154"/>
      <c r="E2316" s="119"/>
      <c r="F2316" s="93">
        <f t="shared" si="146"/>
        <v>0</v>
      </c>
      <c r="G2316" s="157"/>
      <c r="H2316" s="138"/>
      <c r="I2316" s="126" t="e">
        <f>VLOOKUP(H2316,Presupuesto!$B$11:$C$565,2,0)</f>
        <v>#N/A</v>
      </c>
      <c r="J2316" s="94" t="str">
        <f t="shared" si="147"/>
        <v>Desarrollo del Sistema de Educación Superior</v>
      </c>
      <c r="K2316" s="94" t="s">
        <v>411</v>
      </c>
    </row>
    <row r="2317" spans="3:11" hidden="1" x14ac:dyDescent="0.25">
      <c r="C2317" s="137"/>
      <c r="D2317" s="154"/>
      <c r="E2317" s="119"/>
      <c r="F2317" s="93">
        <f t="shared" si="146"/>
        <v>0</v>
      </c>
      <c r="G2317" s="157"/>
      <c r="H2317" s="138"/>
      <c r="I2317" s="126" t="e">
        <f>VLOOKUP(H2317,Presupuesto!$B$11:$C$565,2,0)</f>
        <v>#N/A</v>
      </c>
      <c r="J2317" s="94" t="str">
        <f t="shared" si="147"/>
        <v>Desarrollo del Sistema de Educación Superior</v>
      </c>
      <c r="K2317" s="94" t="s">
        <v>411</v>
      </c>
    </row>
    <row r="2318" spans="3:11" hidden="1" x14ac:dyDescent="0.25">
      <c r="C2318" s="137"/>
      <c r="D2318" s="154"/>
      <c r="E2318" s="119"/>
      <c r="F2318" s="93">
        <f t="shared" si="146"/>
        <v>0</v>
      </c>
      <c r="G2318" s="157"/>
      <c r="H2318" s="138"/>
      <c r="I2318" s="126" t="e">
        <f>VLOOKUP(H2318,Presupuesto!$B$11:$C$565,2,0)</f>
        <v>#N/A</v>
      </c>
      <c r="J2318" s="94" t="str">
        <f t="shared" si="147"/>
        <v>Desarrollo del Sistema de Educación Superior</v>
      </c>
      <c r="K2318" s="94" t="s">
        <v>400</v>
      </c>
    </row>
    <row r="2319" spans="3:11" hidden="1" x14ac:dyDescent="0.25">
      <c r="C2319" s="137"/>
      <c r="D2319" s="154"/>
      <c r="E2319" s="119"/>
      <c r="F2319" s="93">
        <f t="shared" si="146"/>
        <v>0</v>
      </c>
      <c r="G2319" s="157"/>
      <c r="H2319" s="138"/>
      <c r="I2319" s="126" t="e">
        <f>VLOOKUP(H2319,Presupuesto!$B$11:$C$565,2,0)</f>
        <v>#N/A</v>
      </c>
      <c r="J2319" s="94" t="str">
        <f t="shared" si="147"/>
        <v>Desarrollo del Sistema de Educación Superior</v>
      </c>
      <c r="K2319" s="94" t="s">
        <v>411</v>
      </c>
    </row>
    <row r="2320" spans="3:11" hidden="1" x14ac:dyDescent="0.25">
      <c r="C2320" s="137"/>
      <c r="D2320" s="154"/>
      <c r="E2320" s="119"/>
      <c r="F2320" s="93">
        <f t="shared" si="146"/>
        <v>0</v>
      </c>
      <c r="G2320" s="157"/>
      <c r="H2320" s="138"/>
      <c r="I2320" s="126" t="e">
        <f>VLOOKUP(H2320,Presupuesto!$B$11:$C$565,2,0)</f>
        <v>#N/A</v>
      </c>
      <c r="J2320" s="94" t="str">
        <f t="shared" si="147"/>
        <v>Desarrollo del Sistema de Educación Superior</v>
      </c>
      <c r="K2320" s="94" t="s">
        <v>411</v>
      </c>
    </row>
    <row r="2321" spans="3:11" hidden="1" x14ac:dyDescent="0.25">
      <c r="C2321" s="137"/>
      <c r="D2321" s="154"/>
      <c r="E2321" s="119"/>
      <c r="F2321" s="93">
        <f t="shared" si="146"/>
        <v>0</v>
      </c>
      <c r="G2321" s="157"/>
      <c r="H2321" s="138"/>
      <c r="I2321" s="126" t="e">
        <f>VLOOKUP(H2321,Presupuesto!$B$11:$C$565,2,0)</f>
        <v>#N/A</v>
      </c>
      <c r="J2321" s="94" t="str">
        <f t="shared" si="147"/>
        <v>Desarrollo del Sistema de Educación Superior</v>
      </c>
      <c r="K2321" s="94" t="s">
        <v>411</v>
      </c>
    </row>
    <row r="2322" spans="3:11" x14ac:dyDescent="0.25">
      <c r="C2322" s="380"/>
      <c r="D2322" s="380"/>
      <c r="E2322" s="380"/>
      <c r="F2322" s="380"/>
      <c r="G2322" s="367"/>
      <c r="H2322" s="380"/>
      <c r="I2322" s="380"/>
      <c r="J2322" s="380"/>
      <c r="K2322" s="380"/>
    </row>
    <row r="2323" spans="3:11" ht="15.75" thickBot="1" x14ac:dyDescent="0.3">
      <c r="C2323" s="380"/>
      <c r="D2323" s="380"/>
      <c r="E2323" s="380"/>
      <c r="F2323" s="380"/>
      <c r="G2323" s="367"/>
      <c r="H2323" s="380"/>
      <c r="I2323" s="380"/>
      <c r="J2323" s="380"/>
      <c r="K2323" s="380"/>
    </row>
    <row r="2324" spans="3:11" ht="15.75" thickBot="1" x14ac:dyDescent="0.3">
      <c r="C2324" s="153" t="s">
        <v>53</v>
      </c>
      <c r="D2324" s="307">
        <f>SUM(F2331:F2339)</f>
        <v>30000</v>
      </c>
      <c r="E2324" s="380"/>
      <c r="F2324" s="70"/>
      <c r="G2324" s="76"/>
      <c r="H2324" s="70"/>
      <c r="I2324" s="70"/>
      <c r="J2324" s="380"/>
      <c r="K2324" s="380"/>
    </row>
    <row r="2325" spans="3:11" x14ac:dyDescent="0.25">
      <c r="C2325" s="70"/>
      <c r="D2325" s="31"/>
      <c r="E2325" s="89"/>
      <c r="F2325" s="89"/>
      <c r="G2325" s="89"/>
      <c r="H2325" s="73"/>
      <c r="I2325" s="73"/>
      <c r="J2325" s="73"/>
      <c r="K2325" s="108"/>
    </row>
    <row r="2326" spans="3:11" x14ac:dyDescent="0.25">
      <c r="C2326" s="70"/>
      <c r="D2326" s="31"/>
      <c r="E2326" s="89"/>
      <c r="F2326" s="89"/>
      <c r="G2326" s="89"/>
      <c r="H2326" s="73"/>
      <c r="I2326" s="73"/>
      <c r="J2326" s="73"/>
      <c r="K2326" s="108"/>
    </row>
    <row r="2327" spans="3:11" ht="15.75" x14ac:dyDescent="0.25">
      <c r="C2327" s="198" t="s">
        <v>391</v>
      </c>
      <c r="D2327" s="306" t="s">
        <v>2956</v>
      </c>
      <c r="E2327" s="89"/>
      <c r="F2327" s="89"/>
      <c r="G2327" s="89"/>
      <c r="H2327" s="73"/>
      <c r="I2327" s="73"/>
      <c r="J2327" s="73"/>
      <c r="K2327" s="108"/>
    </row>
    <row r="2328" spans="3:11" ht="18.75" x14ac:dyDescent="0.25">
      <c r="C2328" s="200" t="str">
        <f>IFERROR(VLOOKUP(D2327,'1. Desarrollo e Innov. Curricu.'!$F:$G,2,FALSE),IFERROR(VLOOKUP(D2327,'2. Investigación Científica'!$F:$G,2,FALSE),IFERROR(VLOOKUP(D2327,'3. Vinculación Univ. Sociedad'!$E:$G,2,FALSE),IFERROR(VLOOKUP(D2327,'4. Docencia y Profesorado Univ.'!$F:$G,2,FALSE),IFERROR(VLOOKUP(D2327,'5. Estudiantes y Graduados'!$F:$G,2,FALSE),IFERROR(VLOOKUP(D2327,'11. Gestion Administrativa'!$F:$G,2,FALSE),IFERROR(VLOOKUP(D2327,'13. Gestión Académica'!$F:$G,2,FALSE),IFERROR(VLOOKUP(D2327,'9. Asegura. de la Calid. y M'!$F:$G,2,FALSE),IFERROR(VLOOKUP(D2327,'6. Gestión del Conocimiento'!$F:$G,2,FALSE),IFERROR(VLOOKUP(D2327,'15. Gobernabilidad y Proceso...'!$F:$G,2,FALSE),IFERROR(VLOOKUP(D2327,'12. Gestión del Talento Humano'!$F:$G,2,FALSE),IFERROR(VLOOKUP(D2327,'14. Internacional... de la E.S.'!$F:$G,2,FALSE),IFERROR(VLOOKUP(D2327,'10. Posgrado'!$F:$G,2,FALSE),IFERROR(VLOOKUP(D2327,'17. Gestión TIC'!$F:$G,2,FALSE),IFERROR(VLOOKUP(D2327,'16. Desa. del Sistema Educ.Sup.'!$F:$G,2,FALSE),IFERROR(VLOOKUP(D2327,'8. Cultura de Inno. Insti...'!$F:$G,2,FALSE),VLOOKUP(D2327,'7. Lo Esencial de la Reforma U.'!$F:$G,2,0)))))))))))))))))</f>
        <v xml:space="preserve">Gestionar la certificación del equipo utilizado en los laboratorios del IIM </v>
      </c>
      <c r="D2328" s="31"/>
      <c r="E2328" s="89"/>
      <c r="F2328" s="89"/>
      <c r="G2328" s="89"/>
      <c r="H2328" s="73"/>
      <c r="I2328" s="73"/>
      <c r="J2328" s="73"/>
      <c r="K2328" s="108"/>
    </row>
    <row r="2329" spans="3:11" ht="15.75" thickBot="1" x14ac:dyDescent="0.3">
      <c r="C2329" s="380"/>
      <c r="D2329" s="380"/>
      <c r="E2329" s="380"/>
      <c r="F2329" s="89"/>
      <c r="G2329" s="73"/>
      <c r="H2329" s="73"/>
      <c r="I2329" s="73"/>
      <c r="J2329" s="380"/>
      <c r="K2329" s="380"/>
    </row>
    <row r="2330" spans="3:11" ht="30.75" thickBot="1" x14ac:dyDescent="0.3">
      <c r="C2330" s="125" t="s">
        <v>44</v>
      </c>
      <c r="D2330" s="125" t="s">
        <v>55</v>
      </c>
      <c r="E2330" s="132" t="s">
        <v>57</v>
      </c>
      <c r="F2330" s="131" t="s">
        <v>27</v>
      </c>
      <c r="G2330" s="129" t="s">
        <v>130</v>
      </c>
      <c r="H2330" s="132" t="s">
        <v>46</v>
      </c>
      <c r="I2330" s="129" t="s">
        <v>131</v>
      </c>
      <c r="J2330" s="129" t="s">
        <v>409</v>
      </c>
      <c r="K2330" s="129" t="s">
        <v>410</v>
      </c>
    </row>
    <row r="2331" spans="3:11" hidden="1" x14ac:dyDescent="0.25">
      <c r="C2331" s="210" t="s">
        <v>438</v>
      </c>
      <c r="D2331" s="211"/>
      <c r="E2331" s="209">
        <f>HLOOKUP(C2331,$AH$2:$BU$3,2,0)</f>
        <v>620</v>
      </c>
      <c r="F2331" s="93">
        <f t="shared" ref="F2331:F2339" si="148">D2331*E2331</f>
        <v>0</v>
      </c>
      <c r="G2331" s="157"/>
      <c r="H2331" s="138"/>
      <c r="I2331" s="126" t="e">
        <f>VLOOKUP(H2331,Presupuesto!$B$11:$C$565,2,0)</f>
        <v>#N/A</v>
      </c>
      <c r="J2331" s="208" t="s">
        <v>1474</v>
      </c>
      <c r="K2331" s="94" t="s">
        <v>393</v>
      </c>
    </row>
    <row r="2332" spans="3:11" x14ac:dyDescent="0.25">
      <c r="C2332" s="137" t="s">
        <v>3106</v>
      </c>
      <c r="D2332" s="154">
        <v>2</v>
      </c>
      <c r="E2332" s="119">
        <v>15000</v>
      </c>
      <c r="F2332" s="93">
        <f t="shared" si="148"/>
        <v>30000</v>
      </c>
      <c r="G2332" s="157" t="s">
        <v>128</v>
      </c>
      <c r="H2332" s="138"/>
      <c r="I2332" s="126" t="e">
        <f>VLOOKUP(H2332,Presupuesto!$B$11:$C$565,2,0)</f>
        <v>#N/A</v>
      </c>
      <c r="J2332" s="94" t="s">
        <v>1361</v>
      </c>
      <c r="K2332" s="94" t="s">
        <v>400</v>
      </c>
    </row>
    <row r="2333" spans="3:11" hidden="1" x14ac:dyDescent="0.25">
      <c r="C2333" s="137"/>
      <c r="D2333" s="154"/>
      <c r="E2333" s="119"/>
      <c r="F2333" s="93">
        <f t="shared" si="148"/>
        <v>0</v>
      </c>
      <c r="G2333" s="157"/>
      <c r="H2333" s="138"/>
      <c r="I2333" s="126" t="e">
        <f>VLOOKUP(H2333,Presupuesto!$B$11:$C$565,2,0)</f>
        <v>#N/A</v>
      </c>
      <c r="J2333" s="94" t="str">
        <f t="shared" ref="J2333:J2339" si="149">$J$854</f>
        <v>Desarrollo del Sistema de Educación Superior</v>
      </c>
      <c r="K2333" s="94" t="s">
        <v>411</v>
      </c>
    </row>
    <row r="2334" spans="3:11" hidden="1" x14ac:dyDescent="0.25">
      <c r="C2334" s="137"/>
      <c r="D2334" s="154"/>
      <c r="E2334" s="119"/>
      <c r="F2334" s="93">
        <f t="shared" si="148"/>
        <v>0</v>
      </c>
      <c r="G2334" s="157"/>
      <c r="H2334" s="138"/>
      <c r="I2334" s="126" t="e">
        <f>VLOOKUP(H2334,Presupuesto!$B$11:$C$565,2,0)</f>
        <v>#N/A</v>
      </c>
      <c r="J2334" s="94" t="str">
        <f t="shared" si="149"/>
        <v>Desarrollo del Sistema de Educación Superior</v>
      </c>
      <c r="K2334" s="94" t="s">
        <v>411</v>
      </c>
    </row>
    <row r="2335" spans="3:11" hidden="1" x14ac:dyDescent="0.25">
      <c r="C2335" s="137"/>
      <c r="D2335" s="154"/>
      <c r="E2335" s="119"/>
      <c r="F2335" s="93">
        <f t="shared" si="148"/>
        <v>0</v>
      </c>
      <c r="G2335" s="157"/>
      <c r="H2335" s="138"/>
      <c r="I2335" s="126" t="e">
        <f>VLOOKUP(H2335,Presupuesto!$B$11:$C$565,2,0)</f>
        <v>#N/A</v>
      </c>
      <c r="J2335" s="94" t="str">
        <f t="shared" si="149"/>
        <v>Desarrollo del Sistema de Educación Superior</v>
      </c>
      <c r="K2335" s="94" t="s">
        <v>411</v>
      </c>
    </row>
    <row r="2336" spans="3:11" hidden="1" x14ac:dyDescent="0.25">
      <c r="C2336" s="137"/>
      <c r="D2336" s="154"/>
      <c r="E2336" s="119"/>
      <c r="F2336" s="93">
        <f t="shared" si="148"/>
        <v>0</v>
      </c>
      <c r="G2336" s="157"/>
      <c r="H2336" s="138"/>
      <c r="I2336" s="126" t="e">
        <f>VLOOKUP(H2336,Presupuesto!$B$11:$C$565,2,0)</f>
        <v>#N/A</v>
      </c>
      <c r="J2336" s="94" t="str">
        <f t="shared" si="149"/>
        <v>Desarrollo del Sistema de Educación Superior</v>
      </c>
      <c r="K2336" s="94" t="s">
        <v>400</v>
      </c>
    </row>
    <row r="2337" spans="3:11" hidden="1" x14ac:dyDescent="0.25">
      <c r="C2337" s="137"/>
      <c r="D2337" s="154"/>
      <c r="E2337" s="119"/>
      <c r="F2337" s="93">
        <f t="shared" si="148"/>
        <v>0</v>
      </c>
      <c r="G2337" s="157"/>
      <c r="H2337" s="138"/>
      <c r="I2337" s="126" t="e">
        <f>VLOOKUP(H2337,Presupuesto!$B$11:$C$565,2,0)</f>
        <v>#N/A</v>
      </c>
      <c r="J2337" s="94" t="str">
        <f t="shared" si="149"/>
        <v>Desarrollo del Sistema de Educación Superior</v>
      </c>
      <c r="K2337" s="94" t="s">
        <v>411</v>
      </c>
    </row>
    <row r="2338" spans="3:11" hidden="1" x14ac:dyDescent="0.25">
      <c r="C2338" s="137"/>
      <c r="D2338" s="154"/>
      <c r="E2338" s="119"/>
      <c r="F2338" s="93">
        <f t="shared" si="148"/>
        <v>0</v>
      </c>
      <c r="G2338" s="157"/>
      <c r="H2338" s="138"/>
      <c r="I2338" s="126" t="e">
        <f>VLOOKUP(H2338,Presupuesto!$B$11:$C$565,2,0)</f>
        <v>#N/A</v>
      </c>
      <c r="J2338" s="94" t="str">
        <f t="shared" si="149"/>
        <v>Desarrollo del Sistema de Educación Superior</v>
      </c>
      <c r="K2338" s="94" t="s">
        <v>411</v>
      </c>
    </row>
    <row r="2339" spans="3:11" hidden="1" x14ac:dyDescent="0.25">
      <c r="C2339" s="137"/>
      <c r="D2339" s="154"/>
      <c r="E2339" s="119"/>
      <c r="F2339" s="93">
        <f t="shared" si="148"/>
        <v>0</v>
      </c>
      <c r="G2339" s="157"/>
      <c r="H2339" s="138"/>
      <c r="I2339" s="126" t="e">
        <f>VLOOKUP(H2339,Presupuesto!$B$11:$C$565,2,0)</f>
        <v>#N/A</v>
      </c>
      <c r="J2339" s="94" t="str">
        <f t="shared" si="149"/>
        <v>Desarrollo del Sistema de Educación Superior</v>
      </c>
      <c r="K2339" s="94" t="s">
        <v>411</v>
      </c>
    </row>
    <row r="2340" spans="3:11" x14ac:dyDescent="0.25">
      <c r="C2340" s="380"/>
      <c r="D2340" s="380"/>
      <c r="E2340" s="380"/>
      <c r="F2340" s="380"/>
      <c r="G2340" s="367"/>
      <c r="H2340" s="380"/>
      <c r="I2340" s="380"/>
      <c r="J2340" s="380"/>
      <c r="K2340" s="380"/>
    </row>
    <row r="2341" spans="3:11" ht="15.75" thickBot="1" x14ac:dyDescent="0.3">
      <c r="C2341" s="380"/>
      <c r="D2341" s="380"/>
      <c r="E2341" s="380"/>
      <c r="F2341" s="380"/>
      <c r="G2341" s="367"/>
      <c r="H2341" s="380"/>
      <c r="I2341" s="380"/>
      <c r="J2341" s="380"/>
      <c r="K2341" s="380"/>
    </row>
    <row r="2342" spans="3:11" ht="15.75" thickBot="1" x14ac:dyDescent="0.3">
      <c r="C2342" s="153" t="s">
        <v>53</v>
      </c>
      <c r="D2342" s="307">
        <f>SUM(F2349:F2357)</f>
        <v>200000</v>
      </c>
      <c r="E2342" s="380"/>
      <c r="F2342" s="70"/>
      <c r="G2342" s="76"/>
      <c r="H2342" s="70"/>
      <c r="I2342" s="70"/>
      <c r="J2342" s="380"/>
      <c r="K2342" s="380"/>
    </row>
    <row r="2343" spans="3:11" x14ac:dyDescent="0.25">
      <c r="C2343" s="70"/>
      <c r="D2343" s="31"/>
      <c r="E2343" s="89"/>
      <c r="F2343" s="89"/>
      <c r="G2343" s="89"/>
      <c r="H2343" s="73"/>
      <c r="I2343" s="73"/>
      <c r="J2343" s="73"/>
      <c r="K2343" s="108"/>
    </row>
    <row r="2344" spans="3:11" x14ac:dyDescent="0.25">
      <c r="C2344" s="70"/>
      <c r="D2344" s="31"/>
      <c r="E2344" s="89"/>
      <c r="F2344" s="89"/>
      <c r="G2344" s="89"/>
      <c r="H2344" s="73"/>
      <c r="I2344" s="73"/>
      <c r="J2344" s="73"/>
      <c r="K2344" s="108"/>
    </row>
    <row r="2345" spans="3:11" ht="15.75" x14ac:dyDescent="0.25">
      <c r="C2345" s="198" t="s">
        <v>391</v>
      </c>
      <c r="D2345" s="306" t="s">
        <v>2853</v>
      </c>
      <c r="E2345" s="89"/>
      <c r="F2345" s="89"/>
      <c r="G2345" s="89"/>
      <c r="H2345" s="73"/>
      <c r="I2345" s="73"/>
      <c r="J2345" s="73"/>
      <c r="K2345" s="108"/>
    </row>
    <row r="2346" spans="3:11" ht="18.75" x14ac:dyDescent="0.25">
      <c r="C2346" s="200" t="str">
        <f>IFERROR(VLOOKUP(D2345,'1. Desarrollo e Innov. Curricu.'!$F:$G,2,FALSE),IFERROR(VLOOKUP(D2345,'2. Investigación Científica'!$F:$G,2,FALSE),IFERROR(VLOOKUP(D2345,'3. Vinculación Univ. Sociedad'!$E:$G,2,FALSE),IFERROR(VLOOKUP(D2345,'4. Docencia y Profesorado Univ.'!$F:$G,2,FALSE),IFERROR(VLOOKUP(D2345,'5. Estudiantes y Graduados'!$F:$G,2,FALSE),IFERROR(VLOOKUP(D2345,'11. Gestion Administrativa'!$F:$G,2,FALSE),IFERROR(VLOOKUP(D2345,'13. Gestión Académica'!$F:$G,2,FALSE),IFERROR(VLOOKUP(D2345,'9. Asegura. de la Calid. y M'!$F:$G,2,FALSE),IFERROR(VLOOKUP(D2345,'6. Gestión del Conocimiento'!$F:$G,2,FALSE),IFERROR(VLOOKUP(D2345,'15. Gobernabilidad y Proceso...'!$F:$G,2,FALSE),IFERROR(VLOOKUP(D2345,'12. Gestión del Talento Humano'!$F:$G,2,FALSE),IFERROR(VLOOKUP(D2345,'14. Internacional... de la E.S.'!$F:$G,2,FALSE),IFERROR(VLOOKUP(D2345,'10. Posgrado'!$F:$G,2,FALSE),IFERROR(VLOOKUP(D2345,'17. Gestión TIC'!$F:$G,2,FALSE),IFERROR(VLOOKUP(D2345,'16. Desa. del Sistema Educ.Sup.'!$F:$G,2,FALSE),IFERROR(VLOOKUP(D2345,'8. Cultura de Inno. Insti...'!$F:$G,2,FALSE),VLOOKUP(D2345,'7. Lo Esencial de la Reforma U.'!$F:$G,2,0)))))))))))))))))</f>
        <v>Realizar un plan de necesidades del Laboratorio de Investigación, solicitud de compras a la unidad administrativa correspondiente
(Plan de Compras), y .Adquisición en inventario de insumos.</v>
      </c>
      <c r="D2346" s="31"/>
      <c r="E2346" s="89"/>
      <c r="F2346" s="89"/>
      <c r="G2346" s="89"/>
      <c r="H2346" s="73"/>
      <c r="I2346" s="73"/>
      <c r="J2346" s="73"/>
      <c r="K2346" s="108"/>
    </row>
    <row r="2347" spans="3:11" ht="15.75" thickBot="1" x14ac:dyDescent="0.3">
      <c r="C2347" s="380"/>
      <c r="D2347" s="380"/>
      <c r="E2347" s="380"/>
      <c r="F2347" s="89"/>
      <c r="G2347" s="73"/>
      <c r="H2347" s="73"/>
      <c r="I2347" s="73"/>
      <c r="J2347" s="380"/>
      <c r="K2347" s="380"/>
    </row>
    <row r="2348" spans="3:11" ht="30.75" thickBot="1" x14ac:dyDescent="0.3">
      <c r="C2348" s="125" t="s">
        <v>44</v>
      </c>
      <c r="D2348" s="125" t="s">
        <v>55</v>
      </c>
      <c r="E2348" s="132" t="s">
        <v>57</v>
      </c>
      <c r="F2348" s="131" t="s">
        <v>27</v>
      </c>
      <c r="G2348" s="129" t="s">
        <v>130</v>
      </c>
      <c r="H2348" s="132" t="s">
        <v>46</v>
      </c>
      <c r="I2348" s="129" t="s">
        <v>131</v>
      </c>
      <c r="J2348" s="129" t="s">
        <v>409</v>
      </c>
      <c r="K2348" s="129" t="s">
        <v>410</v>
      </c>
    </row>
    <row r="2349" spans="3:11" hidden="1" x14ac:dyDescent="0.25">
      <c r="C2349" s="210" t="s">
        <v>438</v>
      </c>
      <c r="D2349" s="211"/>
      <c r="E2349" s="209">
        <f>HLOOKUP(C2349,$AH$2:$BU$3,2,0)</f>
        <v>620</v>
      </c>
      <c r="F2349" s="93">
        <f t="shared" ref="F2349:F2357" si="150">D2349*E2349</f>
        <v>0</v>
      </c>
      <c r="G2349" s="157"/>
      <c r="H2349" s="138"/>
      <c r="I2349" s="126" t="e">
        <f>VLOOKUP(H2349,Presupuesto!$B$11:$C$565,2,0)</f>
        <v>#N/A</v>
      </c>
      <c r="J2349" s="208" t="s">
        <v>1474</v>
      </c>
      <c r="K2349" s="94" t="s">
        <v>393</v>
      </c>
    </row>
    <row r="2350" spans="3:11" x14ac:dyDescent="0.25">
      <c r="C2350" s="137" t="s">
        <v>3107</v>
      </c>
      <c r="D2350" s="154">
        <v>2</v>
      </c>
      <c r="E2350" s="119">
        <v>100000</v>
      </c>
      <c r="F2350" s="93">
        <f t="shared" si="150"/>
        <v>200000</v>
      </c>
      <c r="G2350" s="157" t="s">
        <v>128</v>
      </c>
      <c r="H2350" s="138"/>
      <c r="I2350" s="126" t="e">
        <f>VLOOKUP(H2350,Presupuesto!$B$11:$C$565,2,0)</f>
        <v>#N/A</v>
      </c>
      <c r="J2350" s="94" t="s">
        <v>1451</v>
      </c>
      <c r="K2350" s="94" t="s">
        <v>401</v>
      </c>
    </row>
    <row r="2351" spans="3:11" hidden="1" x14ac:dyDescent="0.25">
      <c r="C2351" s="137"/>
      <c r="D2351" s="154"/>
      <c r="E2351" s="119"/>
      <c r="F2351" s="93">
        <f t="shared" si="150"/>
        <v>0</v>
      </c>
      <c r="G2351" s="157"/>
      <c r="H2351" s="138"/>
      <c r="I2351" s="126" t="e">
        <f>VLOOKUP(H2351,Presupuesto!$B$11:$C$565,2,0)</f>
        <v>#N/A</v>
      </c>
      <c r="J2351" s="94" t="str">
        <f t="shared" ref="J2351:J2357" si="151">$J$854</f>
        <v>Desarrollo del Sistema de Educación Superior</v>
      </c>
      <c r="K2351" s="94" t="s">
        <v>411</v>
      </c>
    </row>
    <row r="2352" spans="3:11" hidden="1" x14ac:dyDescent="0.25">
      <c r="C2352" s="137"/>
      <c r="D2352" s="154"/>
      <c r="E2352" s="119"/>
      <c r="F2352" s="93">
        <f t="shared" si="150"/>
        <v>0</v>
      </c>
      <c r="G2352" s="157"/>
      <c r="H2352" s="138"/>
      <c r="I2352" s="126" t="e">
        <f>VLOOKUP(H2352,Presupuesto!$B$11:$C$565,2,0)</f>
        <v>#N/A</v>
      </c>
      <c r="J2352" s="94" t="str">
        <f t="shared" si="151"/>
        <v>Desarrollo del Sistema de Educación Superior</v>
      </c>
      <c r="K2352" s="94" t="s">
        <v>411</v>
      </c>
    </row>
    <row r="2353" spans="3:11" hidden="1" x14ac:dyDescent="0.25">
      <c r="C2353" s="137"/>
      <c r="D2353" s="154"/>
      <c r="E2353" s="119"/>
      <c r="F2353" s="93">
        <f t="shared" si="150"/>
        <v>0</v>
      </c>
      <c r="G2353" s="157"/>
      <c r="H2353" s="138"/>
      <c r="I2353" s="126" t="e">
        <f>VLOOKUP(H2353,Presupuesto!$B$11:$C$565,2,0)</f>
        <v>#N/A</v>
      </c>
      <c r="J2353" s="94" t="str">
        <f t="shared" si="151"/>
        <v>Desarrollo del Sistema de Educación Superior</v>
      </c>
      <c r="K2353" s="94" t="s">
        <v>411</v>
      </c>
    </row>
    <row r="2354" spans="3:11" hidden="1" x14ac:dyDescent="0.25">
      <c r="C2354" s="137"/>
      <c r="D2354" s="154"/>
      <c r="E2354" s="119"/>
      <c r="F2354" s="93">
        <f t="shared" si="150"/>
        <v>0</v>
      </c>
      <c r="G2354" s="157"/>
      <c r="H2354" s="138"/>
      <c r="I2354" s="126" t="e">
        <f>VLOOKUP(H2354,Presupuesto!$B$11:$C$565,2,0)</f>
        <v>#N/A</v>
      </c>
      <c r="J2354" s="94" t="str">
        <f t="shared" si="151"/>
        <v>Desarrollo del Sistema de Educación Superior</v>
      </c>
      <c r="K2354" s="94" t="s">
        <v>400</v>
      </c>
    </row>
    <row r="2355" spans="3:11" hidden="1" x14ac:dyDescent="0.25">
      <c r="C2355" s="137"/>
      <c r="D2355" s="154"/>
      <c r="E2355" s="119"/>
      <c r="F2355" s="93">
        <f t="shared" si="150"/>
        <v>0</v>
      </c>
      <c r="G2355" s="157"/>
      <c r="H2355" s="138"/>
      <c r="I2355" s="126" t="e">
        <f>VLOOKUP(H2355,Presupuesto!$B$11:$C$565,2,0)</f>
        <v>#N/A</v>
      </c>
      <c r="J2355" s="94" t="str">
        <f t="shared" si="151"/>
        <v>Desarrollo del Sistema de Educación Superior</v>
      </c>
      <c r="K2355" s="94" t="s">
        <v>411</v>
      </c>
    </row>
    <row r="2356" spans="3:11" hidden="1" x14ac:dyDescent="0.25">
      <c r="C2356" s="137"/>
      <c r="D2356" s="154"/>
      <c r="E2356" s="119"/>
      <c r="F2356" s="93">
        <f t="shared" si="150"/>
        <v>0</v>
      </c>
      <c r="G2356" s="157"/>
      <c r="H2356" s="138"/>
      <c r="I2356" s="126" t="e">
        <f>VLOOKUP(H2356,Presupuesto!$B$11:$C$565,2,0)</f>
        <v>#N/A</v>
      </c>
      <c r="J2356" s="94" t="str">
        <f t="shared" si="151"/>
        <v>Desarrollo del Sistema de Educación Superior</v>
      </c>
      <c r="K2356" s="94" t="s">
        <v>411</v>
      </c>
    </row>
    <row r="2357" spans="3:11" hidden="1" x14ac:dyDescent="0.25">
      <c r="C2357" s="137"/>
      <c r="D2357" s="154"/>
      <c r="E2357" s="119"/>
      <c r="F2357" s="93">
        <f t="shared" si="150"/>
        <v>0</v>
      </c>
      <c r="G2357" s="157"/>
      <c r="H2357" s="138"/>
      <c r="I2357" s="126" t="e">
        <f>VLOOKUP(H2357,Presupuesto!$B$11:$C$565,2,0)</f>
        <v>#N/A</v>
      </c>
      <c r="J2357" s="94" t="str">
        <f t="shared" si="151"/>
        <v>Desarrollo del Sistema de Educación Superior</v>
      </c>
      <c r="K2357" s="94" t="s">
        <v>411</v>
      </c>
    </row>
    <row r="2358" spans="3:11" x14ac:dyDescent="0.25">
      <c r="C2358" s="380"/>
      <c r="D2358" s="380"/>
      <c r="E2358" s="380"/>
      <c r="F2358" s="380"/>
      <c r="G2358" s="367"/>
      <c r="H2358" s="380"/>
      <c r="I2358" s="380"/>
      <c r="J2358" s="380"/>
      <c r="K2358" s="380"/>
    </row>
    <row r="2359" spans="3:11" ht="15.75" thickBot="1" x14ac:dyDescent="0.3">
      <c r="C2359" s="380"/>
      <c r="D2359" s="380"/>
      <c r="E2359" s="380"/>
      <c r="F2359" s="380"/>
      <c r="G2359" s="367"/>
      <c r="H2359" s="380"/>
      <c r="I2359" s="380"/>
      <c r="J2359" s="380"/>
      <c r="K2359" s="380"/>
    </row>
    <row r="2360" spans="3:11" ht="15.75" thickBot="1" x14ac:dyDescent="0.3">
      <c r="C2360" s="153" t="s">
        <v>53</v>
      </c>
      <c r="D2360" s="307">
        <f>SUM(F2367:F2375)</f>
        <v>75000</v>
      </c>
      <c r="E2360" s="380"/>
      <c r="F2360" s="70"/>
      <c r="G2360" s="76"/>
      <c r="H2360" s="70"/>
      <c r="I2360" s="70"/>
      <c r="J2360" s="380"/>
      <c r="K2360" s="380"/>
    </row>
    <row r="2361" spans="3:11" x14ac:dyDescent="0.25">
      <c r="C2361" s="70"/>
      <c r="D2361" s="31"/>
      <c r="E2361" s="89"/>
      <c r="F2361" s="89"/>
      <c r="G2361" s="89"/>
      <c r="H2361" s="73"/>
      <c r="I2361" s="73"/>
      <c r="J2361" s="73"/>
      <c r="K2361" s="108"/>
    </row>
    <row r="2362" spans="3:11" x14ac:dyDescent="0.25">
      <c r="C2362" s="70"/>
      <c r="D2362" s="31"/>
      <c r="E2362" s="89"/>
      <c r="F2362" s="89"/>
      <c r="G2362" s="89"/>
      <c r="H2362" s="73"/>
      <c r="I2362" s="73"/>
      <c r="J2362" s="73"/>
      <c r="K2362" s="108"/>
    </row>
    <row r="2363" spans="3:11" ht="15.75" x14ac:dyDescent="0.25">
      <c r="C2363" s="198" t="s">
        <v>391</v>
      </c>
      <c r="D2363" s="306" t="s">
        <v>2857</v>
      </c>
      <c r="E2363" s="89"/>
      <c r="F2363" s="89"/>
      <c r="G2363" s="89"/>
      <c r="H2363" s="73"/>
      <c r="I2363" s="73"/>
      <c r="J2363" s="73"/>
      <c r="K2363" s="108"/>
    </row>
    <row r="2364" spans="3:11" ht="18.75" x14ac:dyDescent="0.25">
      <c r="C2364" s="200" t="str">
        <f>IFERROR(VLOOKUP(D2363,'1. Desarrollo e Innov. Curricu.'!$F:$G,2,FALSE),IFERROR(VLOOKUP(D2363,'2. Investigación Científica'!$F:$G,2,FALSE),IFERROR(VLOOKUP(D2363,'3. Vinculación Univ. Sociedad'!$E:$G,2,FALSE),IFERROR(VLOOKUP(D2363,'4. Docencia y Profesorado Univ.'!$F:$G,2,FALSE),IFERROR(VLOOKUP(D2363,'5. Estudiantes y Graduados'!$F:$G,2,FALSE),IFERROR(VLOOKUP(D2363,'11. Gestion Administrativa'!$F:$G,2,FALSE),IFERROR(VLOOKUP(D2363,'13. Gestión Académica'!$F:$G,2,FALSE),IFERROR(VLOOKUP(D2363,'9. Asegura. de la Calid. y M'!$F:$G,2,FALSE),IFERROR(VLOOKUP(D2363,'6. Gestión del Conocimiento'!$F:$G,2,FALSE),IFERROR(VLOOKUP(D2363,'15. Gobernabilidad y Proceso...'!$F:$G,2,FALSE),IFERROR(VLOOKUP(D2363,'12. Gestión del Talento Humano'!$F:$G,2,FALSE),IFERROR(VLOOKUP(D2363,'14. Internacional... de la E.S.'!$F:$G,2,FALSE),IFERROR(VLOOKUP(D2363,'10. Posgrado'!$F:$G,2,FALSE),IFERROR(VLOOKUP(D2363,'17. Gestión TIC'!$F:$G,2,FALSE),IFERROR(VLOOKUP(D2363,'16. Desa. del Sistema Educ.Sup.'!$F:$G,2,FALSE),IFERROR(VLOOKUP(D2363,'8. Cultura de Inno. Insti...'!$F:$G,2,FALSE),VLOOKUP(D2363,'7. Lo Esencial de la Reforma U.'!$F:$G,2,0)))))))))))))))))</f>
        <v>Elaboración del Diagnóstico de mantenimiento de equipo prioritario.</v>
      </c>
      <c r="D2364" s="31"/>
      <c r="E2364" s="89"/>
      <c r="F2364" s="89"/>
      <c r="G2364" s="89"/>
      <c r="H2364" s="73"/>
      <c r="I2364" s="73"/>
      <c r="J2364" s="73"/>
      <c r="K2364" s="108"/>
    </row>
    <row r="2365" spans="3:11" ht="15.75" thickBot="1" x14ac:dyDescent="0.3">
      <c r="C2365" s="380"/>
      <c r="D2365" s="380"/>
      <c r="E2365" s="380"/>
      <c r="F2365" s="89"/>
      <c r="G2365" s="73"/>
      <c r="H2365" s="73"/>
      <c r="I2365" s="73"/>
      <c r="J2365" s="380"/>
      <c r="K2365" s="380"/>
    </row>
    <row r="2366" spans="3:11" ht="30.75" thickBot="1" x14ac:dyDescent="0.3">
      <c r="C2366" s="125" t="s">
        <v>44</v>
      </c>
      <c r="D2366" s="125" t="s">
        <v>55</v>
      </c>
      <c r="E2366" s="132" t="s">
        <v>57</v>
      </c>
      <c r="F2366" s="131" t="s">
        <v>27</v>
      </c>
      <c r="G2366" s="129" t="s">
        <v>130</v>
      </c>
      <c r="H2366" s="132" t="s">
        <v>46</v>
      </c>
      <c r="I2366" s="129" t="s">
        <v>131</v>
      </c>
      <c r="J2366" s="129" t="s">
        <v>409</v>
      </c>
      <c r="K2366" s="129" t="s">
        <v>410</v>
      </c>
    </row>
    <row r="2367" spans="3:11" hidden="1" x14ac:dyDescent="0.25">
      <c r="C2367" s="210" t="s">
        <v>438</v>
      </c>
      <c r="D2367" s="211"/>
      <c r="E2367" s="209">
        <f>HLOOKUP(C2367,$AH$2:$BU$3,2,0)</f>
        <v>620</v>
      </c>
      <c r="F2367" s="93">
        <f t="shared" ref="F2367:F2375" si="152">D2367*E2367</f>
        <v>0</v>
      </c>
      <c r="G2367" s="157"/>
      <c r="H2367" s="138"/>
      <c r="I2367" s="126" t="e">
        <f>VLOOKUP(H2367,Presupuesto!$B$11:$C$565,2,0)</f>
        <v>#N/A</v>
      </c>
      <c r="J2367" s="208" t="s">
        <v>1474</v>
      </c>
      <c r="K2367" s="94" t="s">
        <v>393</v>
      </c>
    </row>
    <row r="2368" spans="3:11" x14ac:dyDescent="0.25">
      <c r="C2368" s="137" t="s">
        <v>3108</v>
      </c>
      <c r="D2368" s="154">
        <v>2</v>
      </c>
      <c r="E2368" s="119">
        <v>37500</v>
      </c>
      <c r="F2368" s="93">
        <f t="shared" si="152"/>
        <v>75000</v>
      </c>
      <c r="G2368" s="157" t="s">
        <v>128</v>
      </c>
      <c r="H2368" s="138"/>
      <c r="I2368" s="126" t="e">
        <f>VLOOKUP(H2368,Presupuesto!$B$11:$C$565,2,0)</f>
        <v>#N/A</v>
      </c>
      <c r="J2368" s="94" t="s">
        <v>1451</v>
      </c>
      <c r="K2368" s="94" t="s">
        <v>400</v>
      </c>
    </row>
    <row r="2369" spans="3:11" hidden="1" x14ac:dyDescent="0.25">
      <c r="C2369" s="137"/>
      <c r="D2369" s="154"/>
      <c r="E2369" s="119"/>
      <c r="F2369" s="93">
        <f t="shared" si="152"/>
        <v>0</v>
      </c>
      <c r="G2369" s="157"/>
      <c r="H2369" s="138"/>
      <c r="I2369" s="126" t="e">
        <f>VLOOKUP(H2369,Presupuesto!$B$11:$C$565,2,0)</f>
        <v>#N/A</v>
      </c>
      <c r="J2369" s="94" t="str">
        <f t="shared" ref="J2369:J2375" si="153">$J$854</f>
        <v>Desarrollo del Sistema de Educación Superior</v>
      </c>
      <c r="K2369" s="94" t="s">
        <v>411</v>
      </c>
    </row>
    <row r="2370" spans="3:11" hidden="1" x14ac:dyDescent="0.25">
      <c r="C2370" s="137"/>
      <c r="D2370" s="154"/>
      <c r="E2370" s="119"/>
      <c r="F2370" s="93">
        <f t="shared" si="152"/>
        <v>0</v>
      </c>
      <c r="G2370" s="157"/>
      <c r="H2370" s="138"/>
      <c r="I2370" s="126" t="e">
        <f>VLOOKUP(H2370,Presupuesto!$B$11:$C$565,2,0)</f>
        <v>#N/A</v>
      </c>
      <c r="J2370" s="94" t="str">
        <f t="shared" si="153"/>
        <v>Desarrollo del Sistema de Educación Superior</v>
      </c>
      <c r="K2370" s="94" t="s">
        <v>411</v>
      </c>
    </row>
    <row r="2371" spans="3:11" hidden="1" x14ac:dyDescent="0.25">
      <c r="C2371" s="137"/>
      <c r="D2371" s="154"/>
      <c r="E2371" s="119"/>
      <c r="F2371" s="93">
        <f t="shared" si="152"/>
        <v>0</v>
      </c>
      <c r="G2371" s="157"/>
      <c r="H2371" s="138"/>
      <c r="I2371" s="126" t="e">
        <f>VLOOKUP(H2371,Presupuesto!$B$11:$C$565,2,0)</f>
        <v>#N/A</v>
      </c>
      <c r="J2371" s="94" t="str">
        <f t="shared" si="153"/>
        <v>Desarrollo del Sistema de Educación Superior</v>
      </c>
      <c r="K2371" s="94" t="s">
        <v>411</v>
      </c>
    </row>
    <row r="2372" spans="3:11" hidden="1" x14ac:dyDescent="0.25">
      <c r="C2372" s="137"/>
      <c r="D2372" s="154"/>
      <c r="E2372" s="119"/>
      <c r="F2372" s="93">
        <f t="shared" si="152"/>
        <v>0</v>
      </c>
      <c r="G2372" s="157"/>
      <c r="H2372" s="138"/>
      <c r="I2372" s="126" t="e">
        <f>VLOOKUP(H2372,Presupuesto!$B$11:$C$565,2,0)</f>
        <v>#N/A</v>
      </c>
      <c r="J2372" s="94" t="str">
        <f t="shared" si="153"/>
        <v>Desarrollo del Sistema de Educación Superior</v>
      </c>
      <c r="K2372" s="94" t="s">
        <v>400</v>
      </c>
    </row>
    <row r="2373" spans="3:11" hidden="1" x14ac:dyDescent="0.25">
      <c r="C2373" s="137"/>
      <c r="D2373" s="154"/>
      <c r="E2373" s="119"/>
      <c r="F2373" s="93">
        <f t="shared" si="152"/>
        <v>0</v>
      </c>
      <c r="G2373" s="157"/>
      <c r="H2373" s="138"/>
      <c r="I2373" s="126" t="e">
        <f>VLOOKUP(H2373,Presupuesto!$B$11:$C$565,2,0)</f>
        <v>#N/A</v>
      </c>
      <c r="J2373" s="94" t="str">
        <f t="shared" si="153"/>
        <v>Desarrollo del Sistema de Educación Superior</v>
      </c>
      <c r="K2373" s="94" t="s">
        <v>411</v>
      </c>
    </row>
    <row r="2374" spans="3:11" hidden="1" x14ac:dyDescent="0.25">
      <c r="C2374" s="137"/>
      <c r="D2374" s="154"/>
      <c r="E2374" s="119"/>
      <c r="F2374" s="93">
        <f t="shared" si="152"/>
        <v>0</v>
      </c>
      <c r="G2374" s="157"/>
      <c r="H2374" s="138"/>
      <c r="I2374" s="126" t="e">
        <f>VLOOKUP(H2374,Presupuesto!$B$11:$C$565,2,0)</f>
        <v>#N/A</v>
      </c>
      <c r="J2374" s="94" t="str">
        <f t="shared" si="153"/>
        <v>Desarrollo del Sistema de Educación Superior</v>
      </c>
      <c r="K2374" s="94" t="s">
        <v>411</v>
      </c>
    </row>
    <row r="2375" spans="3:11" hidden="1" x14ac:dyDescent="0.25">
      <c r="C2375" s="137"/>
      <c r="D2375" s="154"/>
      <c r="E2375" s="119"/>
      <c r="F2375" s="93">
        <f t="shared" si="152"/>
        <v>0</v>
      </c>
      <c r="G2375" s="157"/>
      <c r="H2375" s="138"/>
      <c r="I2375" s="126" t="e">
        <f>VLOOKUP(H2375,Presupuesto!$B$11:$C$565,2,0)</f>
        <v>#N/A</v>
      </c>
      <c r="J2375" s="94" t="str">
        <f t="shared" si="153"/>
        <v>Desarrollo del Sistema de Educación Superior</v>
      </c>
      <c r="K2375" s="94" t="s">
        <v>411</v>
      </c>
    </row>
    <row r="2377" spans="3:11" ht="15.75" thickBot="1" x14ac:dyDescent="0.3"/>
    <row r="2378" spans="3:11" ht="15.75" thickBot="1" x14ac:dyDescent="0.3">
      <c r="C2378" s="153" t="s">
        <v>53</v>
      </c>
      <c r="D2378" s="307">
        <f>SUM(F2385:F2393)</f>
        <v>100000</v>
      </c>
      <c r="E2378" s="380"/>
      <c r="F2378" s="70"/>
      <c r="G2378" s="76"/>
      <c r="H2378" s="70"/>
      <c r="I2378" s="70"/>
      <c r="J2378" s="380"/>
      <c r="K2378" s="380"/>
    </row>
    <row r="2379" spans="3:11" x14ac:dyDescent="0.25">
      <c r="C2379" s="70"/>
      <c r="D2379" s="31"/>
      <c r="E2379" s="89"/>
      <c r="F2379" s="89"/>
      <c r="G2379" s="89"/>
      <c r="H2379" s="73"/>
      <c r="I2379" s="73"/>
      <c r="J2379" s="73"/>
      <c r="K2379" s="108"/>
    </row>
    <row r="2380" spans="3:11" x14ac:dyDescent="0.25">
      <c r="C2380" s="70"/>
      <c r="D2380" s="31"/>
      <c r="E2380" s="89"/>
      <c r="F2380" s="89"/>
      <c r="G2380" s="89"/>
      <c r="H2380" s="73"/>
      <c r="I2380" s="73"/>
      <c r="J2380" s="73"/>
      <c r="K2380" s="108"/>
    </row>
    <row r="2381" spans="3:11" ht="15.75" x14ac:dyDescent="0.25">
      <c r="C2381" s="198" t="s">
        <v>391</v>
      </c>
      <c r="D2381" s="306" t="s">
        <v>2861</v>
      </c>
      <c r="E2381" s="89"/>
      <c r="F2381" s="89"/>
      <c r="G2381" s="89"/>
      <c r="H2381" s="73"/>
      <c r="I2381" s="73"/>
      <c r="J2381" s="73"/>
      <c r="K2381" s="108"/>
    </row>
    <row r="2382" spans="3:11" ht="18.75" x14ac:dyDescent="0.25">
      <c r="C2382" s="200" t="str">
        <f>IFERROR(VLOOKUP(D2381,'1. Desarrollo e Innov. Curricu.'!$F:$G,2,FALSE),IFERROR(VLOOKUP(D2381,'2. Investigación Científica'!$F:$G,2,FALSE),IFERROR(VLOOKUP(D2381,'3. Vinculación Univ. Sociedad'!$E:$G,2,FALSE),IFERROR(VLOOKUP(D2381,'4. Docencia y Profesorado Univ.'!$F:$G,2,FALSE),IFERROR(VLOOKUP(D2381,'5. Estudiantes y Graduados'!$F:$G,2,FALSE),IFERROR(VLOOKUP(D2381,'11. Gestion Administrativa'!$F:$G,2,FALSE),IFERROR(VLOOKUP(D2381,'13. Gestión Académica'!$F:$G,2,FALSE),IFERROR(VLOOKUP(D2381,'9. Asegura. de la Calid. y M'!$F:$G,2,FALSE),IFERROR(VLOOKUP(D2381,'6. Gestión del Conocimiento'!$F:$G,2,FALSE),IFERROR(VLOOKUP(D2381,'15. Gobernabilidad y Proceso...'!$F:$G,2,FALSE),IFERROR(VLOOKUP(D2381,'12. Gestión del Talento Humano'!$F:$G,2,FALSE),IFERROR(VLOOKUP(D2381,'14. Internacional... de la E.S.'!$F:$G,2,FALSE),IFERROR(VLOOKUP(D2381,'10. Posgrado'!$F:$G,2,FALSE),IFERROR(VLOOKUP(D2381,'17. Gestión TIC'!$F:$G,2,FALSE),IFERROR(VLOOKUP(D2381,'16. Desa. del Sistema Educ.Sup.'!$F:$G,2,FALSE),IFERROR(VLOOKUP(D2381,'8. Cultura de Inno. Insti...'!$F:$G,2,FALSE),VLOOKUP(D2381,'7. Lo Esencial de la Reforma U.'!$F:$G,2,0)))))))))))))))))</f>
        <v xml:space="preserve">Apoyar proyectos de investigación en los postgrados, gestionados por el IMM para su desarrollo </v>
      </c>
      <c r="D2382" s="31"/>
      <c r="E2382" s="89"/>
      <c r="F2382" s="89"/>
      <c r="G2382" s="89"/>
      <c r="H2382" s="73"/>
      <c r="I2382" s="73"/>
      <c r="J2382" s="73"/>
      <c r="K2382" s="108"/>
    </row>
    <row r="2383" spans="3:11" ht="15.75" thickBot="1" x14ac:dyDescent="0.3">
      <c r="C2383" s="380"/>
      <c r="D2383" s="380"/>
      <c r="E2383" s="380"/>
      <c r="F2383" s="89"/>
      <c r="G2383" s="73"/>
      <c r="H2383" s="73"/>
      <c r="I2383" s="73"/>
      <c r="J2383" s="380"/>
      <c r="K2383" s="380"/>
    </row>
    <row r="2384" spans="3:11" ht="30.75" thickBot="1" x14ac:dyDescent="0.3">
      <c r="C2384" s="125" t="s">
        <v>44</v>
      </c>
      <c r="D2384" s="125" t="s">
        <v>55</v>
      </c>
      <c r="E2384" s="132" t="s">
        <v>57</v>
      </c>
      <c r="F2384" s="131" t="s">
        <v>27</v>
      </c>
      <c r="G2384" s="129" t="s">
        <v>130</v>
      </c>
      <c r="H2384" s="132" t="s">
        <v>46</v>
      </c>
      <c r="I2384" s="129" t="s">
        <v>131</v>
      </c>
      <c r="J2384" s="129" t="s">
        <v>409</v>
      </c>
      <c r="K2384" s="129" t="s">
        <v>410</v>
      </c>
    </row>
    <row r="2385" spans="3:11" hidden="1" x14ac:dyDescent="0.25">
      <c r="C2385" s="210" t="s">
        <v>438</v>
      </c>
      <c r="D2385" s="211"/>
      <c r="E2385" s="209">
        <f>HLOOKUP(C2385,$AH$2:$BU$3,2,0)</f>
        <v>620</v>
      </c>
      <c r="F2385" s="93">
        <f t="shared" ref="F2385:F2393" si="154">D2385*E2385</f>
        <v>0</v>
      </c>
      <c r="G2385" s="157"/>
      <c r="H2385" s="138"/>
      <c r="I2385" s="126" t="e">
        <f>VLOOKUP(H2385,Presupuesto!$B$11:$C$565,2,0)</f>
        <v>#N/A</v>
      </c>
      <c r="J2385" s="208" t="s">
        <v>1474</v>
      </c>
      <c r="K2385" s="94" t="s">
        <v>393</v>
      </c>
    </row>
    <row r="2386" spans="3:11" x14ac:dyDescent="0.25">
      <c r="C2386" s="137" t="s">
        <v>3109</v>
      </c>
      <c r="D2386" s="154">
        <v>4</v>
      </c>
      <c r="E2386" s="119">
        <v>25000</v>
      </c>
      <c r="F2386" s="93">
        <f t="shared" si="154"/>
        <v>100000</v>
      </c>
      <c r="G2386" s="157" t="s">
        <v>128</v>
      </c>
      <c r="H2386" s="138"/>
      <c r="I2386" s="126" t="e">
        <f>VLOOKUP(H2386,Presupuesto!$B$11:$C$565,2,0)</f>
        <v>#N/A</v>
      </c>
      <c r="J2386" s="94" t="s">
        <v>1451</v>
      </c>
      <c r="K2386" s="94" t="s">
        <v>401</v>
      </c>
    </row>
    <row r="2387" spans="3:11" hidden="1" x14ac:dyDescent="0.25">
      <c r="C2387" s="137"/>
      <c r="D2387" s="154"/>
      <c r="E2387" s="119"/>
      <c r="F2387" s="93">
        <f t="shared" si="154"/>
        <v>0</v>
      </c>
      <c r="G2387" s="157"/>
      <c r="H2387" s="138"/>
      <c r="I2387" s="126" t="e">
        <f>VLOOKUP(H2387,Presupuesto!$B$11:$C$565,2,0)</f>
        <v>#N/A</v>
      </c>
      <c r="J2387" s="94" t="str">
        <f t="shared" ref="J2387:J2393" si="155">$J$854</f>
        <v>Desarrollo del Sistema de Educación Superior</v>
      </c>
      <c r="K2387" s="94" t="s">
        <v>411</v>
      </c>
    </row>
    <row r="2388" spans="3:11" hidden="1" x14ac:dyDescent="0.25">
      <c r="C2388" s="137"/>
      <c r="D2388" s="154"/>
      <c r="E2388" s="119"/>
      <c r="F2388" s="93">
        <f t="shared" si="154"/>
        <v>0</v>
      </c>
      <c r="G2388" s="157"/>
      <c r="H2388" s="138"/>
      <c r="I2388" s="126" t="e">
        <f>VLOOKUP(H2388,Presupuesto!$B$11:$C$565,2,0)</f>
        <v>#N/A</v>
      </c>
      <c r="J2388" s="94" t="str">
        <f t="shared" si="155"/>
        <v>Desarrollo del Sistema de Educación Superior</v>
      </c>
      <c r="K2388" s="94" t="s">
        <v>411</v>
      </c>
    </row>
    <row r="2389" spans="3:11" hidden="1" x14ac:dyDescent="0.25">
      <c r="C2389" s="137"/>
      <c r="D2389" s="154"/>
      <c r="E2389" s="119"/>
      <c r="F2389" s="93">
        <f t="shared" si="154"/>
        <v>0</v>
      </c>
      <c r="G2389" s="157"/>
      <c r="H2389" s="138"/>
      <c r="I2389" s="126" t="e">
        <f>VLOOKUP(H2389,Presupuesto!$B$11:$C$565,2,0)</f>
        <v>#N/A</v>
      </c>
      <c r="J2389" s="94" t="str">
        <f t="shared" si="155"/>
        <v>Desarrollo del Sistema de Educación Superior</v>
      </c>
      <c r="K2389" s="94" t="s">
        <v>411</v>
      </c>
    </row>
    <row r="2390" spans="3:11" hidden="1" x14ac:dyDescent="0.25">
      <c r="C2390" s="137"/>
      <c r="D2390" s="154"/>
      <c r="E2390" s="119"/>
      <c r="F2390" s="93">
        <f t="shared" si="154"/>
        <v>0</v>
      </c>
      <c r="G2390" s="157"/>
      <c r="H2390" s="138"/>
      <c r="I2390" s="126" t="e">
        <f>VLOOKUP(H2390,Presupuesto!$B$11:$C$565,2,0)</f>
        <v>#N/A</v>
      </c>
      <c r="J2390" s="94" t="str">
        <f t="shared" si="155"/>
        <v>Desarrollo del Sistema de Educación Superior</v>
      </c>
      <c r="K2390" s="94" t="s">
        <v>400</v>
      </c>
    </row>
    <row r="2391" spans="3:11" hidden="1" x14ac:dyDescent="0.25">
      <c r="C2391" s="137"/>
      <c r="D2391" s="154"/>
      <c r="E2391" s="119"/>
      <c r="F2391" s="93">
        <f t="shared" si="154"/>
        <v>0</v>
      </c>
      <c r="G2391" s="157"/>
      <c r="H2391" s="138"/>
      <c r="I2391" s="126" t="e">
        <f>VLOOKUP(H2391,Presupuesto!$B$11:$C$565,2,0)</f>
        <v>#N/A</v>
      </c>
      <c r="J2391" s="94" t="str">
        <f t="shared" si="155"/>
        <v>Desarrollo del Sistema de Educación Superior</v>
      </c>
      <c r="K2391" s="94" t="s">
        <v>411</v>
      </c>
    </row>
    <row r="2392" spans="3:11" hidden="1" x14ac:dyDescent="0.25">
      <c r="C2392" s="137"/>
      <c r="D2392" s="154"/>
      <c r="E2392" s="119"/>
      <c r="F2392" s="93">
        <f t="shared" si="154"/>
        <v>0</v>
      </c>
      <c r="G2392" s="157"/>
      <c r="H2392" s="138"/>
      <c r="I2392" s="126" t="e">
        <f>VLOOKUP(H2392,Presupuesto!$B$11:$C$565,2,0)</f>
        <v>#N/A</v>
      </c>
      <c r="J2392" s="94" t="str">
        <f t="shared" si="155"/>
        <v>Desarrollo del Sistema de Educación Superior</v>
      </c>
      <c r="K2392" s="94" t="s">
        <v>411</v>
      </c>
    </row>
    <row r="2393" spans="3:11" hidden="1" x14ac:dyDescent="0.25">
      <c r="C2393" s="137"/>
      <c r="D2393" s="154"/>
      <c r="E2393" s="119"/>
      <c r="F2393" s="93">
        <f t="shared" si="154"/>
        <v>0</v>
      </c>
      <c r="G2393" s="157"/>
      <c r="H2393" s="138"/>
      <c r="I2393" s="126" t="e">
        <f>VLOOKUP(H2393,Presupuesto!$B$11:$C$565,2,0)</f>
        <v>#N/A</v>
      </c>
      <c r="J2393" s="94" t="str">
        <f t="shared" si="155"/>
        <v>Desarrollo del Sistema de Educación Superior</v>
      </c>
      <c r="K2393" s="94" t="s">
        <v>411</v>
      </c>
    </row>
    <row r="2394" spans="3:11" x14ac:dyDescent="0.25">
      <c r="C2394" s="380"/>
      <c r="D2394" s="380"/>
      <c r="E2394" s="380"/>
      <c r="F2394" s="380"/>
      <c r="G2394" s="367"/>
      <c r="H2394" s="380"/>
      <c r="I2394" s="380"/>
      <c r="J2394" s="380"/>
      <c r="K2394" s="380"/>
    </row>
    <row r="2395" spans="3:11" ht="15.75" thickBot="1" x14ac:dyDescent="0.3">
      <c r="C2395" s="380"/>
      <c r="D2395" s="380"/>
      <c r="E2395" s="380"/>
      <c r="F2395" s="380"/>
      <c r="G2395" s="367"/>
      <c r="H2395" s="380"/>
      <c r="I2395" s="380"/>
      <c r="J2395" s="380"/>
      <c r="K2395" s="380"/>
    </row>
    <row r="2396" spans="3:11" ht="15.75" thickBot="1" x14ac:dyDescent="0.3">
      <c r="C2396" s="153" t="s">
        <v>53</v>
      </c>
      <c r="D2396" s="307">
        <f>SUM(F2403:F2411)</f>
        <v>40000</v>
      </c>
      <c r="E2396" s="380"/>
      <c r="F2396" s="70"/>
      <c r="G2396" s="76"/>
      <c r="H2396" s="70"/>
      <c r="I2396" s="70"/>
      <c r="J2396" s="380"/>
      <c r="K2396" s="380"/>
    </row>
    <row r="2397" spans="3:11" x14ac:dyDescent="0.25">
      <c r="C2397" s="70"/>
      <c r="D2397" s="31"/>
      <c r="E2397" s="89"/>
      <c r="F2397" s="89"/>
      <c r="G2397" s="89"/>
      <c r="H2397" s="73"/>
      <c r="I2397" s="73"/>
      <c r="J2397" s="73"/>
      <c r="K2397" s="108"/>
    </row>
    <row r="2398" spans="3:11" x14ac:dyDescent="0.25">
      <c r="C2398" s="70"/>
      <c r="D2398" s="31"/>
      <c r="E2398" s="89"/>
      <c r="F2398" s="89"/>
      <c r="G2398" s="89"/>
      <c r="H2398" s="73"/>
      <c r="I2398" s="73"/>
      <c r="J2398" s="73"/>
      <c r="K2398" s="108"/>
    </row>
    <row r="2399" spans="3:11" ht="15.75" x14ac:dyDescent="0.25">
      <c r="C2399" s="198" t="s">
        <v>391</v>
      </c>
      <c r="D2399" s="306" t="s">
        <v>2249</v>
      </c>
      <c r="E2399" s="89"/>
      <c r="F2399" s="89"/>
      <c r="G2399" s="89"/>
      <c r="H2399" s="73"/>
      <c r="I2399" s="73"/>
      <c r="J2399" s="73"/>
      <c r="K2399" s="108"/>
    </row>
    <row r="2400" spans="3:11" ht="18.75" x14ac:dyDescent="0.25">
      <c r="C2400" s="200" t="str">
        <f>IFERROR(VLOOKUP(D2399,'1. Desarrollo e Innov. Curricu.'!$F:$G,2,FALSE),IFERROR(VLOOKUP(D2399,'2. Investigación Científica'!$F:$G,2,FALSE),IFERROR(VLOOKUP(D2399,'3. Vinculación Univ. Sociedad'!$E:$G,2,FALSE),IFERROR(VLOOKUP(D2399,'4. Docencia y Profesorado Univ.'!$F:$G,2,FALSE),IFERROR(VLOOKUP(D2399,'5. Estudiantes y Graduados'!$F:$G,2,FALSE),IFERROR(VLOOKUP(D2399,'11. Gestion Administrativa'!$F:$G,2,FALSE),IFERROR(VLOOKUP(D2399,'13. Gestión Académica'!$F:$G,2,FALSE),IFERROR(VLOOKUP(D2399,'9. Asegura. de la Calid. y M'!$F:$G,2,FALSE),IFERROR(VLOOKUP(D2399,'6. Gestión del Conocimiento'!$F:$G,2,FALSE),IFERROR(VLOOKUP(D2399,'15. Gobernabilidad y Proceso...'!$F:$G,2,FALSE),IFERROR(VLOOKUP(D2399,'12. Gestión del Talento Humano'!$F:$G,2,FALSE),IFERROR(VLOOKUP(D2399,'14. Internacional... de la E.S.'!$F:$G,2,FALSE),IFERROR(VLOOKUP(D2399,'10. Posgrado'!$F:$G,2,FALSE),IFERROR(VLOOKUP(D2399,'17. Gestión TIC'!$F:$G,2,FALSE),IFERROR(VLOOKUP(D2399,'16. Desa. del Sistema Educ.Sup.'!$F:$G,2,FALSE),IFERROR(VLOOKUP(D2399,'8. Cultura de Inno. Insti...'!$F:$G,2,FALSE),VLOOKUP(D2399,'7. Lo Esencial de la Reforma U.'!$F:$G,2,0)))))))))))))))))</f>
        <v>Gestionar proyecto para suplir repuestos y consumibles para las asignaturas de laboratorio avanzado I, II</v>
      </c>
      <c r="D2400" s="31"/>
      <c r="E2400" s="89"/>
      <c r="F2400" s="89"/>
      <c r="G2400" s="89"/>
      <c r="H2400" s="73"/>
      <c r="I2400" s="73"/>
      <c r="J2400" s="73"/>
      <c r="K2400" s="108"/>
    </row>
    <row r="2401" spans="3:11" ht="15.75" thickBot="1" x14ac:dyDescent="0.3">
      <c r="C2401" s="380"/>
      <c r="D2401" s="380"/>
      <c r="E2401" s="380"/>
      <c r="F2401" s="89"/>
      <c r="G2401" s="73"/>
      <c r="H2401" s="73"/>
      <c r="I2401" s="73"/>
      <c r="J2401" s="380"/>
      <c r="K2401" s="380"/>
    </row>
    <row r="2402" spans="3:11" ht="30.75" thickBot="1" x14ac:dyDescent="0.3">
      <c r="C2402" s="125" t="s">
        <v>44</v>
      </c>
      <c r="D2402" s="125" t="s">
        <v>55</v>
      </c>
      <c r="E2402" s="132" t="s">
        <v>57</v>
      </c>
      <c r="F2402" s="131" t="s">
        <v>27</v>
      </c>
      <c r="G2402" s="129" t="s">
        <v>130</v>
      </c>
      <c r="H2402" s="132" t="s">
        <v>46</v>
      </c>
      <c r="I2402" s="129" t="s">
        <v>131</v>
      </c>
      <c r="J2402" s="129" t="s">
        <v>409</v>
      </c>
      <c r="K2402" s="129" t="s">
        <v>410</v>
      </c>
    </row>
    <row r="2403" spans="3:11" hidden="1" x14ac:dyDescent="0.25">
      <c r="C2403" s="210" t="s">
        <v>438</v>
      </c>
      <c r="D2403" s="211"/>
      <c r="E2403" s="209">
        <f>HLOOKUP(C2403,$AH$2:$BU$3,2,0)</f>
        <v>620</v>
      </c>
      <c r="F2403" s="93">
        <f t="shared" ref="F2403:F2411" si="156">D2403*E2403</f>
        <v>0</v>
      </c>
      <c r="G2403" s="157"/>
      <c r="H2403" s="138"/>
      <c r="I2403" s="126" t="e">
        <f>VLOOKUP(H2403,Presupuesto!$B$11:$C$565,2,0)</f>
        <v>#N/A</v>
      </c>
      <c r="J2403" s="208" t="s">
        <v>1474</v>
      </c>
      <c r="K2403" s="94" t="s">
        <v>393</v>
      </c>
    </row>
    <row r="2404" spans="3:11" x14ac:dyDescent="0.25">
      <c r="C2404" s="137" t="s">
        <v>3110</v>
      </c>
      <c r="D2404" s="154">
        <v>1</v>
      </c>
      <c r="E2404" s="119">
        <v>40000</v>
      </c>
      <c r="F2404" s="93">
        <f t="shared" si="156"/>
        <v>40000</v>
      </c>
      <c r="G2404" s="157" t="s">
        <v>1692</v>
      </c>
      <c r="H2404" s="138"/>
      <c r="I2404" s="126" t="e">
        <f>VLOOKUP(H2404,Presupuesto!$B$11:$C$565,2,0)</f>
        <v>#N/A</v>
      </c>
      <c r="J2404" s="94" t="s">
        <v>1363</v>
      </c>
      <c r="K2404" s="94" t="s">
        <v>394</v>
      </c>
    </row>
    <row r="2405" spans="3:11" hidden="1" x14ac:dyDescent="0.25">
      <c r="C2405" s="137"/>
      <c r="D2405" s="154"/>
      <c r="E2405" s="119"/>
      <c r="F2405" s="93">
        <f t="shared" si="156"/>
        <v>0</v>
      </c>
      <c r="G2405" s="157"/>
      <c r="H2405" s="138"/>
      <c r="I2405" s="126" t="e">
        <f>VLOOKUP(H2405,Presupuesto!$B$11:$C$565,2,0)</f>
        <v>#N/A</v>
      </c>
      <c r="J2405" s="94" t="str">
        <f t="shared" ref="J2405:J2411" si="157">$J$854</f>
        <v>Desarrollo del Sistema de Educación Superior</v>
      </c>
      <c r="K2405" s="94" t="s">
        <v>411</v>
      </c>
    </row>
    <row r="2406" spans="3:11" hidden="1" x14ac:dyDescent="0.25">
      <c r="C2406" s="137"/>
      <c r="D2406" s="154"/>
      <c r="E2406" s="119"/>
      <c r="F2406" s="93">
        <f t="shared" si="156"/>
        <v>0</v>
      </c>
      <c r="G2406" s="157"/>
      <c r="H2406" s="138"/>
      <c r="I2406" s="126" t="e">
        <f>VLOOKUP(H2406,Presupuesto!$B$11:$C$565,2,0)</f>
        <v>#N/A</v>
      </c>
      <c r="J2406" s="94" t="str">
        <f t="shared" si="157"/>
        <v>Desarrollo del Sistema de Educación Superior</v>
      </c>
      <c r="K2406" s="94" t="s">
        <v>411</v>
      </c>
    </row>
    <row r="2407" spans="3:11" hidden="1" x14ac:dyDescent="0.25">
      <c r="C2407" s="137"/>
      <c r="D2407" s="154"/>
      <c r="E2407" s="119"/>
      <c r="F2407" s="93">
        <f t="shared" si="156"/>
        <v>0</v>
      </c>
      <c r="G2407" s="157"/>
      <c r="H2407" s="138"/>
      <c r="I2407" s="126" t="e">
        <f>VLOOKUP(H2407,Presupuesto!$B$11:$C$565,2,0)</f>
        <v>#N/A</v>
      </c>
      <c r="J2407" s="94" t="str">
        <f t="shared" si="157"/>
        <v>Desarrollo del Sistema de Educación Superior</v>
      </c>
      <c r="K2407" s="94" t="s">
        <v>411</v>
      </c>
    </row>
    <row r="2408" spans="3:11" hidden="1" x14ac:dyDescent="0.25">
      <c r="C2408" s="137"/>
      <c r="D2408" s="154"/>
      <c r="E2408" s="119"/>
      <c r="F2408" s="93">
        <f t="shared" si="156"/>
        <v>0</v>
      </c>
      <c r="G2408" s="157"/>
      <c r="H2408" s="138"/>
      <c r="I2408" s="126" t="e">
        <f>VLOOKUP(H2408,Presupuesto!$B$11:$C$565,2,0)</f>
        <v>#N/A</v>
      </c>
      <c r="J2408" s="94" t="str">
        <f t="shared" si="157"/>
        <v>Desarrollo del Sistema de Educación Superior</v>
      </c>
      <c r="K2408" s="94" t="s">
        <v>400</v>
      </c>
    </row>
    <row r="2409" spans="3:11" hidden="1" x14ac:dyDescent="0.25">
      <c r="C2409" s="137"/>
      <c r="D2409" s="154"/>
      <c r="E2409" s="119"/>
      <c r="F2409" s="93">
        <f t="shared" si="156"/>
        <v>0</v>
      </c>
      <c r="G2409" s="157"/>
      <c r="H2409" s="138"/>
      <c r="I2409" s="126" t="e">
        <f>VLOOKUP(H2409,Presupuesto!$B$11:$C$565,2,0)</f>
        <v>#N/A</v>
      </c>
      <c r="J2409" s="94" t="str">
        <f t="shared" si="157"/>
        <v>Desarrollo del Sistema de Educación Superior</v>
      </c>
      <c r="K2409" s="94" t="s">
        <v>411</v>
      </c>
    </row>
    <row r="2410" spans="3:11" hidden="1" x14ac:dyDescent="0.25">
      <c r="C2410" s="137"/>
      <c r="D2410" s="154"/>
      <c r="E2410" s="119"/>
      <c r="F2410" s="93">
        <f t="shared" si="156"/>
        <v>0</v>
      </c>
      <c r="G2410" s="157"/>
      <c r="H2410" s="138"/>
      <c r="I2410" s="126" t="e">
        <f>VLOOKUP(H2410,Presupuesto!$B$11:$C$565,2,0)</f>
        <v>#N/A</v>
      </c>
      <c r="J2410" s="94" t="str">
        <f t="shared" si="157"/>
        <v>Desarrollo del Sistema de Educación Superior</v>
      </c>
      <c r="K2410" s="94" t="s">
        <v>411</v>
      </c>
    </row>
    <row r="2411" spans="3:11" hidden="1" x14ac:dyDescent="0.25">
      <c r="C2411" s="137"/>
      <c r="D2411" s="154"/>
      <c r="E2411" s="119"/>
      <c r="F2411" s="93">
        <f t="shared" si="156"/>
        <v>0</v>
      </c>
      <c r="G2411" s="157"/>
      <c r="H2411" s="138"/>
      <c r="I2411" s="126" t="e">
        <f>VLOOKUP(H2411,Presupuesto!$B$11:$C$565,2,0)</f>
        <v>#N/A</v>
      </c>
      <c r="J2411" s="94" t="str">
        <f t="shared" si="157"/>
        <v>Desarrollo del Sistema de Educación Superior</v>
      </c>
      <c r="K2411" s="94" t="s">
        <v>411</v>
      </c>
    </row>
    <row r="2412" spans="3:11" x14ac:dyDescent="0.25">
      <c r="C2412" s="380"/>
      <c r="D2412" s="380"/>
      <c r="E2412" s="380"/>
      <c r="F2412" s="380"/>
      <c r="G2412" s="367"/>
      <c r="H2412" s="380"/>
      <c r="I2412" s="380"/>
      <c r="J2412" s="380"/>
      <c r="K2412" s="380"/>
    </row>
    <row r="2413" spans="3:11" ht="15.75" thickBot="1" x14ac:dyDescent="0.3">
      <c r="C2413" s="380"/>
      <c r="D2413" s="380"/>
      <c r="E2413" s="380"/>
      <c r="F2413" s="380"/>
      <c r="G2413" s="367"/>
      <c r="H2413" s="380"/>
      <c r="I2413" s="380"/>
      <c r="J2413" s="380"/>
      <c r="K2413" s="380"/>
    </row>
    <row r="2414" spans="3:11" ht="15.75" thickBot="1" x14ac:dyDescent="0.3">
      <c r="C2414" s="153" t="s">
        <v>53</v>
      </c>
      <c r="D2414" s="307">
        <f>SUM(F2421:F2429)</f>
        <v>1000000</v>
      </c>
      <c r="E2414" s="380"/>
      <c r="F2414" s="70"/>
      <c r="G2414" s="76"/>
      <c r="H2414" s="70"/>
      <c r="I2414" s="70"/>
      <c r="J2414" s="380"/>
      <c r="K2414" s="380"/>
    </row>
    <row r="2415" spans="3:11" x14ac:dyDescent="0.25">
      <c r="C2415" s="70"/>
      <c r="D2415" s="31"/>
      <c r="E2415" s="89"/>
      <c r="F2415" s="89"/>
      <c r="G2415" s="89"/>
      <c r="H2415" s="73"/>
      <c r="I2415" s="73"/>
      <c r="J2415" s="73"/>
      <c r="K2415" s="108"/>
    </row>
    <row r="2416" spans="3:11" x14ac:dyDescent="0.25">
      <c r="C2416" s="70"/>
      <c r="D2416" s="31"/>
      <c r="E2416" s="89"/>
      <c r="F2416" s="89"/>
      <c r="G2416" s="89"/>
      <c r="H2416" s="73"/>
      <c r="I2416" s="73"/>
      <c r="J2416" s="73"/>
      <c r="K2416" s="108"/>
    </row>
    <row r="2417" spans="3:11" ht="15.75" x14ac:dyDescent="0.25">
      <c r="C2417" s="198" t="s">
        <v>391</v>
      </c>
      <c r="D2417" s="306" t="s">
        <v>2250</v>
      </c>
      <c r="E2417" s="89"/>
      <c r="F2417" s="89"/>
      <c r="G2417" s="89"/>
      <c r="H2417" s="73"/>
      <c r="I2417" s="73"/>
      <c r="J2417" s="73"/>
      <c r="K2417" s="108"/>
    </row>
    <row r="2418" spans="3:11" ht="18.75" x14ac:dyDescent="0.25">
      <c r="C2418" s="200" t="str">
        <f>IFERROR(VLOOKUP(D2417,'1. Desarrollo e Innov. Curricu.'!$F:$G,2,FALSE),IFERROR(VLOOKUP(D2417,'2. Investigación Científica'!$F:$G,2,FALSE),IFERROR(VLOOKUP(D2417,'3. Vinculación Univ. Sociedad'!$E:$G,2,FALSE),IFERROR(VLOOKUP(D2417,'4. Docencia y Profesorado Univ.'!$F:$G,2,FALSE),IFERROR(VLOOKUP(D2417,'5. Estudiantes y Graduados'!$F:$G,2,FALSE),IFERROR(VLOOKUP(D2417,'11. Gestion Administrativa'!$F:$G,2,FALSE),IFERROR(VLOOKUP(D2417,'13. Gestión Académica'!$F:$G,2,FALSE),IFERROR(VLOOKUP(D2417,'9. Asegura. de la Calid. y M'!$F:$G,2,FALSE),IFERROR(VLOOKUP(D2417,'6. Gestión del Conocimiento'!$F:$G,2,FALSE),IFERROR(VLOOKUP(D2417,'15. Gobernabilidad y Proceso...'!$F:$G,2,FALSE),IFERROR(VLOOKUP(D2417,'12. Gestión del Talento Humano'!$F:$G,2,FALSE),IFERROR(VLOOKUP(D2417,'14. Internacional... de la E.S.'!$F:$G,2,FALSE),IFERROR(VLOOKUP(D2417,'10. Posgrado'!$F:$G,2,FALSE),IFERROR(VLOOKUP(D2417,'17. Gestión TIC'!$F:$G,2,FALSE),IFERROR(VLOOKUP(D2417,'16. Desa. del Sistema Educ.Sup.'!$F:$G,2,FALSE),IFERROR(VLOOKUP(D2417,'8. Cultura de Inno. Insti...'!$F:$G,2,FALSE),VLOOKUP(D2417,'7. Lo Esencial de la Reforma U.'!$F:$G,2,0)))))))))))))))))</f>
        <v>Gestionar proyectos para la renovación y actualización de equipo del laboratorio de los 4 laboratorios (Física moderna, Óptica, Instrumnetación, Termodinamica)</v>
      </c>
      <c r="D2418" s="31"/>
      <c r="E2418" s="89"/>
      <c r="F2418" s="89"/>
      <c r="G2418" s="89"/>
      <c r="H2418" s="73"/>
      <c r="I2418" s="73"/>
      <c r="J2418" s="73"/>
      <c r="K2418" s="108"/>
    </row>
    <row r="2419" spans="3:11" ht="15.75" thickBot="1" x14ac:dyDescent="0.3">
      <c r="C2419" s="380"/>
      <c r="D2419" s="380"/>
      <c r="E2419" s="380"/>
      <c r="F2419" s="89"/>
      <c r="G2419" s="73"/>
      <c r="H2419" s="73"/>
      <c r="I2419" s="73"/>
      <c r="J2419" s="380"/>
      <c r="K2419" s="380"/>
    </row>
    <row r="2420" spans="3:11" ht="30.75" thickBot="1" x14ac:dyDescent="0.3">
      <c r="C2420" s="125" t="s">
        <v>44</v>
      </c>
      <c r="D2420" s="125" t="s">
        <v>55</v>
      </c>
      <c r="E2420" s="132" t="s">
        <v>57</v>
      </c>
      <c r="F2420" s="131" t="s">
        <v>27</v>
      </c>
      <c r="G2420" s="129" t="s">
        <v>130</v>
      </c>
      <c r="H2420" s="132" t="s">
        <v>46</v>
      </c>
      <c r="I2420" s="129" t="s">
        <v>131</v>
      </c>
      <c r="J2420" s="129" t="s">
        <v>409</v>
      </c>
      <c r="K2420" s="129" t="s">
        <v>410</v>
      </c>
    </row>
    <row r="2421" spans="3:11" hidden="1" x14ac:dyDescent="0.25">
      <c r="C2421" s="210" t="s">
        <v>438</v>
      </c>
      <c r="D2421" s="211"/>
      <c r="E2421" s="209">
        <f>HLOOKUP(C2421,$AH$2:$BU$3,2,0)</f>
        <v>620</v>
      </c>
      <c r="F2421" s="93">
        <f t="shared" ref="F2421:F2429" si="158">D2421*E2421</f>
        <v>0</v>
      </c>
      <c r="G2421" s="157"/>
      <c r="H2421" s="138"/>
      <c r="I2421" s="126" t="e">
        <f>VLOOKUP(H2421,Presupuesto!$B$11:$C$565,2,0)</f>
        <v>#N/A</v>
      </c>
      <c r="J2421" s="208" t="s">
        <v>1474</v>
      </c>
      <c r="K2421" s="94" t="s">
        <v>393</v>
      </c>
    </row>
    <row r="2422" spans="3:11" x14ac:dyDescent="0.25">
      <c r="C2422" s="137" t="s">
        <v>3111</v>
      </c>
      <c r="D2422" s="154">
        <v>4</v>
      </c>
      <c r="E2422" s="119">
        <v>250000</v>
      </c>
      <c r="F2422" s="93">
        <f t="shared" si="158"/>
        <v>1000000</v>
      </c>
      <c r="G2422" s="157" t="s">
        <v>1692</v>
      </c>
      <c r="H2422" s="138"/>
      <c r="I2422" s="126" t="e">
        <f>VLOOKUP(H2422,Presupuesto!$B$11:$C$565,2,0)</f>
        <v>#N/A</v>
      </c>
      <c r="J2422" s="94" t="s">
        <v>1363</v>
      </c>
      <c r="K2422" s="94" t="s">
        <v>401</v>
      </c>
    </row>
    <row r="2423" spans="3:11" hidden="1" x14ac:dyDescent="0.25">
      <c r="C2423" s="137"/>
      <c r="D2423" s="154"/>
      <c r="E2423" s="119"/>
      <c r="F2423" s="93">
        <f t="shared" si="158"/>
        <v>0</v>
      </c>
      <c r="G2423" s="157"/>
      <c r="H2423" s="138"/>
      <c r="I2423" s="126" t="e">
        <f>VLOOKUP(H2423,Presupuesto!$B$11:$C$565,2,0)</f>
        <v>#N/A</v>
      </c>
      <c r="J2423" s="94" t="str">
        <f t="shared" ref="J2423:J2429" si="159">$J$854</f>
        <v>Desarrollo del Sistema de Educación Superior</v>
      </c>
      <c r="K2423" s="94" t="s">
        <v>411</v>
      </c>
    </row>
    <row r="2424" spans="3:11" hidden="1" x14ac:dyDescent="0.25">
      <c r="C2424" s="137"/>
      <c r="D2424" s="154"/>
      <c r="E2424" s="119"/>
      <c r="F2424" s="93">
        <f t="shared" si="158"/>
        <v>0</v>
      </c>
      <c r="G2424" s="157"/>
      <c r="H2424" s="138"/>
      <c r="I2424" s="126" t="e">
        <f>VLOOKUP(H2424,Presupuesto!$B$11:$C$565,2,0)</f>
        <v>#N/A</v>
      </c>
      <c r="J2424" s="94" t="str">
        <f t="shared" si="159"/>
        <v>Desarrollo del Sistema de Educación Superior</v>
      </c>
      <c r="K2424" s="94" t="s">
        <v>411</v>
      </c>
    </row>
    <row r="2425" spans="3:11" hidden="1" x14ac:dyDescent="0.25">
      <c r="C2425" s="137"/>
      <c r="D2425" s="154"/>
      <c r="E2425" s="119"/>
      <c r="F2425" s="93">
        <f t="shared" si="158"/>
        <v>0</v>
      </c>
      <c r="G2425" s="157"/>
      <c r="H2425" s="138"/>
      <c r="I2425" s="126" t="e">
        <f>VLOOKUP(H2425,Presupuesto!$B$11:$C$565,2,0)</f>
        <v>#N/A</v>
      </c>
      <c r="J2425" s="94" t="str">
        <f t="shared" si="159"/>
        <v>Desarrollo del Sistema de Educación Superior</v>
      </c>
      <c r="K2425" s="94" t="s">
        <v>411</v>
      </c>
    </row>
    <row r="2426" spans="3:11" hidden="1" x14ac:dyDescent="0.25">
      <c r="C2426" s="137"/>
      <c r="D2426" s="154"/>
      <c r="E2426" s="119"/>
      <c r="F2426" s="93">
        <f t="shared" si="158"/>
        <v>0</v>
      </c>
      <c r="G2426" s="157"/>
      <c r="H2426" s="138"/>
      <c r="I2426" s="126" t="e">
        <f>VLOOKUP(H2426,Presupuesto!$B$11:$C$565,2,0)</f>
        <v>#N/A</v>
      </c>
      <c r="J2426" s="94" t="str">
        <f t="shared" si="159"/>
        <v>Desarrollo del Sistema de Educación Superior</v>
      </c>
      <c r="K2426" s="94" t="s">
        <v>400</v>
      </c>
    </row>
    <row r="2427" spans="3:11" hidden="1" x14ac:dyDescent="0.25">
      <c r="C2427" s="137"/>
      <c r="D2427" s="154"/>
      <c r="E2427" s="119"/>
      <c r="F2427" s="93">
        <f t="shared" si="158"/>
        <v>0</v>
      </c>
      <c r="G2427" s="157"/>
      <c r="H2427" s="138"/>
      <c r="I2427" s="126" t="e">
        <f>VLOOKUP(H2427,Presupuesto!$B$11:$C$565,2,0)</f>
        <v>#N/A</v>
      </c>
      <c r="J2427" s="94" t="str">
        <f t="shared" si="159"/>
        <v>Desarrollo del Sistema de Educación Superior</v>
      </c>
      <c r="K2427" s="94" t="s">
        <v>411</v>
      </c>
    </row>
    <row r="2428" spans="3:11" hidden="1" x14ac:dyDescent="0.25">
      <c r="C2428" s="137"/>
      <c r="D2428" s="154"/>
      <c r="E2428" s="119"/>
      <c r="F2428" s="93">
        <f t="shared" si="158"/>
        <v>0</v>
      </c>
      <c r="G2428" s="157"/>
      <c r="H2428" s="138"/>
      <c r="I2428" s="126" t="e">
        <f>VLOOKUP(H2428,Presupuesto!$B$11:$C$565,2,0)</f>
        <v>#N/A</v>
      </c>
      <c r="J2428" s="94" t="str">
        <f t="shared" si="159"/>
        <v>Desarrollo del Sistema de Educación Superior</v>
      </c>
      <c r="K2428" s="94" t="s">
        <v>411</v>
      </c>
    </row>
    <row r="2429" spans="3:11" hidden="1" x14ac:dyDescent="0.25">
      <c r="C2429" s="137"/>
      <c r="D2429" s="154"/>
      <c r="E2429" s="119"/>
      <c r="F2429" s="93">
        <f t="shared" si="158"/>
        <v>0</v>
      </c>
      <c r="G2429" s="157"/>
      <c r="H2429" s="138"/>
      <c r="I2429" s="126" t="e">
        <f>VLOOKUP(H2429,Presupuesto!$B$11:$C$565,2,0)</f>
        <v>#N/A</v>
      </c>
      <c r="J2429" s="94" t="str">
        <f t="shared" si="159"/>
        <v>Desarrollo del Sistema de Educación Superior</v>
      </c>
      <c r="K2429" s="94" t="s">
        <v>411</v>
      </c>
    </row>
    <row r="2430" spans="3:11" x14ac:dyDescent="0.25">
      <c r="C2430" s="380"/>
      <c r="D2430" s="380"/>
      <c r="E2430" s="380"/>
      <c r="F2430" s="380"/>
      <c r="G2430" s="367"/>
      <c r="H2430" s="380"/>
      <c r="I2430" s="380"/>
      <c r="J2430" s="380"/>
      <c r="K2430" s="380"/>
    </row>
    <row r="2431" spans="3:11" ht="15.75" thickBot="1" x14ac:dyDescent="0.3">
      <c r="C2431" s="380"/>
      <c r="D2431" s="380"/>
      <c r="E2431" s="380"/>
      <c r="F2431" s="380"/>
      <c r="G2431" s="367"/>
      <c r="H2431" s="380"/>
      <c r="I2431" s="380"/>
      <c r="J2431" s="380"/>
      <c r="K2431" s="380"/>
    </row>
    <row r="2432" spans="3:11" ht="15.75" thickBot="1" x14ac:dyDescent="0.3">
      <c r="C2432" s="153" t="s">
        <v>53</v>
      </c>
      <c r="D2432" s="307">
        <f>SUM(F2439:F2447)</f>
        <v>31250</v>
      </c>
      <c r="E2432" s="380"/>
      <c r="F2432" s="70"/>
      <c r="G2432" s="76"/>
      <c r="H2432" s="70"/>
      <c r="I2432" s="70"/>
      <c r="J2432" s="380"/>
      <c r="K2432" s="380"/>
    </row>
    <row r="2433" spans="3:11" x14ac:dyDescent="0.25">
      <c r="C2433" s="70"/>
      <c r="D2433" s="31"/>
      <c r="E2433" s="89"/>
      <c r="F2433" s="89"/>
      <c r="G2433" s="89"/>
      <c r="H2433" s="73"/>
      <c r="I2433" s="73"/>
      <c r="J2433" s="73"/>
      <c r="K2433" s="108"/>
    </row>
    <row r="2434" spans="3:11" x14ac:dyDescent="0.25">
      <c r="C2434" s="70"/>
      <c r="D2434" s="31"/>
      <c r="E2434" s="89"/>
      <c r="F2434" s="89"/>
      <c r="G2434" s="89"/>
      <c r="H2434" s="73"/>
      <c r="I2434" s="73"/>
      <c r="J2434" s="73"/>
      <c r="K2434" s="108"/>
    </row>
    <row r="2435" spans="3:11" ht="15.75" x14ac:dyDescent="0.25">
      <c r="C2435" s="198" t="s">
        <v>391</v>
      </c>
      <c r="D2435" s="306" t="s">
        <v>2251</v>
      </c>
      <c r="E2435" s="89"/>
      <c r="F2435" s="89"/>
      <c r="G2435" s="89"/>
      <c r="H2435" s="73"/>
      <c r="I2435" s="73"/>
      <c r="J2435" s="73"/>
      <c r="K2435" s="108"/>
    </row>
    <row r="2436" spans="3:11" ht="18.75" x14ac:dyDescent="0.25">
      <c r="C2436" s="200" t="str">
        <f>IFERROR(VLOOKUP(D2435,'1. Desarrollo e Innov. Curricu.'!$F:$G,2,FALSE),IFERROR(VLOOKUP(D2435,'2. Investigación Científica'!$F:$G,2,FALSE),IFERROR(VLOOKUP(D2435,'3. Vinculación Univ. Sociedad'!$E:$G,2,FALSE),IFERROR(VLOOKUP(D2435,'4. Docencia y Profesorado Univ.'!$F:$G,2,FALSE),IFERROR(VLOOKUP(D2435,'5. Estudiantes y Graduados'!$F:$G,2,FALSE),IFERROR(VLOOKUP(D2435,'11. Gestion Administrativa'!$F:$G,2,FALSE),IFERROR(VLOOKUP(D2435,'13. Gestión Académica'!$F:$G,2,FALSE),IFERROR(VLOOKUP(D2435,'9. Asegura. de la Calid. y M'!$F:$G,2,FALSE),IFERROR(VLOOKUP(D2435,'6. Gestión del Conocimiento'!$F:$G,2,FALSE),IFERROR(VLOOKUP(D2435,'15. Gobernabilidad y Proceso...'!$F:$G,2,FALSE),IFERROR(VLOOKUP(D2435,'12. Gestión del Talento Humano'!$F:$G,2,FALSE),IFERROR(VLOOKUP(D2435,'14. Internacional... de la E.S.'!$F:$G,2,FALSE),IFERROR(VLOOKUP(D2435,'10. Posgrado'!$F:$G,2,FALSE),IFERROR(VLOOKUP(D2435,'17. Gestión TIC'!$F:$G,2,FALSE),IFERROR(VLOOKUP(D2435,'16. Desa. del Sistema Educ.Sup.'!$F:$G,2,FALSE),IFERROR(VLOOKUP(D2435,'8. Cultura de Inno. Insti...'!$F:$G,2,FALSE),VLOOKUP(D2435,'7. Lo Esencial de la Reforma U.'!$F:$G,2,0)))))))))))))))))</f>
        <v>Gestionar segunda fase proyecto para dotación mínima de la biblioteca de la carrera de Física</v>
      </c>
      <c r="D2436" s="31"/>
      <c r="E2436" s="89"/>
      <c r="F2436" s="89"/>
      <c r="G2436" s="89"/>
      <c r="H2436" s="73"/>
      <c r="I2436" s="73"/>
      <c r="J2436" s="73"/>
      <c r="K2436" s="108"/>
    </row>
    <row r="2437" spans="3:11" ht="15.75" thickBot="1" x14ac:dyDescent="0.3">
      <c r="C2437" s="380"/>
      <c r="D2437" s="380"/>
      <c r="E2437" s="380"/>
      <c r="F2437" s="89"/>
      <c r="G2437" s="73"/>
      <c r="H2437" s="73"/>
      <c r="I2437" s="73"/>
      <c r="J2437" s="380"/>
      <c r="K2437" s="380"/>
    </row>
    <row r="2438" spans="3:11" ht="30.75" thickBot="1" x14ac:dyDescent="0.3">
      <c r="C2438" s="125" t="s">
        <v>44</v>
      </c>
      <c r="D2438" s="125" t="s">
        <v>55</v>
      </c>
      <c r="E2438" s="132" t="s">
        <v>57</v>
      </c>
      <c r="F2438" s="131" t="s">
        <v>27</v>
      </c>
      <c r="G2438" s="129" t="s">
        <v>130</v>
      </c>
      <c r="H2438" s="132" t="s">
        <v>46</v>
      </c>
      <c r="I2438" s="129" t="s">
        <v>131</v>
      </c>
      <c r="J2438" s="129" t="s">
        <v>409</v>
      </c>
      <c r="K2438" s="129" t="s">
        <v>410</v>
      </c>
    </row>
    <row r="2439" spans="3:11" hidden="1" x14ac:dyDescent="0.25">
      <c r="C2439" s="210" t="s">
        <v>438</v>
      </c>
      <c r="D2439" s="211"/>
      <c r="E2439" s="209">
        <f>HLOOKUP(C2439,$AH$2:$BU$3,2,0)</f>
        <v>620</v>
      </c>
      <c r="F2439" s="93">
        <f t="shared" ref="F2439:F2447" si="160">D2439*E2439</f>
        <v>0</v>
      </c>
      <c r="G2439" s="157"/>
      <c r="H2439" s="138"/>
      <c r="I2439" s="126" t="e">
        <f>VLOOKUP(H2439,Presupuesto!$B$11:$C$565,2,0)</f>
        <v>#N/A</v>
      </c>
      <c r="J2439" s="208" t="s">
        <v>1474</v>
      </c>
      <c r="K2439" s="94" t="s">
        <v>393</v>
      </c>
    </row>
    <row r="2440" spans="3:11" x14ac:dyDescent="0.25">
      <c r="C2440" s="137" t="s">
        <v>3112</v>
      </c>
      <c r="D2440" s="154">
        <v>1</v>
      </c>
      <c r="E2440" s="119">
        <v>31250</v>
      </c>
      <c r="F2440" s="93">
        <f t="shared" si="160"/>
        <v>31250</v>
      </c>
      <c r="G2440" s="157" t="s">
        <v>1692</v>
      </c>
      <c r="H2440" s="138"/>
      <c r="I2440" s="126" t="e">
        <f>VLOOKUP(H2440,Presupuesto!$B$11:$C$565,2,0)</f>
        <v>#N/A</v>
      </c>
      <c r="J2440" s="94" t="s">
        <v>1363</v>
      </c>
      <c r="K2440" s="94" t="s">
        <v>397</v>
      </c>
    </row>
    <row r="2441" spans="3:11" hidden="1" x14ac:dyDescent="0.25">
      <c r="C2441" s="137"/>
      <c r="D2441" s="154"/>
      <c r="E2441" s="119"/>
      <c r="F2441" s="93">
        <f t="shared" si="160"/>
        <v>0</v>
      </c>
      <c r="G2441" s="157"/>
      <c r="H2441" s="138"/>
      <c r="I2441" s="126" t="e">
        <f>VLOOKUP(H2441,Presupuesto!$B$11:$C$565,2,0)</f>
        <v>#N/A</v>
      </c>
      <c r="J2441" s="94" t="str">
        <f t="shared" ref="J2441:J2447" si="161">$J$854</f>
        <v>Desarrollo del Sistema de Educación Superior</v>
      </c>
      <c r="K2441" s="94" t="s">
        <v>411</v>
      </c>
    </row>
    <row r="2442" spans="3:11" hidden="1" x14ac:dyDescent="0.25">
      <c r="C2442" s="137"/>
      <c r="D2442" s="154"/>
      <c r="E2442" s="119"/>
      <c r="F2442" s="93">
        <f t="shared" si="160"/>
        <v>0</v>
      </c>
      <c r="G2442" s="157"/>
      <c r="H2442" s="138"/>
      <c r="I2442" s="126" t="e">
        <f>VLOOKUP(H2442,Presupuesto!$B$11:$C$565,2,0)</f>
        <v>#N/A</v>
      </c>
      <c r="J2442" s="94" t="str">
        <f t="shared" si="161"/>
        <v>Desarrollo del Sistema de Educación Superior</v>
      </c>
      <c r="K2442" s="94" t="s">
        <v>411</v>
      </c>
    </row>
    <row r="2443" spans="3:11" hidden="1" x14ac:dyDescent="0.25">
      <c r="C2443" s="137"/>
      <c r="D2443" s="154"/>
      <c r="E2443" s="119"/>
      <c r="F2443" s="93">
        <f t="shared" si="160"/>
        <v>0</v>
      </c>
      <c r="G2443" s="157"/>
      <c r="H2443" s="138"/>
      <c r="I2443" s="126" t="e">
        <f>VLOOKUP(H2443,Presupuesto!$B$11:$C$565,2,0)</f>
        <v>#N/A</v>
      </c>
      <c r="J2443" s="94" t="str">
        <f t="shared" si="161"/>
        <v>Desarrollo del Sistema de Educación Superior</v>
      </c>
      <c r="K2443" s="94" t="s">
        <v>411</v>
      </c>
    </row>
    <row r="2444" spans="3:11" hidden="1" x14ac:dyDescent="0.25">
      <c r="C2444" s="137"/>
      <c r="D2444" s="154"/>
      <c r="E2444" s="119"/>
      <c r="F2444" s="93">
        <f t="shared" si="160"/>
        <v>0</v>
      </c>
      <c r="G2444" s="157"/>
      <c r="H2444" s="138"/>
      <c r="I2444" s="126" t="e">
        <f>VLOOKUP(H2444,Presupuesto!$B$11:$C$565,2,0)</f>
        <v>#N/A</v>
      </c>
      <c r="J2444" s="94" t="str">
        <f t="shared" si="161"/>
        <v>Desarrollo del Sistema de Educación Superior</v>
      </c>
      <c r="K2444" s="94" t="s">
        <v>400</v>
      </c>
    </row>
    <row r="2445" spans="3:11" hidden="1" x14ac:dyDescent="0.25">
      <c r="C2445" s="137"/>
      <c r="D2445" s="154"/>
      <c r="E2445" s="119"/>
      <c r="F2445" s="93">
        <f t="shared" si="160"/>
        <v>0</v>
      </c>
      <c r="G2445" s="157"/>
      <c r="H2445" s="138"/>
      <c r="I2445" s="126" t="e">
        <f>VLOOKUP(H2445,Presupuesto!$B$11:$C$565,2,0)</f>
        <v>#N/A</v>
      </c>
      <c r="J2445" s="94" t="str">
        <f t="shared" si="161"/>
        <v>Desarrollo del Sistema de Educación Superior</v>
      </c>
      <c r="K2445" s="94" t="s">
        <v>411</v>
      </c>
    </row>
    <row r="2446" spans="3:11" hidden="1" x14ac:dyDescent="0.25">
      <c r="C2446" s="137"/>
      <c r="D2446" s="154"/>
      <c r="E2446" s="119"/>
      <c r="F2446" s="93">
        <f t="shared" si="160"/>
        <v>0</v>
      </c>
      <c r="G2446" s="157"/>
      <c r="H2446" s="138"/>
      <c r="I2446" s="126" t="e">
        <f>VLOOKUP(H2446,Presupuesto!$B$11:$C$565,2,0)</f>
        <v>#N/A</v>
      </c>
      <c r="J2446" s="94" t="str">
        <f t="shared" si="161"/>
        <v>Desarrollo del Sistema de Educación Superior</v>
      </c>
      <c r="K2446" s="94" t="s">
        <v>411</v>
      </c>
    </row>
    <row r="2447" spans="3:11" hidden="1" x14ac:dyDescent="0.25">
      <c r="C2447" s="137"/>
      <c r="D2447" s="154"/>
      <c r="E2447" s="119"/>
      <c r="F2447" s="93">
        <f t="shared" si="160"/>
        <v>0</v>
      </c>
      <c r="G2447" s="157"/>
      <c r="H2447" s="138"/>
      <c r="I2447" s="126" t="e">
        <f>VLOOKUP(H2447,Presupuesto!$B$11:$C$565,2,0)</f>
        <v>#N/A</v>
      </c>
      <c r="J2447" s="94" t="str">
        <f t="shared" si="161"/>
        <v>Desarrollo del Sistema de Educación Superior</v>
      </c>
      <c r="K2447" s="94" t="s">
        <v>411</v>
      </c>
    </row>
    <row r="2449" spans="3:11" ht="15.75" thickBot="1" x14ac:dyDescent="0.3"/>
    <row r="2450" spans="3:11" ht="15.75" thickBot="1" x14ac:dyDescent="0.3">
      <c r="C2450" s="153" t="s">
        <v>53</v>
      </c>
      <c r="D2450" s="307">
        <f>SUM(F2457:F2465)</f>
        <v>15447</v>
      </c>
      <c r="E2450" s="380"/>
      <c r="F2450" s="70"/>
      <c r="G2450" s="76"/>
      <c r="H2450" s="70"/>
      <c r="I2450" s="70"/>
      <c r="J2450" s="380"/>
      <c r="K2450" s="380"/>
    </row>
    <row r="2451" spans="3:11" x14ac:dyDescent="0.25">
      <c r="C2451" s="70"/>
      <c r="D2451" s="31"/>
      <c r="E2451" s="89"/>
      <c r="F2451" s="89"/>
      <c r="G2451" s="89"/>
      <c r="H2451" s="73"/>
      <c r="I2451" s="73"/>
      <c r="J2451" s="73"/>
      <c r="K2451" s="108"/>
    </row>
    <row r="2452" spans="3:11" x14ac:dyDescent="0.25">
      <c r="C2452" s="70"/>
      <c r="D2452" s="31"/>
      <c r="E2452" s="89"/>
      <c r="F2452" s="89"/>
      <c r="G2452" s="89"/>
      <c r="H2452" s="73"/>
      <c r="I2452" s="73"/>
      <c r="J2452" s="73"/>
      <c r="K2452" s="108"/>
    </row>
    <row r="2453" spans="3:11" ht="15.75" x14ac:dyDescent="0.25">
      <c r="C2453" s="198" t="s">
        <v>391</v>
      </c>
      <c r="D2453" s="306" t="s">
        <v>2252</v>
      </c>
      <c r="E2453" s="89"/>
      <c r="F2453" s="89"/>
      <c r="G2453" s="89"/>
      <c r="H2453" s="73"/>
      <c r="I2453" s="73"/>
      <c r="J2453" s="73"/>
      <c r="K2453" s="108"/>
    </row>
    <row r="2454" spans="3:11" ht="18.75" x14ac:dyDescent="0.25">
      <c r="C2454" s="200" t="str">
        <f>IFERROR(VLOOKUP(D2453,'1. Desarrollo e Innov. Curricu.'!$F:$G,2,FALSE),IFERROR(VLOOKUP(D2453,'2. Investigación Científica'!$F:$G,2,FALSE),IFERROR(VLOOKUP(D2453,'3. Vinculación Univ. Sociedad'!$E:$G,2,FALSE),IFERROR(VLOOKUP(D2453,'4. Docencia y Profesorado Univ.'!$F:$G,2,FALSE),IFERROR(VLOOKUP(D2453,'5. Estudiantes y Graduados'!$F:$G,2,FALSE),IFERROR(VLOOKUP(D2453,'11. Gestion Administrativa'!$F:$G,2,FALSE),IFERROR(VLOOKUP(D2453,'13. Gestión Académica'!$F:$G,2,FALSE),IFERROR(VLOOKUP(D2453,'9. Asegura. de la Calid. y M'!$F:$G,2,FALSE),IFERROR(VLOOKUP(D2453,'6. Gestión del Conocimiento'!$F:$G,2,FALSE),IFERROR(VLOOKUP(D2453,'15. Gobernabilidad y Proceso...'!$F:$G,2,FALSE),IFERROR(VLOOKUP(D2453,'12. Gestión del Talento Humano'!$F:$G,2,FALSE),IFERROR(VLOOKUP(D2453,'14. Internacional... de la E.S.'!$F:$G,2,FALSE),IFERROR(VLOOKUP(D2453,'10. Posgrado'!$F:$G,2,FALSE),IFERROR(VLOOKUP(D2453,'17. Gestión TIC'!$F:$G,2,FALSE),IFERROR(VLOOKUP(D2453,'16. Desa. del Sistema Educ.Sup.'!$F:$G,2,FALSE),IFERROR(VLOOKUP(D2453,'8. Cultura de Inno. Insti...'!$F:$G,2,FALSE),VLOOKUP(D2453,'7. Lo Esencial de la Reforma U.'!$F:$G,2,0)))))))))))))))))</f>
        <v>Gestionar la Compra de materiales para la fabricación de equipo de apoyo para los laboratorios</v>
      </c>
      <c r="D2454" s="31"/>
      <c r="E2454" s="89"/>
      <c r="F2454" s="89"/>
      <c r="G2454" s="89"/>
      <c r="H2454" s="73"/>
      <c r="I2454" s="73"/>
      <c r="J2454" s="73"/>
      <c r="K2454" s="108"/>
    </row>
    <row r="2455" spans="3:11" ht="15.75" thickBot="1" x14ac:dyDescent="0.3">
      <c r="C2455" s="380"/>
      <c r="D2455" s="380"/>
      <c r="E2455" s="380"/>
      <c r="F2455" s="89"/>
      <c r="G2455" s="73"/>
      <c r="H2455" s="73"/>
      <c r="I2455" s="73"/>
      <c r="J2455" s="380"/>
      <c r="K2455" s="380"/>
    </row>
    <row r="2456" spans="3:11" ht="30.75" thickBot="1" x14ac:dyDescent="0.3">
      <c r="C2456" s="125" t="s">
        <v>44</v>
      </c>
      <c r="D2456" s="125" t="s">
        <v>55</v>
      </c>
      <c r="E2456" s="132" t="s">
        <v>57</v>
      </c>
      <c r="F2456" s="131" t="s">
        <v>27</v>
      </c>
      <c r="G2456" s="129" t="s">
        <v>130</v>
      </c>
      <c r="H2456" s="132" t="s">
        <v>46</v>
      </c>
      <c r="I2456" s="129" t="s">
        <v>131</v>
      </c>
      <c r="J2456" s="129" t="s">
        <v>409</v>
      </c>
      <c r="K2456" s="129" t="s">
        <v>410</v>
      </c>
    </row>
    <row r="2457" spans="3:11" hidden="1" x14ac:dyDescent="0.25">
      <c r="C2457" s="210" t="s">
        <v>438</v>
      </c>
      <c r="D2457" s="211"/>
      <c r="E2457" s="209">
        <f>HLOOKUP(C2457,$AH$2:$BU$3,2,0)</f>
        <v>620</v>
      </c>
      <c r="F2457" s="93">
        <f t="shared" ref="F2457:F2465" si="162">D2457*E2457</f>
        <v>0</v>
      </c>
      <c r="G2457" s="157"/>
      <c r="H2457" s="138"/>
      <c r="I2457" s="126" t="e">
        <f>VLOOKUP(H2457,Presupuesto!$B$11:$C$565,2,0)</f>
        <v>#N/A</v>
      </c>
      <c r="J2457" s="208" t="s">
        <v>1474</v>
      </c>
      <c r="K2457" s="94" t="s">
        <v>393</v>
      </c>
    </row>
    <row r="2458" spans="3:11" x14ac:dyDescent="0.25">
      <c r="C2458" s="137" t="s">
        <v>3113</v>
      </c>
      <c r="D2458" s="154">
        <v>1</v>
      </c>
      <c r="E2458" s="119">
        <v>15447</v>
      </c>
      <c r="F2458" s="93">
        <f t="shared" si="162"/>
        <v>15447</v>
      </c>
      <c r="G2458" s="157" t="s">
        <v>128</v>
      </c>
      <c r="H2458" s="138"/>
      <c r="I2458" s="126" t="e">
        <f>VLOOKUP(H2458,Presupuesto!$B$11:$C$565,2,0)</f>
        <v>#N/A</v>
      </c>
      <c r="J2458" s="94" t="s">
        <v>1363</v>
      </c>
      <c r="K2458" s="94" t="s">
        <v>397</v>
      </c>
    </row>
    <row r="2459" spans="3:11" hidden="1" x14ac:dyDescent="0.25">
      <c r="C2459" s="137"/>
      <c r="D2459" s="154"/>
      <c r="E2459" s="119"/>
      <c r="F2459" s="93">
        <f t="shared" si="162"/>
        <v>0</v>
      </c>
      <c r="G2459" s="157"/>
      <c r="H2459" s="138"/>
      <c r="I2459" s="126" t="e">
        <f>VLOOKUP(H2459,Presupuesto!$B$11:$C$565,2,0)</f>
        <v>#N/A</v>
      </c>
      <c r="J2459" s="94" t="str">
        <f t="shared" ref="J2459:J2465" si="163">$J$854</f>
        <v>Desarrollo del Sistema de Educación Superior</v>
      </c>
      <c r="K2459" s="94" t="s">
        <v>411</v>
      </c>
    </row>
    <row r="2460" spans="3:11" hidden="1" x14ac:dyDescent="0.25">
      <c r="C2460" s="137"/>
      <c r="D2460" s="154"/>
      <c r="E2460" s="119"/>
      <c r="F2460" s="93">
        <f t="shared" si="162"/>
        <v>0</v>
      </c>
      <c r="G2460" s="157"/>
      <c r="H2460" s="138"/>
      <c r="I2460" s="126" t="e">
        <f>VLOOKUP(H2460,Presupuesto!$B$11:$C$565,2,0)</f>
        <v>#N/A</v>
      </c>
      <c r="J2460" s="94" t="str">
        <f t="shared" si="163"/>
        <v>Desarrollo del Sistema de Educación Superior</v>
      </c>
      <c r="K2460" s="94" t="s">
        <v>411</v>
      </c>
    </row>
    <row r="2461" spans="3:11" hidden="1" x14ac:dyDescent="0.25">
      <c r="C2461" s="137"/>
      <c r="D2461" s="154"/>
      <c r="E2461" s="119"/>
      <c r="F2461" s="93">
        <f t="shared" si="162"/>
        <v>0</v>
      </c>
      <c r="G2461" s="157"/>
      <c r="H2461" s="138"/>
      <c r="I2461" s="126" t="e">
        <f>VLOOKUP(H2461,Presupuesto!$B$11:$C$565,2,0)</f>
        <v>#N/A</v>
      </c>
      <c r="J2461" s="94" t="str">
        <f t="shared" si="163"/>
        <v>Desarrollo del Sistema de Educación Superior</v>
      </c>
      <c r="K2461" s="94" t="s">
        <v>411</v>
      </c>
    </row>
    <row r="2462" spans="3:11" hidden="1" x14ac:dyDescent="0.25">
      <c r="C2462" s="137"/>
      <c r="D2462" s="154"/>
      <c r="E2462" s="119"/>
      <c r="F2462" s="93">
        <f t="shared" si="162"/>
        <v>0</v>
      </c>
      <c r="G2462" s="157"/>
      <c r="H2462" s="138"/>
      <c r="I2462" s="126" t="e">
        <f>VLOOKUP(H2462,Presupuesto!$B$11:$C$565,2,0)</f>
        <v>#N/A</v>
      </c>
      <c r="J2462" s="94" t="str">
        <f t="shared" si="163"/>
        <v>Desarrollo del Sistema de Educación Superior</v>
      </c>
      <c r="K2462" s="94" t="s">
        <v>400</v>
      </c>
    </row>
    <row r="2463" spans="3:11" hidden="1" x14ac:dyDescent="0.25">
      <c r="C2463" s="137"/>
      <c r="D2463" s="154"/>
      <c r="E2463" s="119"/>
      <c r="F2463" s="93">
        <f t="shared" si="162"/>
        <v>0</v>
      </c>
      <c r="G2463" s="157"/>
      <c r="H2463" s="138"/>
      <c r="I2463" s="126" t="e">
        <f>VLOOKUP(H2463,Presupuesto!$B$11:$C$565,2,0)</f>
        <v>#N/A</v>
      </c>
      <c r="J2463" s="94" t="str">
        <f t="shared" si="163"/>
        <v>Desarrollo del Sistema de Educación Superior</v>
      </c>
      <c r="K2463" s="94" t="s">
        <v>411</v>
      </c>
    </row>
    <row r="2464" spans="3:11" hidden="1" x14ac:dyDescent="0.25">
      <c r="C2464" s="137"/>
      <c r="D2464" s="154"/>
      <c r="E2464" s="119"/>
      <c r="F2464" s="93">
        <f t="shared" si="162"/>
        <v>0</v>
      </c>
      <c r="G2464" s="157"/>
      <c r="H2464" s="138"/>
      <c r="I2464" s="126" t="e">
        <f>VLOOKUP(H2464,Presupuesto!$B$11:$C$565,2,0)</f>
        <v>#N/A</v>
      </c>
      <c r="J2464" s="94" t="str">
        <f t="shared" si="163"/>
        <v>Desarrollo del Sistema de Educación Superior</v>
      </c>
      <c r="K2464" s="94" t="s">
        <v>411</v>
      </c>
    </row>
    <row r="2465" spans="3:11" hidden="1" x14ac:dyDescent="0.25">
      <c r="C2465" s="137"/>
      <c r="D2465" s="154"/>
      <c r="E2465" s="119"/>
      <c r="F2465" s="93">
        <f t="shared" si="162"/>
        <v>0</v>
      </c>
      <c r="G2465" s="157"/>
      <c r="H2465" s="138"/>
      <c r="I2465" s="126" t="e">
        <f>VLOOKUP(H2465,Presupuesto!$B$11:$C$565,2,0)</f>
        <v>#N/A</v>
      </c>
      <c r="J2465" s="94" t="str">
        <f t="shared" si="163"/>
        <v>Desarrollo del Sistema de Educación Superior</v>
      </c>
      <c r="K2465" s="94" t="s">
        <v>411</v>
      </c>
    </row>
    <row r="2466" spans="3:11" x14ac:dyDescent="0.25">
      <c r="C2466" s="380"/>
      <c r="D2466" s="380"/>
      <c r="E2466" s="380"/>
      <c r="F2466" s="380"/>
      <c r="G2466" s="367"/>
      <c r="H2466" s="380"/>
      <c r="I2466" s="380"/>
      <c r="J2466" s="380"/>
      <c r="K2466" s="380"/>
    </row>
    <row r="2467" spans="3:11" ht="15.75" thickBot="1" x14ac:dyDescent="0.3">
      <c r="C2467" s="380"/>
      <c r="D2467" s="380"/>
      <c r="E2467" s="380"/>
      <c r="F2467" s="380"/>
      <c r="G2467" s="367"/>
      <c r="H2467" s="380"/>
      <c r="I2467" s="380"/>
      <c r="J2467" s="380"/>
      <c r="K2467" s="380"/>
    </row>
    <row r="2468" spans="3:11" ht="15.75" thickBot="1" x14ac:dyDescent="0.3">
      <c r="C2468" s="153" t="s">
        <v>53</v>
      </c>
      <c r="D2468" s="307">
        <f>SUM(F2475:F2483)</f>
        <v>187500</v>
      </c>
      <c r="E2468" s="380"/>
      <c r="F2468" s="70"/>
      <c r="G2468" s="76"/>
      <c r="H2468" s="70"/>
      <c r="I2468" s="70"/>
      <c r="J2468" s="380"/>
      <c r="K2468" s="380"/>
    </row>
    <row r="2469" spans="3:11" x14ac:dyDescent="0.25">
      <c r="C2469" s="70"/>
      <c r="D2469" s="31"/>
      <c r="E2469" s="89"/>
      <c r="F2469" s="89"/>
      <c r="G2469" s="89"/>
      <c r="H2469" s="73"/>
      <c r="I2469" s="73"/>
      <c r="J2469" s="73"/>
      <c r="K2469" s="108"/>
    </row>
    <row r="2470" spans="3:11" x14ac:dyDescent="0.25">
      <c r="C2470" s="70"/>
      <c r="D2470" s="31"/>
      <c r="E2470" s="89"/>
      <c r="F2470" s="89"/>
      <c r="G2470" s="89"/>
      <c r="H2470" s="73"/>
      <c r="I2470" s="73"/>
      <c r="J2470" s="73"/>
      <c r="K2470" s="108"/>
    </row>
    <row r="2471" spans="3:11" ht="15.75" x14ac:dyDescent="0.25">
      <c r="C2471" s="198" t="s">
        <v>391</v>
      </c>
      <c r="D2471" s="306" t="s">
        <v>1985</v>
      </c>
      <c r="E2471" s="89"/>
      <c r="F2471" s="89"/>
      <c r="G2471" s="89"/>
      <c r="H2471" s="73"/>
      <c r="I2471" s="73"/>
      <c r="J2471" s="73"/>
      <c r="K2471" s="108"/>
    </row>
    <row r="2472" spans="3:11" ht="18.75" x14ac:dyDescent="0.25">
      <c r="C2472" s="200" t="str">
        <f>IFERROR(VLOOKUP(D2471,'1. Desarrollo e Innov. Curricu.'!$F:$G,2,FALSE),IFERROR(VLOOKUP(D2471,'2. Investigación Científica'!$F:$G,2,FALSE),IFERROR(VLOOKUP(D2471,'3. Vinculación Univ. Sociedad'!$E:$G,2,FALSE),IFERROR(VLOOKUP(D2471,'4. Docencia y Profesorado Univ.'!$F:$G,2,FALSE),IFERROR(VLOOKUP(D2471,'5. Estudiantes y Graduados'!$F:$G,2,FALSE),IFERROR(VLOOKUP(D2471,'11. Gestion Administrativa'!$F:$G,2,FALSE),IFERROR(VLOOKUP(D2471,'13. Gestión Académica'!$F:$G,2,FALSE),IFERROR(VLOOKUP(D2471,'9. Asegura. de la Calid. y M'!$F:$G,2,FALSE),IFERROR(VLOOKUP(D2471,'6. Gestión del Conocimiento'!$F:$G,2,FALSE),IFERROR(VLOOKUP(D2471,'15. Gobernabilidad y Proceso...'!$F:$G,2,FALSE),IFERROR(VLOOKUP(D2471,'12. Gestión del Talento Humano'!$F:$G,2,FALSE),IFERROR(VLOOKUP(D2471,'14. Internacional... de la E.S.'!$F:$G,2,FALSE),IFERROR(VLOOKUP(D2471,'10. Posgrado'!$F:$G,2,FALSE),IFERROR(VLOOKUP(D2471,'17. Gestión TIC'!$F:$G,2,FALSE),IFERROR(VLOOKUP(D2471,'16. Desa. del Sistema Educ.Sup.'!$F:$G,2,FALSE),IFERROR(VLOOKUP(D2471,'8. Cultura de Inno. Insti...'!$F:$G,2,FALSE),VLOOKUP(D2471,'7. Lo Esencial de la Reforma U.'!$F:$G,2,0)))))))))))))))))</f>
        <v>Reconstrucción de áreas temáticas para análisis de calidad del agua</v>
      </c>
      <c r="D2472" s="31"/>
      <c r="E2472" s="89"/>
      <c r="F2472" s="89"/>
      <c r="G2472" s="89"/>
      <c r="H2472" s="73"/>
      <c r="I2472" s="73"/>
      <c r="J2472" s="73"/>
      <c r="K2472" s="108"/>
    </row>
    <row r="2473" spans="3:11" ht="15.75" thickBot="1" x14ac:dyDescent="0.3">
      <c r="C2473" s="380"/>
      <c r="D2473" s="380"/>
      <c r="E2473" s="380"/>
      <c r="F2473" s="89"/>
      <c r="G2473" s="73"/>
      <c r="H2473" s="73"/>
      <c r="I2473" s="73"/>
      <c r="J2473" s="380"/>
      <c r="K2473" s="380"/>
    </row>
    <row r="2474" spans="3:11" ht="30.75" thickBot="1" x14ac:dyDescent="0.3">
      <c r="C2474" s="125" t="s">
        <v>44</v>
      </c>
      <c r="D2474" s="125" t="s">
        <v>55</v>
      </c>
      <c r="E2474" s="132" t="s">
        <v>57</v>
      </c>
      <c r="F2474" s="131" t="s">
        <v>27</v>
      </c>
      <c r="G2474" s="129" t="s">
        <v>130</v>
      </c>
      <c r="H2474" s="132" t="s">
        <v>46</v>
      </c>
      <c r="I2474" s="129" t="s">
        <v>131</v>
      </c>
      <c r="J2474" s="129" t="s">
        <v>409</v>
      </c>
      <c r="K2474" s="129" t="s">
        <v>410</v>
      </c>
    </row>
    <row r="2475" spans="3:11" hidden="1" x14ac:dyDescent="0.25">
      <c r="C2475" s="210" t="s">
        <v>438</v>
      </c>
      <c r="D2475" s="211"/>
      <c r="E2475" s="209">
        <f>HLOOKUP(C2475,$AH$2:$BU$3,2,0)</f>
        <v>620</v>
      </c>
      <c r="F2475" s="93">
        <f t="shared" ref="F2475:F2483" si="164">D2475*E2475</f>
        <v>0</v>
      </c>
      <c r="G2475" s="157"/>
      <c r="H2475" s="138"/>
      <c r="I2475" s="126" t="e">
        <f>VLOOKUP(H2475,Presupuesto!$B$11:$C$565,2,0)</f>
        <v>#N/A</v>
      </c>
      <c r="J2475" s="208" t="s">
        <v>1474</v>
      </c>
      <c r="K2475" s="94" t="s">
        <v>393</v>
      </c>
    </row>
    <row r="2476" spans="3:11" x14ac:dyDescent="0.25">
      <c r="C2476" s="137" t="s">
        <v>3114</v>
      </c>
      <c r="D2476" s="154">
        <v>1</v>
      </c>
      <c r="E2476" s="119">
        <v>187500</v>
      </c>
      <c r="F2476" s="93">
        <f t="shared" si="164"/>
        <v>187500</v>
      </c>
      <c r="G2476" s="157" t="s">
        <v>1692</v>
      </c>
      <c r="H2476" s="138"/>
      <c r="I2476" s="126" t="e">
        <f>VLOOKUP(H2476,Presupuesto!$B$11:$C$565,2,0)</f>
        <v>#N/A</v>
      </c>
      <c r="J2476" s="94" t="s">
        <v>1363</v>
      </c>
      <c r="K2476" s="94" t="s">
        <v>397</v>
      </c>
    </row>
    <row r="2477" spans="3:11" hidden="1" x14ac:dyDescent="0.25">
      <c r="C2477" s="137"/>
      <c r="D2477" s="154"/>
      <c r="E2477" s="119"/>
      <c r="F2477" s="93">
        <f t="shared" si="164"/>
        <v>0</v>
      </c>
      <c r="G2477" s="157"/>
      <c r="H2477" s="138"/>
      <c r="I2477" s="126" t="e">
        <f>VLOOKUP(H2477,Presupuesto!$B$11:$C$565,2,0)</f>
        <v>#N/A</v>
      </c>
      <c r="J2477" s="94" t="str">
        <f t="shared" ref="J2477:J2483" si="165">$J$854</f>
        <v>Desarrollo del Sistema de Educación Superior</v>
      </c>
      <c r="K2477" s="94" t="s">
        <v>411</v>
      </c>
    </row>
    <row r="2478" spans="3:11" hidden="1" x14ac:dyDescent="0.25">
      <c r="C2478" s="137"/>
      <c r="D2478" s="154"/>
      <c r="E2478" s="119"/>
      <c r="F2478" s="93">
        <f t="shared" si="164"/>
        <v>0</v>
      </c>
      <c r="G2478" s="157"/>
      <c r="H2478" s="138"/>
      <c r="I2478" s="126" t="e">
        <f>VLOOKUP(H2478,Presupuesto!$B$11:$C$565,2,0)</f>
        <v>#N/A</v>
      </c>
      <c r="J2478" s="94" t="str">
        <f t="shared" si="165"/>
        <v>Desarrollo del Sistema de Educación Superior</v>
      </c>
      <c r="K2478" s="94" t="s">
        <v>411</v>
      </c>
    </row>
    <row r="2479" spans="3:11" hidden="1" x14ac:dyDescent="0.25">
      <c r="C2479" s="137"/>
      <c r="D2479" s="154"/>
      <c r="E2479" s="119"/>
      <c r="F2479" s="93">
        <f t="shared" si="164"/>
        <v>0</v>
      </c>
      <c r="G2479" s="157"/>
      <c r="H2479" s="138"/>
      <c r="I2479" s="126" t="e">
        <f>VLOOKUP(H2479,Presupuesto!$B$11:$C$565,2,0)</f>
        <v>#N/A</v>
      </c>
      <c r="J2479" s="94" t="str">
        <f t="shared" si="165"/>
        <v>Desarrollo del Sistema de Educación Superior</v>
      </c>
      <c r="K2479" s="94" t="s">
        <v>411</v>
      </c>
    </row>
    <row r="2480" spans="3:11" hidden="1" x14ac:dyDescent="0.25">
      <c r="C2480" s="137"/>
      <c r="D2480" s="154"/>
      <c r="E2480" s="119"/>
      <c r="F2480" s="93">
        <f t="shared" si="164"/>
        <v>0</v>
      </c>
      <c r="G2480" s="157"/>
      <c r="H2480" s="138"/>
      <c r="I2480" s="126" t="e">
        <f>VLOOKUP(H2480,Presupuesto!$B$11:$C$565,2,0)</f>
        <v>#N/A</v>
      </c>
      <c r="J2480" s="94" t="str">
        <f t="shared" si="165"/>
        <v>Desarrollo del Sistema de Educación Superior</v>
      </c>
      <c r="K2480" s="94" t="s">
        <v>400</v>
      </c>
    </row>
    <row r="2481" spans="3:11" hidden="1" x14ac:dyDescent="0.25">
      <c r="C2481" s="137"/>
      <c r="D2481" s="154"/>
      <c r="E2481" s="119"/>
      <c r="F2481" s="93">
        <f t="shared" si="164"/>
        <v>0</v>
      </c>
      <c r="G2481" s="157"/>
      <c r="H2481" s="138"/>
      <c r="I2481" s="126" t="e">
        <f>VLOOKUP(H2481,Presupuesto!$B$11:$C$565,2,0)</f>
        <v>#N/A</v>
      </c>
      <c r="J2481" s="94" t="str">
        <f t="shared" si="165"/>
        <v>Desarrollo del Sistema de Educación Superior</v>
      </c>
      <c r="K2481" s="94" t="s">
        <v>411</v>
      </c>
    </row>
    <row r="2482" spans="3:11" hidden="1" x14ac:dyDescent="0.25">
      <c r="C2482" s="137"/>
      <c r="D2482" s="154"/>
      <c r="E2482" s="119"/>
      <c r="F2482" s="93">
        <f t="shared" si="164"/>
        <v>0</v>
      </c>
      <c r="G2482" s="157"/>
      <c r="H2482" s="138"/>
      <c r="I2482" s="126" t="e">
        <f>VLOOKUP(H2482,Presupuesto!$B$11:$C$565,2,0)</f>
        <v>#N/A</v>
      </c>
      <c r="J2482" s="94" t="str">
        <f t="shared" si="165"/>
        <v>Desarrollo del Sistema de Educación Superior</v>
      </c>
      <c r="K2482" s="94" t="s">
        <v>411</v>
      </c>
    </row>
    <row r="2483" spans="3:11" hidden="1" x14ac:dyDescent="0.25">
      <c r="C2483" s="137"/>
      <c r="D2483" s="154"/>
      <c r="E2483" s="119"/>
      <c r="F2483" s="93">
        <f t="shared" si="164"/>
        <v>0</v>
      </c>
      <c r="G2483" s="157"/>
      <c r="H2483" s="138"/>
      <c r="I2483" s="126" t="e">
        <f>VLOOKUP(H2483,Presupuesto!$B$11:$C$565,2,0)</f>
        <v>#N/A</v>
      </c>
      <c r="J2483" s="94" t="str">
        <f t="shared" si="165"/>
        <v>Desarrollo del Sistema de Educación Superior</v>
      </c>
      <c r="K2483" s="94" t="s">
        <v>411</v>
      </c>
    </row>
    <row r="2484" spans="3:11" x14ac:dyDescent="0.25">
      <c r="C2484" s="380"/>
      <c r="D2484" s="380"/>
      <c r="E2484" s="380"/>
      <c r="F2484" s="380"/>
      <c r="G2484" s="367"/>
      <c r="H2484" s="380"/>
      <c r="I2484" s="380"/>
      <c r="J2484" s="380"/>
      <c r="K2484" s="380"/>
    </row>
    <row r="2485" spans="3:11" ht="15.75" thickBot="1" x14ac:dyDescent="0.3">
      <c r="C2485" s="380"/>
      <c r="D2485" s="380"/>
      <c r="E2485" s="380"/>
      <c r="F2485" s="380"/>
      <c r="G2485" s="367"/>
      <c r="H2485" s="380"/>
      <c r="I2485" s="380"/>
      <c r="J2485" s="380"/>
      <c r="K2485" s="380"/>
    </row>
    <row r="2486" spans="3:11" ht="15.75" thickBot="1" x14ac:dyDescent="0.3">
      <c r="C2486" s="153" t="s">
        <v>53</v>
      </c>
      <c r="D2486" s="307">
        <f>SUM(F2493:F2501)</f>
        <v>2000000</v>
      </c>
      <c r="E2486" s="380"/>
      <c r="F2486" s="70"/>
      <c r="G2486" s="76"/>
      <c r="H2486" s="70"/>
      <c r="I2486" s="70"/>
      <c r="J2486" s="380"/>
      <c r="K2486" s="380"/>
    </row>
    <row r="2487" spans="3:11" x14ac:dyDescent="0.25">
      <c r="C2487" s="70"/>
      <c r="D2487" s="31"/>
      <c r="E2487" s="89"/>
      <c r="F2487" s="89"/>
      <c r="G2487" s="89"/>
      <c r="H2487" s="73"/>
      <c r="I2487" s="73"/>
      <c r="J2487" s="73"/>
      <c r="K2487" s="108"/>
    </row>
    <row r="2488" spans="3:11" x14ac:dyDescent="0.25">
      <c r="C2488" s="70"/>
      <c r="D2488" s="31"/>
      <c r="E2488" s="89"/>
      <c r="F2488" s="89"/>
      <c r="G2488" s="89"/>
      <c r="H2488" s="73"/>
      <c r="I2488" s="73"/>
      <c r="J2488" s="73"/>
      <c r="K2488" s="108"/>
    </row>
    <row r="2489" spans="3:11" ht="15.75" x14ac:dyDescent="0.25">
      <c r="C2489" s="198" t="s">
        <v>391</v>
      </c>
      <c r="D2489" s="306" t="s">
        <v>2253</v>
      </c>
      <c r="E2489" s="89"/>
      <c r="F2489" s="89"/>
      <c r="G2489" s="89"/>
      <c r="H2489" s="73"/>
      <c r="I2489" s="73"/>
      <c r="J2489" s="73"/>
      <c r="K2489" s="108"/>
    </row>
    <row r="2490" spans="3:11" ht="18.75" x14ac:dyDescent="0.25">
      <c r="C2490" s="200" t="str">
        <f>IFERROR(VLOOKUP(D2489,'1. Desarrollo e Innov. Curricu.'!$F:$G,2,FALSE),IFERROR(VLOOKUP(D2489,'2. Investigación Científica'!$F:$G,2,FALSE),IFERROR(VLOOKUP(D2489,'3. Vinculación Univ. Sociedad'!$E:$G,2,FALSE),IFERROR(VLOOKUP(D2489,'4. Docencia y Profesorado Univ.'!$F:$G,2,FALSE),IFERROR(VLOOKUP(D2489,'5. Estudiantes y Graduados'!$F:$G,2,FALSE),IFERROR(VLOOKUP(D2489,'11. Gestion Administrativa'!$F:$G,2,FALSE),IFERROR(VLOOKUP(D2489,'13. Gestión Académica'!$F:$G,2,FALSE),IFERROR(VLOOKUP(D2489,'9. Asegura. de la Calid. y M'!$F:$G,2,FALSE),IFERROR(VLOOKUP(D2489,'6. Gestión del Conocimiento'!$F:$G,2,FALSE),IFERROR(VLOOKUP(D2489,'15. Gobernabilidad y Proceso...'!$F:$G,2,FALSE),IFERROR(VLOOKUP(D2489,'12. Gestión del Talento Humano'!$F:$G,2,FALSE),IFERROR(VLOOKUP(D2489,'14. Internacional... de la E.S.'!$F:$G,2,FALSE),IFERROR(VLOOKUP(D2489,'10. Posgrado'!$F:$G,2,FALSE),IFERROR(VLOOKUP(D2489,'17. Gestión TIC'!$F:$G,2,FALSE),IFERROR(VLOOKUP(D2489,'16. Desa. del Sistema Educ.Sup.'!$F:$G,2,FALSE),IFERROR(VLOOKUP(D2489,'8. Cultura de Inno. Insti...'!$F:$G,2,FALSE),VLOOKUP(D2489,'7. Lo Esencial de la Reforma U.'!$F:$G,2,0)))))))))))))))))</f>
        <v xml:space="preserve">Gestionar proyecto para mejorar y optimizar el espacio físico de aulas, laboratorios, Unidades de vinculación (Museos, Jardín Botánico, Mariposario, Herbario), biblioteca y oficinas.                             </v>
      </c>
      <c r="D2490" s="31"/>
      <c r="E2490" s="89"/>
      <c r="F2490" s="89"/>
      <c r="G2490" s="89"/>
      <c r="H2490" s="73"/>
      <c r="I2490" s="73"/>
      <c r="J2490" s="73"/>
      <c r="K2490" s="108"/>
    </row>
    <row r="2491" spans="3:11" ht="15.75" thickBot="1" x14ac:dyDescent="0.3">
      <c r="C2491" s="380"/>
      <c r="D2491" s="380"/>
      <c r="E2491" s="380"/>
      <c r="F2491" s="89"/>
      <c r="G2491" s="73"/>
      <c r="H2491" s="73"/>
      <c r="I2491" s="73"/>
      <c r="J2491" s="380"/>
      <c r="K2491" s="380"/>
    </row>
    <row r="2492" spans="3:11" ht="30.75" thickBot="1" x14ac:dyDescent="0.3">
      <c r="C2492" s="125" t="s">
        <v>44</v>
      </c>
      <c r="D2492" s="125" t="s">
        <v>55</v>
      </c>
      <c r="E2492" s="132" t="s">
        <v>57</v>
      </c>
      <c r="F2492" s="131" t="s">
        <v>27</v>
      </c>
      <c r="G2492" s="129" t="s">
        <v>130</v>
      </c>
      <c r="H2492" s="132" t="s">
        <v>46</v>
      </c>
      <c r="I2492" s="129" t="s">
        <v>131</v>
      </c>
      <c r="J2492" s="129" t="s">
        <v>409</v>
      </c>
      <c r="K2492" s="129" t="s">
        <v>410</v>
      </c>
    </row>
    <row r="2493" spans="3:11" hidden="1" x14ac:dyDescent="0.25">
      <c r="C2493" s="210" t="s">
        <v>438</v>
      </c>
      <c r="D2493" s="211"/>
      <c r="E2493" s="209">
        <f>HLOOKUP(C2493,$AH$2:$BU$3,2,0)</f>
        <v>620</v>
      </c>
      <c r="F2493" s="93">
        <f t="shared" ref="F2493:F2501" si="166">D2493*E2493</f>
        <v>0</v>
      </c>
      <c r="G2493" s="157"/>
      <c r="H2493" s="138"/>
      <c r="I2493" s="126" t="e">
        <f>VLOOKUP(H2493,Presupuesto!$B$11:$C$565,2,0)</f>
        <v>#N/A</v>
      </c>
      <c r="J2493" s="208" t="s">
        <v>1474</v>
      </c>
      <c r="K2493" s="94" t="s">
        <v>393</v>
      </c>
    </row>
    <row r="2494" spans="3:11" x14ac:dyDescent="0.25">
      <c r="C2494" s="137" t="s">
        <v>3115</v>
      </c>
      <c r="D2494" s="154">
        <v>4</v>
      </c>
      <c r="E2494" s="119">
        <v>500000</v>
      </c>
      <c r="F2494" s="93">
        <f t="shared" si="166"/>
        <v>2000000</v>
      </c>
      <c r="G2494" s="157" t="s">
        <v>1692</v>
      </c>
      <c r="H2494" s="138"/>
      <c r="I2494" s="126" t="e">
        <f>VLOOKUP(H2494,Presupuesto!$B$11:$C$565,2,0)</f>
        <v>#N/A</v>
      </c>
      <c r="J2494" s="94" t="s">
        <v>1363</v>
      </c>
      <c r="K2494" s="94" t="s">
        <v>401</v>
      </c>
    </row>
    <row r="2495" spans="3:11" hidden="1" x14ac:dyDescent="0.25">
      <c r="C2495" s="137"/>
      <c r="D2495" s="154"/>
      <c r="E2495" s="119"/>
      <c r="F2495" s="93">
        <f t="shared" si="166"/>
        <v>0</v>
      </c>
      <c r="G2495" s="157"/>
      <c r="H2495" s="138"/>
      <c r="I2495" s="126" t="e">
        <f>VLOOKUP(H2495,Presupuesto!$B$11:$C$565,2,0)</f>
        <v>#N/A</v>
      </c>
      <c r="J2495" s="94" t="str">
        <f t="shared" ref="J2495:J2501" si="167">$J$854</f>
        <v>Desarrollo del Sistema de Educación Superior</v>
      </c>
      <c r="K2495" s="94" t="s">
        <v>411</v>
      </c>
    </row>
    <row r="2496" spans="3:11" hidden="1" x14ac:dyDescent="0.25">
      <c r="C2496" s="137"/>
      <c r="D2496" s="154"/>
      <c r="E2496" s="119"/>
      <c r="F2496" s="93">
        <f t="shared" si="166"/>
        <v>0</v>
      </c>
      <c r="G2496" s="157"/>
      <c r="H2496" s="138"/>
      <c r="I2496" s="126" t="e">
        <f>VLOOKUP(H2496,Presupuesto!$B$11:$C$565,2,0)</f>
        <v>#N/A</v>
      </c>
      <c r="J2496" s="94" t="str">
        <f t="shared" si="167"/>
        <v>Desarrollo del Sistema de Educación Superior</v>
      </c>
      <c r="K2496" s="94" t="s">
        <v>411</v>
      </c>
    </row>
    <row r="2497" spans="3:11" hidden="1" x14ac:dyDescent="0.25">
      <c r="C2497" s="137"/>
      <c r="D2497" s="154"/>
      <c r="E2497" s="119"/>
      <c r="F2497" s="93">
        <f t="shared" si="166"/>
        <v>0</v>
      </c>
      <c r="G2497" s="157"/>
      <c r="H2497" s="138"/>
      <c r="I2497" s="126" t="e">
        <f>VLOOKUP(H2497,Presupuesto!$B$11:$C$565,2,0)</f>
        <v>#N/A</v>
      </c>
      <c r="J2497" s="94" t="str">
        <f t="shared" si="167"/>
        <v>Desarrollo del Sistema de Educación Superior</v>
      </c>
      <c r="K2497" s="94" t="s">
        <v>411</v>
      </c>
    </row>
    <row r="2498" spans="3:11" hidden="1" x14ac:dyDescent="0.25">
      <c r="C2498" s="137"/>
      <c r="D2498" s="154"/>
      <c r="E2498" s="119"/>
      <c r="F2498" s="93">
        <f t="shared" si="166"/>
        <v>0</v>
      </c>
      <c r="G2498" s="157"/>
      <c r="H2498" s="138"/>
      <c r="I2498" s="126" t="e">
        <f>VLOOKUP(H2498,Presupuesto!$B$11:$C$565,2,0)</f>
        <v>#N/A</v>
      </c>
      <c r="J2498" s="94" t="str">
        <f t="shared" si="167"/>
        <v>Desarrollo del Sistema de Educación Superior</v>
      </c>
      <c r="K2498" s="94" t="s">
        <v>400</v>
      </c>
    </row>
    <row r="2499" spans="3:11" hidden="1" x14ac:dyDescent="0.25">
      <c r="C2499" s="137"/>
      <c r="D2499" s="154"/>
      <c r="E2499" s="119"/>
      <c r="F2499" s="93">
        <f t="shared" si="166"/>
        <v>0</v>
      </c>
      <c r="G2499" s="157"/>
      <c r="H2499" s="138"/>
      <c r="I2499" s="126" t="e">
        <f>VLOOKUP(H2499,Presupuesto!$B$11:$C$565,2,0)</f>
        <v>#N/A</v>
      </c>
      <c r="J2499" s="94" t="str">
        <f t="shared" si="167"/>
        <v>Desarrollo del Sistema de Educación Superior</v>
      </c>
      <c r="K2499" s="94" t="s">
        <v>411</v>
      </c>
    </row>
    <row r="2500" spans="3:11" hidden="1" x14ac:dyDescent="0.25">
      <c r="C2500" s="137"/>
      <c r="D2500" s="154"/>
      <c r="E2500" s="119"/>
      <c r="F2500" s="93">
        <f t="shared" si="166"/>
        <v>0</v>
      </c>
      <c r="G2500" s="157"/>
      <c r="H2500" s="138"/>
      <c r="I2500" s="126" t="e">
        <f>VLOOKUP(H2500,Presupuesto!$B$11:$C$565,2,0)</f>
        <v>#N/A</v>
      </c>
      <c r="J2500" s="94" t="str">
        <f t="shared" si="167"/>
        <v>Desarrollo del Sistema de Educación Superior</v>
      </c>
      <c r="K2500" s="94" t="s">
        <v>411</v>
      </c>
    </row>
    <row r="2501" spans="3:11" hidden="1" x14ac:dyDescent="0.25">
      <c r="C2501" s="137"/>
      <c r="D2501" s="154"/>
      <c r="E2501" s="119"/>
      <c r="F2501" s="93">
        <f t="shared" si="166"/>
        <v>0</v>
      </c>
      <c r="G2501" s="157"/>
      <c r="H2501" s="138"/>
      <c r="I2501" s="126" t="e">
        <f>VLOOKUP(H2501,Presupuesto!$B$11:$C$565,2,0)</f>
        <v>#N/A</v>
      </c>
      <c r="J2501" s="94" t="str">
        <f t="shared" si="167"/>
        <v>Desarrollo del Sistema de Educación Superior</v>
      </c>
      <c r="K2501" s="94" t="s">
        <v>411</v>
      </c>
    </row>
    <row r="2502" spans="3:11" x14ac:dyDescent="0.25">
      <c r="C2502" s="380"/>
      <c r="D2502" s="380"/>
      <c r="E2502" s="380"/>
      <c r="F2502" s="380"/>
      <c r="G2502" s="367"/>
      <c r="H2502" s="380"/>
      <c r="I2502" s="380"/>
      <c r="J2502" s="380"/>
      <c r="K2502" s="380"/>
    </row>
    <row r="2503" spans="3:11" ht="15.75" thickBot="1" x14ac:dyDescent="0.3">
      <c r="C2503" s="380"/>
      <c r="D2503" s="380"/>
      <c r="E2503" s="380"/>
      <c r="F2503" s="380"/>
      <c r="G2503" s="367"/>
      <c r="H2503" s="380"/>
      <c r="I2503" s="380"/>
      <c r="J2503" s="380"/>
      <c r="K2503" s="380"/>
    </row>
    <row r="2504" spans="3:11" ht="15.75" thickBot="1" x14ac:dyDescent="0.3">
      <c r="C2504" s="153" t="s">
        <v>53</v>
      </c>
      <c r="D2504" s="307">
        <f>SUM(F2511:F2519)</f>
        <v>62500</v>
      </c>
      <c r="E2504" s="380"/>
      <c r="F2504" s="70"/>
      <c r="G2504" s="76"/>
      <c r="H2504" s="70"/>
      <c r="I2504" s="70"/>
      <c r="J2504" s="380"/>
      <c r="K2504" s="380"/>
    </row>
    <row r="2505" spans="3:11" x14ac:dyDescent="0.25">
      <c r="C2505" s="70"/>
      <c r="D2505" s="31"/>
      <c r="E2505" s="89"/>
      <c r="F2505" s="89"/>
      <c r="G2505" s="89"/>
      <c r="H2505" s="73"/>
      <c r="I2505" s="73"/>
      <c r="J2505" s="73"/>
      <c r="K2505" s="108"/>
    </row>
    <row r="2506" spans="3:11" x14ac:dyDescent="0.25">
      <c r="C2506" s="70"/>
      <c r="D2506" s="31"/>
      <c r="E2506" s="89"/>
      <c r="F2506" s="89"/>
      <c r="G2506" s="89"/>
      <c r="H2506" s="73"/>
      <c r="I2506" s="73"/>
      <c r="J2506" s="73"/>
      <c r="K2506" s="108"/>
    </row>
    <row r="2507" spans="3:11" ht="15.75" x14ac:dyDescent="0.25">
      <c r="C2507" s="198" t="s">
        <v>391</v>
      </c>
      <c r="D2507" s="306" t="s">
        <v>2254</v>
      </c>
      <c r="E2507" s="89"/>
      <c r="F2507" s="89"/>
      <c r="G2507" s="89"/>
      <c r="H2507" s="73"/>
      <c r="I2507" s="73"/>
      <c r="J2507" s="73"/>
      <c r="K2507" s="108"/>
    </row>
    <row r="2508" spans="3:11" ht="18.75" x14ac:dyDescent="0.25">
      <c r="C2508" s="200" t="str">
        <f>IFERROR(VLOOKUP(D2507,'1. Desarrollo e Innov. Curricu.'!$F:$G,2,FALSE),IFERROR(VLOOKUP(D2507,'2. Investigación Científica'!$F:$G,2,FALSE),IFERROR(VLOOKUP(D2507,'3. Vinculación Univ. Sociedad'!$E:$G,2,FALSE),IFERROR(VLOOKUP(D2507,'4. Docencia y Profesorado Univ.'!$F:$G,2,FALSE),IFERROR(VLOOKUP(D2507,'5. Estudiantes y Graduados'!$F:$G,2,FALSE),IFERROR(VLOOKUP(D2507,'11. Gestion Administrativa'!$F:$G,2,FALSE),IFERROR(VLOOKUP(D2507,'13. Gestión Académica'!$F:$G,2,FALSE),IFERROR(VLOOKUP(D2507,'9. Asegura. de la Calid. y M'!$F:$G,2,FALSE),IFERROR(VLOOKUP(D2507,'6. Gestión del Conocimiento'!$F:$G,2,FALSE),IFERROR(VLOOKUP(D2507,'15. Gobernabilidad y Proceso...'!$F:$G,2,FALSE),IFERROR(VLOOKUP(D2507,'12. Gestión del Talento Humano'!$F:$G,2,FALSE),IFERROR(VLOOKUP(D2507,'14. Internacional... de la E.S.'!$F:$G,2,FALSE),IFERROR(VLOOKUP(D2507,'10. Posgrado'!$F:$G,2,FALSE),IFERROR(VLOOKUP(D2507,'17. Gestión TIC'!$F:$G,2,FALSE),IFERROR(VLOOKUP(D2507,'16. Desa. del Sistema Educ.Sup.'!$F:$G,2,FALSE),IFERROR(VLOOKUP(D2507,'8. Cultura de Inno. Insti...'!$F:$G,2,FALSE),VLOOKUP(D2507,'7. Lo Esencial de la Reforma U.'!$F:$G,2,0)))))))))))))))))</f>
        <v>Mantenimiento al jardín botánico</v>
      </c>
      <c r="D2508" s="31"/>
      <c r="E2508" s="89"/>
      <c r="F2508" s="89"/>
      <c r="G2508" s="89"/>
      <c r="H2508" s="73"/>
      <c r="I2508" s="73"/>
      <c r="J2508" s="73"/>
      <c r="K2508" s="108"/>
    </row>
    <row r="2509" spans="3:11" ht="15.75" thickBot="1" x14ac:dyDescent="0.3">
      <c r="C2509" s="380"/>
      <c r="D2509" s="380"/>
      <c r="E2509" s="380"/>
      <c r="F2509" s="89"/>
      <c r="G2509" s="73"/>
      <c r="H2509" s="73"/>
      <c r="I2509" s="73"/>
      <c r="J2509" s="380"/>
      <c r="K2509" s="380"/>
    </row>
    <row r="2510" spans="3:11" ht="30.75" thickBot="1" x14ac:dyDescent="0.3">
      <c r="C2510" s="125" t="s">
        <v>44</v>
      </c>
      <c r="D2510" s="125" t="s">
        <v>55</v>
      </c>
      <c r="E2510" s="132" t="s">
        <v>57</v>
      </c>
      <c r="F2510" s="131" t="s">
        <v>27</v>
      </c>
      <c r="G2510" s="129" t="s">
        <v>130</v>
      </c>
      <c r="H2510" s="132" t="s">
        <v>46</v>
      </c>
      <c r="I2510" s="129" t="s">
        <v>131</v>
      </c>
      <c r="J2510" s="129" t="s">
        <v>409</v>
      </c>
      <c r="K2510" s="129" t="s">
        <v>410</v>
      </c>
    </row>
    <row r="2511" spans="3:11" hidden="1" x14ac:dyDescent="0.25">
      <c r="C2511" s="210" t="s">
        <v>438</v>
      </c>
      <c r="D2511" s="211"/>
      <c r="E2511" s="209">
        <f>HLOOKUP(C2511,$AH$2:$BU$3,2,0)</f>
        <v>620</v>
      </c>
      <c r="F2511" s="93">
        <f t="shared" ref="F2511:F2519" si="168">D2511*E2511</f>
        <v>0</v>
      </c>
      <c r="G2511" s="157"/>
      <c r="H2511" s="138"/>
      <c r="I2511" s="126" t="e">
        <f>VLOOKUP(H2511,Presupuesto!$B$11:$C$565,2,0)</f>
        <v>#N/A</v>
      </c>
      <c r="J2511" s="208" t="s">
        <v>1474</v>
      </c>
      <c r="K2511" s="94" t="s">
        <v>393</v>
      </c>
    </row>
    <row r="2512" spans="3:11" x14ac:dyDescent="0.25">
      <c r="C2512" s="137" t="s">
        <v>3116</v>
      </c>
      <c r="D2512" s="154">
        <v>2</v>
      </c>
      <c r="E2512" s="119">
        <v>31250</v>
      </c>
      <c r="F2512" s="93">
        <f t="shared" si="168"/>
        <v>62500</v>
      </c>
      <c r="G2512" s="157" t="s">
        <v>128</v>
      </c>
      <c r="H2512" s="138"/>
      <c r="I2512" s="126" t="e">
        <f>VLOOKUP(H2512,Presupuesto!$B$11:$C$565,2,0)</f>
        <v>#N/A</v>
      </c>
      <c r="J2512" s="94" t="s">
        <v>1363</v>
      </c>
      <c r="K2512" s="94" t="s">
        <v>400</v>
      </c>
    </row>
    <row r="2513" spans="3:11" hidden="1" x14ac:dyDescent="0.25">
      <c r="C2513" s="137"/>
      <c r="D2513" s="154"/>
      <c r="E2513" s="119"/>
      <c r="F2513" s="93">
        <f t="shared" si="168"/>
        <v>0</v>
      </c>
      <c r="G2513" s="157"/>
      <c r="H2513" s="138"/>
      <c r="I2513" s="126" t="e">
        <f>VLOOKUP(H2513,Presupuesto!$B$11:$C$565,2,0)</f>
        <v>#N/A</v>
      </c>
      <c r="J2513" s="94" t="str">
        <f t="shared" ref="J2513:J2519" si="169">$J$854</f>
        <v>Desarrollo del Sistema de Educación Superior</v>
      </c>
      <c r="K2513" s="94" t="s">
        <v>411</v>
      </c>
    </row>
    <row r="2514" spans="3:11" hidden="1" x14ac:dyDescent="0.25">
      <c r="C2514" s="137"/>
      <c r="D2514" s="154"/>
      <c r="E2514" s="119"/>
      <c r="F2514" s="93">
        <f t="shared" si="168"/>
        <v>0</v>
      </c>
      <c r="G2514" s="157"/>
      <c r="H2514" s="138"/>
      <c r="I2514" s="126" t="e">
        <f>VLOOKUP(H2514,Presupuesto!$B$11:$C$565,2,0)</f>
        <v>#N/A</v>
      </c>
      <c r="J2514" s="94" t="str">
        <f t="shared" si="169"/>
        <v>Desarrollo del Sistema de Educación Superior</v>
      </c>
      <c r="K2514" s="94" t="s">
        <v>411</v>
      </c>
    </row>
    <row r="2515" spans="3:11" hidden="1" x14ac:dyDescent="0.25">
      <c r="C2515" s="137"/>
      <c r="D2515" s="154"/>
      <c r="E2515" s="119"/>
      <c r="F2515" s="93">
        <f t="shared" si="168"/>
        <v>0</v>
      </c>
      <c r="G2515" s="157"/>
      <c r="H2515" s="138"/>
      <c r="I2515" s="126" t="e">
        <f>VLOOKUP(H2515,Presupuesto!$B$11:$C$565,2,0)</f>
        <v>#N/A</v>
      </c>
      <c r="J2515" s="94" t="str">
        <f t="shared" si="169"/>
        <v>Desarrollo del Sistema de Educación Superior</v>
      </c>
      <c r="K2515" s="94" t="s">
        <v>411</v>
      </c>
    </row>
    <row r="2516" spans="3:11" hidden="1" x14ac:dyDescent="0.25">
      <c r="C2516" s="137"/>
      <c r="D2516" s="154"/>
      <c r="E2516" s="119"/>
      <c r="F2516" s="93">
        <f t="shared" si="168"/>
        <v>0</v>
      </c>
      <c r="G2516" s="157"/>
      <c r="H2516" s="138"/>
      <c r="I2516" s="126" t="e">
        <f>VLOOKUP(H2516,Presupuesto!$B$11:$C$565,2,0)</f>
        <v>#N/A</v>
      </c>
      <c r="J2516" s="94" t="str">
        <f t="shared" si="169"/>
        <v>Desarrollo del Sistema de Educación Superior</v>
      </c>
      <c r="K2516" s="94" t="s">
        <v>400</v>
      </c>
    </row>
    <row r="2517" spans="3:11" hidden="1" x14ac:dyDescent="0.25">
      <c r="C2517" s="137"/>
      <c r="D2517" s="154"/>
      <c r="E2517" s="119"/>
      <c r="F2517" s="93">
        <f t="shared" si="168"/>
        <v>0</v>
      </c>
      <c r="G2517" s="157"/>
      <c r="H2517" s="138"/>
      <c r="I2517" s="126" t="e">
        <f>VLOOKUP(H2517,Presupuesto!$B$11:$C$565,2,0)</f>
        <v>#N/A</v>
      </c>
      <c r="J2517" s="94" t="str">
        <f t="shared" si="169"/>
        <v>Desarrollo del Sistema de Educación Superior</v>
      </c>
      <c r="K2517" s="94" t="s">
        <v>411</v>
      </c>
    </row>
    <row r="2518" spans="3:11" hidden="1" x14ac:dyDescent="0.25">
      <c r="C2518" s="137"/>
      <c r="D2518" s="154"/>
      <c r="E2518" s="119"/>
      <c r="F2518" s="93">
        <f t="shared" si="168"/>
        <v>0</v>
      </c>
      <c r="G2518" s="157"/>
      <c r="H2518" s="138"/>
      <c r="I2518" s="126" t="e">
        <f>VLOOKUP(H2518,Presupuesto!$B$11:$C$565,2,0)</f>
        <v>#N/A</v>
      </c>
      <c r="J2518" s="94" t="str">
        <f t="shared" si="169"/>
        <v>Desarrollo del Sistema de Educación Superior</v>
      </c>
      <c r="K2518" s="94" t="s">
        <v>411</v>
      </c>
    </row>
    <row r="2519" spans="3:11" hidden="1" x14ac:dyDescent="0.25">
      <c r="C2519" s="137"/>
      <c r="D2519" s="154"/>
      <c r="E2519" s="119"/>
      <c r="F2519" s="93">
        <f t="shared" si="168"/>
        <v>0</v>
      </c>
      <c r="G2519" s="157"/>
      <c r="H2519" s="138"/>
      <c r="I2519" s="126" t="e">
        <f>VLOOKUP(H2519,Presupuesto!$B$11:$C$565,2,0)</f>
        <v>#N/A</v>
      </c>
      <c r="J2519" s="94" t="str">
        <f t="shared" si="169"/>
        <v>Desarrollo del Sistema de Educación Superior</v>
      </c>
      <c r="K2519" s="94" t="s">
        <v>411</v>
      </c>
    </row>
    <row r="2521" spans="3:11" ht="15.75" thickBot="1" x14ac:dyDescent="0.3"/>
    <row r="2522" spans="3:11" ht="15.75" thickBot="1" x14ac:dyDescent="0.3">
      <c r="C2522" s="153" t="s">
        <v>53</v>
      </c>
      <c r="D2522" s="307">
        <f>SUM(F2529:F2537)</f>
        <v>87500</v>
      </c>
      <c r="E2522" s="380"/>
      <c r="F2522" s="70"/>
      <c r="G2522" s="76"/>
      <c r="H2522" s="70"/>
      <c r="I2522" s="70"/>
      <c r="J2522" s="380"/>
      <c r="K2522" s="380"/>
    </row>
    <row r="2523" spans="3:11" x14ac:dyDescent="0.25">
      <c r="C2523" s="70"/>
      <c r="D2523" s="31"/>
      <c r="E2523" s="89"/>
      <c r="F2523" s="89"/>
      <c r="G2523" s="89"/>
      <c r="H2523" s="73"/>
      <c r="I2523" s="73"/>
      <c r="J2523" s="73"/>
      <c r="K2523" s="108"/>
    </row>
    <row r="2524" spans="3:11" x14ac:dyDescent="0.25">
      <c r="C2524" s="70"/>
      <c r="D2524" s="31"/>
      <c r="E2524" s="89"/>
      <c r="F2524" s="89"/>
      <c r="G2524" s="89"/>
      <c r="H2524" s="73"/>
      <c r="I2524" s="73"/>
      <c r="J2524" s="73"/>
      <c r="K2524" s="108"/>
    </row>
    <row r="2525" spans="3:11" ht="15.75" x14ac:dyDescent="0.25">
      <c r="C2525" s="198" t="s">
        <v>391</v>
      </c>
      <c r="D2525" s="306" t="s">
        <v>2255</v>
      </c>
      <c r="E2525" s="89"/>
      <c r="F2525" s="89"/>
      <c r="G2525" s="89"/>
      <c r="H2525" s="73"/>
      <c r="I2525" s="73"/>
      <c r="J2525" s="73"/>
      <c r="K2525" s="108"/>
    </row>
    <row r="2526" spans="3:11" ht="18.75" x14ac:dyDescent="0.25">
      <c r="C2526" s="200" t="str">
        <f>IFERROR(VLOOKUP(D2525,'1. Desarrollo e Innov. Curricu.'!$F:$G,2,FALSE),IFERROR(VLOOKUP(D2525,'2. Investigación Científica'!$F:$G,2,FALSE),IFERROR(VLOOKUP(D2525,'3. Vinculación Univ. Sociedad'!$E:$G,2,FALSE),IFERROR(VLOOKUP(D2525,'4. Docencia y Profesorado Univ.'!$F:$G,2,FALSE),IFERROR(VLOOKUP(D2525,'5. Estudiantes y Graduados'!$F:$G,2,FALSE),IFERROR(VLOOKUP(D2525,'11. Gestion Administrativa'!$F:$G,2,FALSE),IFERROR(VLOOKUP(D2525,'13. Gestión Académica'!$F:$G,2,FALSE),IFERROR(VLOOKUP(D2525,'9. Asegura. de la Calid. y M'!$F:$G,2,FALSE),IFERROR(VLOOKUP(D2525,'6. Gestión del Conocimiento'!$F:$G,2,FALSE),IFERROR(VLOOKUP(D2525,'15. Gobernabilidad y Proceso...'!$F:$G,2,FALSE),IFERROR(VLOOKUP(D2525,'12. Gestión del Talento Humano'!$F:$G,2,FALSE),IFERROR(VLOOKUP(D2525,'14. Internacional... de la E.S.'!$F:$G,2,FALSE),IFERROR(VLOOKUP(D2525,'10. Posgrado'!$F:$G,2,FALSE),IFERROR(VLOOKUP(D2525,'17. Gestión TIC'!$F:$G,2,FALSE),IFERROR(VLOOKUP(D2525,'16. Desa. del Sistema Educ.Sup.'!$F:$G,2,FALSE),IFERROR(VLOOKUP(D2525,'8. Cultura de Inno. Insti...'!$F:$G,2,FALSE),VLOOKUP(D2525,'7. Lo Esencial de la Reforma U.'!$F:$G,2,0)))))))))))))))))</f>
        <v>Acondicionamiento del herbario</v>
      </c>
      <c r="D2526" s="31"/>
      <c r="E2526" s="89"/>
      <c r="F2526" s="89"/>
      <c r="G2526" s="89"/>
      <c r="H2526" s="73"/>
      <c r="I2526" s="73"/>
      <c r="J2526" s="73"/>
      <c r="K2526" s="108"/>
    </row>
    <row r="2527" spans="3:11" ht="15.75" thickBot="1" x14ac:dyDescent="0.3">
      <c r="C2527" s="380"/>
      <c r="D2527" s="380"/>
      <c r="E2527" s="380"/>
      <c r="F2527" s="89"/>
      <c r="G2527" s="73"/>
      <c r="H2527" s="73"/>
      <c r="I2527" s="73"/>
      <c r="J2527" s="380"/>
      <c r="K2527" s="380"/>
    </row>
    <row r="2528" spans="3:11" ht="30.75" thickBot="1" x14ac:dyDescent="0.3">
      <c r="C2528" s="125" t="s">
        <v>44</v>
      </c>
      <c r="D2528" s="125" t="s">
        <v>55</v>
      </c>
      <c r="E2528" s="132" t="s">
        <v>57</v>
      </c>
      <c r="F2528" s="131" t="s">
        <v>27</v>
      </c>
      <c r="G2528" s="129" t="s">
        <v>130</v>
      </c>
      <c r="H2528" s="132" t="s">
        <v>46</v>
      </c>
      <c r="I2528" s="129" t="s">
        <v>131</v>
      </c>
      <c r="J2528" s="129" t="s">
        <v>409</v>
      </c>
      <c r="K2528" s="129" t="s">
        <v>410</v>
      </c>
    </row>
    <row r="2529" spans="3:11" hidden="1" x14ac:dyDescent="0.25">
      <c r="C2529" s="210" t="s">
        <v>438</v>
      </c>
      <c r="D2529" s="211"/>
      <c r="E2529" s="209">
        <f>HLOOKUP(C2529,$AH$2:$BU$3,2,0)</f>
        <v>620</v>
      </c>
      <c r="F2529" s="93">
        <f t="shared" ref="F2529:F2537" si="170">D2529*E2529</f>
        <v>0</v>
      </c>
      <c r="G2529" s="157"/>
      <c r="H2529" s="138"/>
      <c r="I2529" s="126" t="e">
        <f>VLOOKUP(H2529,Presupuesto!$B$11:$C$565,2,0)</f>
        <v>#N/A</v>
      </c>
      <c r="J2529" s="208" t="s">
        <v>1474</v>
      </c>
      <c r="K2529" s="94" t="s">
        <v>393</v>
      </c>
    </row>
    <row r="2530" spans="3:11" x14ac:dyDescent="0.25">
      <c r="C2530" s="137" t="s">
        <v>3117</v>
      </c>
      <c r="D2530" s="154">
        <v>2</v>
      </c>
      <c r="E2530" s="119">
        <v>43750</v>
      </c>
      <c r="F2530" s="93">
        <f t="shared" si="170"/>
        <v>87500</v>
      </c>
      <c r="G2530" s="157" t="s">
        <v>128</v>
      </c>
      <c r="H2530" s="138"/>
      <c r="I2530" s="126" t="e">
        <f>VLOOKUP(H2530,Presupuesto!$B$11:$C$565,2,0)</f>
        <v>#N/A</v>
      </c>
      <c r="J2530" s="94" t="s">
        <v>1363</v>
      </c>
      <c r="K2530" s="94" t="s">
        <v>400</v>
      </c>
    </row>
    <row r="2531" spans="3:11" hidden="1" x14ac:dyDescent="0.25">
      <c r="C2531" s="137"/>
      <c r="D2531" s="154"/>
      <c r="E2531" s="119"/>
      <c r="F2531" s="93">
        <f t="shared" si="170"/>
        <v>0</v>
      </c>
      <c r="G2531" s="157"/>
      <c r="H2531" s="138"/>
      <c r="I2531" s="126" t="e">
        <f>VLOOKUP(H2531,Presupuesto!$B$11:$C$565,2,0)</f>
        <v>#N/A</v>
      </c>
      <c r="J2531" s="94" t="str">
        <f t="shared" ref="J2531:J2537" si="171">$J$854</f>
        <v>Desarrollo del Sistema de Educación Superior</v>
      </c>
      <c r="K2531" s="94" t="s">
        <v>411</v>
      </c>
    </row>
    <row r="2532" spans="3:11" hidden="1" x14ac:dyDescent="0.25">
      <c r="C2532" s="137"/>
      <c r="D2532" s="154"/>
      <c r="E2532" s="119"/>
      <c r="F2532" s="93">
        <f t="shared" si="170"/>
        <v>0</v>
      </c>
      <c r="G2532" s="157"/>
      <c r="H2532" s="138"/>
      <c r="I2532" s="126" t="e">
        <f>VLOOKUP(H2532,Presupuesto!$B$11:$C$565,2,0)</f>
        <v>#N/A</v>
      </c>
      <c r="J2532" s="94" t="str">
        <f t="shared" si="171"/>
        <v>Desarrollo del Sistema de Educación Superior</v>
      </c>
      <c r="K2532" s="94" t="s">
        <v>411</v>
      </c>
    </row>
    <row r="2533" spans="3:11" hidden="1" x14ac:dyDescent="0.25">
      <c r="C2533" s="137"/>
      <c r="D2533" s="154"/>
      <c r="E2533" s="119"/>
      <c r="F2533" s="93">
        <f t="shared" si="170"/>
        <v>0</v>
      </c>
      <c r="G2533" s="157"/>
      <c r="H2533" s="138"/>
      <c r="I2533" s="126" t="e">
        <f>VLOOKUP(H2533,Presupuesto!$B$11:$C$565,2,0)</f>
        <v>#N/A</v>
      </c>
      <c r="J2533" s="94" t="str">
        <f t="shared" si="171"/>
        <v>Desarrollo del Sistema de Educación Superior</v>
      </c>
      <c r="K2533" s="94" t="s">
        <v>411</v>
      </c>
    </row>
    <row r="2534" spans="3:11" hidden="1" x14ac:dyDescent="0.25">
      <c r="C2534" s="137"/>
      <c r="D2534" s="154"/>
      <c r="E2534" s="119"/>
      <c r="F2534" s="93">
        <f t="shared" si="170"/>
        <v>0</v>
      </c>
      <c r="G2534" s="157"/>
      <c r="H2534" s="138"/>
      <c r="I2534" s="126" t="e">
        <f>VLOOKUP(H2534,Presupuesto!$B$11:$C$565,2,0)</f>
        <v>#N/A</v>
      </c>
      <c r="J2534" s="94" t="str">
        <f t="shared" si="171"/>
        <v>Desarrollo del Sistema de Educación Superior</v>
      </c>
      <c r="K2534" s="94" t="s">
        <v>400</v>
      </c>
    </row>
    <row r="2535" spans="3:11" hidden="1" x14ac:dyDescent="0.25">
      <c r="C2535" s="137"/>
      <c r="D2535" s="154"/>
      <c r="E2535" s="119"/>
      <c r="F2535" s="93">
        <f t="shared" si="170"/>
        <v>0</v>
      </c>
      <c r="G2535" s="157"/>
      <c r="H2535" s="138"/>
      <c r="I2535" s="126" t="e">
        <f>VLOOKUP(H2535,Presupuesto!$B$11:$C$565,2,0)</f>
        <v>#N/A</v>
      </c>
      <c r="J2535" s="94" t="str">
        <f t="shared" si="171"/>
        <v>Desarrollo del Sistema de Educación Superior</v>
      </c>
      <c r="K2535" s="94" t="s">
        <v>411</v>
      </c>
    </row>
    <row r="2536" spans="3:11" hidden="1" x14ac:dyDescent="0.25">
      <c r="C2536" s="137"/>
      <c r="D2536" s="154"/>
      <c r="E2536" s="119"/>
      <c r="F2536" s="93">
        <f t="shared" si="170"/>
        <v>0</v>
      </c>
      <c r="G2536" s="157"/>
      <c r="H2536" s="138"/>
      <c r="I2536" s="126" t="e">
        <f>VLOOKUP(H2536,Presupuesto!$B$11:$C$565,2,0)</f>
        <v>#N/A</v>
      </c>
      <c r="J2536" s="94" t="str">
        <f t="shared" si="171"/>
        <v>Desarrollo del Sistema de Educación Superior</v>
      </c>
      <c r="K2536" s="94" t="s">
        <v>411</v>
      </c>
    </row>
    <row r="2537" spans="3:11" hidden="1" x14ac:dyDescent="0.25">
      <c r="C2537" s="137"/>
      <c r="D2537" s="154"/>
      <c r="E2537" s="119"/>
      <c r="F2537" s="93">
        <f t="shared" si="170"/>
        <v>0</v>
      </c>
      <c r="G2537" s="157"/>
      <c r="H2537" s="138"/>
      <c r="I2537" s="126" t="e">
        <f>VLOOKUP(H2537,Presupuesto!$B$11:$C$565,2,0)</f>
        <v>#N/A</v>
      </c>
      <c r="J2537" s="94" t="str">
        <f t="shared" si="171"/>
        <v>Desarrollo del Sistema de Educación Superior</v>
      </c>
      <c r="K2537" s="94" t="s">
        <v>411</v>
      </c>
    </row>
    <row r="2538" spans="3:11" x14ac:dyDescent="0.25">
      <c r="C2538" s="380"/>
      <c r="D2538" s="380"/>
      <c r="E2538" s="380"/>
      <c r="F2538" s="380"/>
      <c r="G2538" s="367"/>
      <c r="H2538" s="380"/>
      <c r="I2538" s="380"/>
      <c r="J2538" s="380"/>
      <c r="K2538" s="380"/>
    </row>
    <row r="2539" spans="3:11" ht="15.75" thickBot="1" x14ac:dyDescent="0.3">
      <c r="C2539" s="380"/>
      <c r="D2539" s="380"/>
      <c r="E2539" s="380"/>
      <c r="F2539" s="380"/>
      <c r="G2539" s="367"/>
      <c r="H2539" s="380"/>
      <c r="I2539" s="380"/>
      <c r="J2539" s="380"/>
      <c r="K2539" s="380"/>
    </row>
    <row r="2540" spans="3:11" ht="15.75" thickBot="1" x14ac:dyDescent="0.3">
      <c r="C2540" s="153" t="s">
        <v>53</v>
      </c>
      <c r="D2540" s="307">
        <f>SUM(F2547:F2555)</f>
        <v>125000</v>
      </c>
      <c r="E2540" s="380"/>
      <c r="F2540" s="70"/>
      <c r="G2540" s="76"/>
      <c r="H2540" s="70"/>
      <c r="I2540" s="70"/>
      <c r="J2540" s="380"/>
      <c r="K2540" s="380"/>
    </row>
    <row r="2541" spans="3:11" x14ac:dyDescent="0.25">
      <c r="C2541" s="70"/>
      <c r="D2541" s="31"/>
      <c r="E2541" s="89"/>
      <c r="F2541" s="89"/>
      <c r="G2541" s="89"/>
      <c r="H2541" s="73"/>
      <c r="I2541" s="73"/>
      <c r="J2541" s="73"/>
      <c r="K2541" s="108"/>
    </row>
    <row r="2542" spans="3:11" x14ac:dyDescent="0.25">
      <c r="C2542" s="70"/>
      <c r="D2542" s="31"/>
      <c r="E2542" s="89"/>
      <c r="F2542" s="89"/>
      <c r="G2542" s="89"/>
      <c r="H2542" s="73"/>
      <c r="I2542" s="73"/>
      <c r="J2542" s="73"/>
      <c r="K2542" s="108"/>
    </row>
    <row r="2543" spans="3:11" ht="15.75" x14ac:dyDescent="0.25">
      <c r="C2543" s="198" t="s">
        <v>391</v>
      </c>
      <c r="D2543" s="306" t="s">
        <v>2138</v>
      </c>
      <c r="E2543" s="89"/>
      <c r="F2543" s="89"/>
      <c r="G2543" s="89"/>
      <c r="H2543" s="73"/>
      <c r="I2543" s="73"/>
      <c r="J2543" s="73"/>
      <c r="K2543" s="108"/>
    </row>
    <row r="2544" spans="3:11" ht="18.75" x14ac:dyDescent="0.25">
      <c r="C2544" s="200" t="str">
        <f>IFERROR(VLOOKUP(D2543,'1. Desarrollo e Innov. Curricu.'!$F:$G,2,FALSE),IFERROR(VLOOKUP(D2543,'2. Investigación Científica'!$F:$G,2,FALSE),IFERROR(VLOOKUP(D2543,'3. Vinculación Univ. Sociedad'!$E:$G,2,FALSE),IFERROR(VLOOKUP(D2543,'4. Docencia y Profesorado Univ.'!$F:$G,2,FALSE),IFERROR(VLOOKUP(D2543,'5. Estudiantes y Graduados'!$F:$G,2,FALSE),IFERROR(VLOOKUP(D2543,'11. Gestion Administrativa'!$F:$G,2,FALSE),IFERROR(VLOOKUP(D2543,'13. Gestión Académica'!$F:$G,2,FALSE),IFERROR(VLOOKUP(D2543,'9. Asegura. de la Calid. y M'!$F:$G,2,FALSE),IFERROR(VLOOKUP(D2543,'6. Gestión del Conocimiento'!$F:$G,2,FALSE),IFERROR(VLOOKUP(D2543,'15. Gobernabilidad y Proceso...'!$F:$G,2,FALSE),IFERROR(VLOOKUP(D2543,'12. Gestión del Talento Humano'!$F:$G,2,FALSE),IFERROR(VLOOKUP(D2543,'14. Internacional... de la E.S.'!$F:$G,2,FALSE),IFERROR(VLOOKUP(D2543,'10. Posgrado'!$F:$G,2,FALSE),IFERROR(VLOOKUP(D2543,'17. Gestión TIC'!$F:$G,2,FALSE),IFERROR(VLOOKUP(D2543,'16. Desa. del Sistema Educ.Sup.'!$F:$G,2,FALSE),IFERROR(VLOOKUP(D2543,'8. Cultura de Inno. Insti...'!$F:$G,2,FALSE),VLOOKUP(D2543,'7. Lo Esencial de la Reforma U.'!$F:$G,2,0)))))))))))))))))</f>
        <v>Acondicionamiento de una aula tecnológica para Postgrados</v>
      </c>
      <c r="D2544" s="31"/>
      <c r="E2544" s="89"/>
      <c r="F2544" s="89"/>
      <c r="G2544" s="89"/>
      <c r="H2544" s="73"/>
      <c r="I2544" s="73"/>
      <c r="J2544" s="73"/>
      <c r="K2544" s="108"/>
    </row>
    <row r="2545" spans="3:11" ht="15.75" thickBot="1" x14ac:dyDescent="0.3">
      <c r="C2545" s="380"/>
      <c r="D2545" s="380"/>
      <c r="E2545" s="380"/>
      <c r="F2545" s="89"/>
      <c r="G2545" s="73"/>
      <c r="H2545" s="73"/>
      <c r="I2545" s="73"/>
      <c r="J2545" s="380"/>
      <c r="K2545" s="380"/>
    </row>
    <row r="2546" spans="3:11" ht="30.75" thickBot="1" x14ac:dyDescent="0.3">
      <c r="C2546" s="125" t="s">
        <v>44</v>
      </c>
      <c r="D2546" s="125" t="s">
        <v>55</v>
      </c>
      <c r="E2546" s="132" t="s">
        <v>57</v>
      </c>
      <c r="F2546" s="131" t="s">
        <v>27</v>
      </c>
      <c r="G2546" s="129" t="s">
        <v>130</v>
      </c>
      <c r="H2546" s="132" t="s">
        <v>46</v>
      </c>
      <c r="I2546" s="129" t="s">
        <v>131</v>
      </c>
      <c r="J2546" s="129" t="s">
        <v>409</v>
      </c>
      <c r="K2546" s="129" t="s">
        <v>410</v>
      </c>
    </row>
    <row r="2547" spans="3:11" hidden="1" x14ac:dyDescent="0.25">
      <c r="C2547" s="210" t="s">
        <v>438</v>
      </c>
      <c r="D2547" s="211"/>
      <c r="E2547" s="209">
        <f>HLOOKUP(C2547,$AH$2:$BU$3,2,0)</f>
        <v>620</v>
      </c>
      <c r="F2547" s="93">
        <f t="shared" ref="F2547:F2555" si="172">D2547*E2547</f>
        <v>0</v>
      </c>
      <c r="G2547" s="157"/>
      <c r="H2547" s="138"/>
      <c r="I2547" s="126" t="e">
        <f>VLOOKUP(H2547,Presupuesto!$B$11:$C$565,2,0)</f>
        <v>#N/A</v>
      </c>
      <c r="J2547" s="208" t="s">
        <v>1474</v>
      </c>
      <c r="K2547" s="94" t="s">
        <v>393</v>
      </c>
    </row>
    <row r="2548" spans="3:11" x14ac:dyDescent="0.25">
      <c r="C2548" s="137" t="s">
        <v>3118</v>
      </c>
      <c r="D2548" s="154">
        <v>1</v>
      </c>
      <c r="E2548" s="119">
        <v>125000</v>
      </c>
      <c r="F2548" s="93">
        <f t="shared" si="172"/>
        <v>125000</v>
      </c>
      <c r="G2548" s="157" t="s">
        <v>1692</v>
      </c>
      <c r="H2548" s="138"/>
      <c r="I2548" s="126" t="e">
        <f>VLOOKUP(H2548,Presupuesto!$B$11:$C$565,2,0)</f>
        <v>#N/A</v>
      </c>
      <c r="J2548" s="94" t="s">
        <v>1363</v>
      </c>
      <c r="K2548" s="94" t="s">
        <v>397</v>
      </c>
    </row>
    <row r="2549" spans="3:11" hidden="1" x14ac:dyDescent="0.25">
      <c r="C2549" s="137"/>
      <c r="D2549" s="154"/>
      <c r="E2549" s="119"/>
      <c r="F2549" s="93">
        <f t="shared" si="172"/>
        <v>0</v>
      </c>
      <c r="G2549" s="157"/>
      <c r="H2549" s="138"/>
      <c r="I2549" s="126" t="e">
        <f>VLOOKUP(H2549,Presupuesto!$B$11:$C$565,2,0)</f>
        <v>#N/A</v>
      </c>
      <c r="J2549" s="94" t="s">
        <v>1363</v>
      </c>
      <c r="K2549" s="94" t="s">
        <v>411</v>
      </c>
    </row>
    <row r="2550" spans="3:11" hidden="1" x14ac:dyDescent="0.25">
      <c r="C2550" s="137"/>
      <c r="D2550" s="154"/>
      <c r="E2550" s="119"/>
      <c r="F2550" s="93">
        <f t="shared" si="172"/>
        <v>0</v>
      </c>
      <c r="G2550" s="157"/>
      <c r="H2550" s="138"/>
      <c r="I2550" s="126" t="e">
        <f>VLOOKUP(H2550,Presupuesto!$B$11:$C$565,2,0)</f>
        <v>#N/A</v>
      </c>
      <c r="J2550" s="94" t="str">
        <f t="shared" ref="J2550:J2555" si="173">$J$854</f>
        <v>Desarrollo del Sistema de Educación Superior</v>
      </c>
      <c r="K2550" s="94" t="s">
        <v>411</v>
      </c>
    </row>
    <row r="2551" spans="3:11" hidden="1" x14ac:dyDescent="0.25">
      <c r="C2551" s="137"/>
      <c r="D2551" s="154"/>
      <c r="E2551" s="119"/>
      <c r="F2551" s="93">
        <f t="shared" si="172"/>
        <v>0</v>
      </c>
      <c r="G2551" s="157"/>
      <c r="H2551" s="138"/>
      <c r="I2551" s="126" t="e">
        <f>VLOOKUP(H2551,Presupuesto!$B$11:$C$565,2,0)</f>
        <v>#N/A</v>
      </c>
      <c r="J2551" s="94" t="str">
        <f t="shared" si="173"/>
        <v>Desarrollo del Sistema de Educación Superior</v>
      </c>
      <c r="K2551" s="94" t="s">
        <v>411</v>
      </c>
    </row>
    <row r="2552" spans="3:11" hidden="1" x14ac:dyDescent="0.25">
      <c r="C2552" s="137"/>
      <c r="D2552" s="154"/>
      <c r="E2552" s="119"/>
      <c r="F2552" s="93">
        <f t="shared" si="172"/>
        <v>0</v>
      </c>
      <c r="G2552" s="157"/>
      <c r="H2552" s="138"/>
      <c r="I2552" s="126" t="e">
        <f>VLOOKUP(H2552,Presupuesto!$B$11:$C$565,2,0)</f>
        <v>#N/A</v>
      </c>
      <c r="J2552" s="94" t="str">
        <f t="shared" si="173"/>
        <v>Desarrollo del Sistema de Educación Superior</v>
      </c>
      <c r="K2552" s="94" t="s">
        <v>400</v>
      </c>
    </row>
    <row r="2553" spans="3:11" hidden="1" x14ac:dyDescent="0.25">
      <c r="C2553" s="137"/>
      <c r="D2553" s="154"/>
      <c r="E2553" s="119"/>
      <c r="F2553" s="93">
        <f t="shared" si="172"/>
        <v>0</v>
      </c>
      <c r="G2553" s="157"/>
      <c r="H2553" s="138"/>
      <c r="I2553" s="126" t="e">
        <f>VLOOKUP(H2553,Presupuesto!$B$11:$C$565,2,0)</f>
        <v>#N/A</v>
      </c>
      <c r="J2553" s="94" t="str">
        <f t="shared" si="173"/>
        <v>Desarrollo del Sistema de Educación Superior</v>
      </c>
      <c r="K2553" s="94" t="s">
        <v>411</v>
      </c>
    </row>
    <row r="2554" spans="3:11" hidden="1" x14ac:dyDescent="0.25">
      <c r="C2554" s="137"/>
      <c r="D2554" s="154"/>
      <c r="E2554" s="119"/>
      <c r="F2554" s="93">
        <f t="shared" si="172"/>
        <v>0</v>
      </c>
      <c r="G2554" s="157"/>
      <c r="H2554" s="138"/>
      <c r="I2554" s="126" t="e">
        <f>VLOOKUP(H2554,Presupuesto!$B$11:$C$565,2,0)</f>
        <v>#N/A</v>
      </c>
      <c r="J2554" s="94" t="str">
        <f t="shared" si="173"/>
        <v>Desarrollo del Sistema de Educación Superior</v>
      </c>
      <c r="K2554" s="94" t="s">
        <v>411</v>
      </c>
    </row>
    <row r="2555" spans="3:11" hidden="1" x14ac:dyDescent="0.25">
      <c r="C2555" s="137"/>
      <c r="D2555" s="154"/>
      <c r="E2555" s="119"/>
      <c r="F2555" s="93">
        <f t="shared" si="172"/>
        <v>0</v>
      </c>
      <c r="G2555" s="157"/>
      <c r="H2555" s="138"/>
      <c r="I2555" s="126" t="e">
        <f>VLOOKUP(H2555,Presupuesto!$B$11:$C$565,2,0)</f>
        <v>#N/A</v>
      </c>
      <c r="J2555" s="94" t="str">
        <f t="shared" si="173"/>
        <v>Desarrollo del Sistema de Educación Superior</v>
      </c>
      <c r="K2555" s="94" t="s">
        <v>411</v>
      </c>
    </row>
    <row r="2556" spans="3:11" x14ac:dyDescent="0.25">
      <c r="C2556" s="380"/>
      <c r="D2556" s="380"/>
      <c r="E2556" s="380"/>
      <c r="F2556" s="380"/>
      <c r="G2556" s="367"/>
      <c r="H2556" s="380"/>
      <c r="I2556" s="380"/>
      <c r="J2556" s="380"/>
      <c r="K2556" s="380"/>
    </row>
    <row r="2557" spans="3:11" ht="15.75" thickBot="1" x14ac:dyDescent="0.3">
      <c r="C2557" s="380"/>
      <c r="D2557" s="380"/>
      <c r="E2557" s="380"/>
      <c r="F2557" s="380"/>
      <c r="G2557" s="367"/>
      <c r="H2557" s="380"/>
      <c r="I2557" s="380"/>
      <c r="J2557" s="380"/>
      <c r="K2557" s="380"/>
    </row>
    <row r="2558" spans="3:11" ht="15.75" thickBot="1" x14ac:dyDescent="0.3">
      <c r="C2558" s="153" t="s">
        <v>53</v>
      </c>
      <c r="D2558" s="307">
        <f>SUM(F2565:F2573)</f>
        <v>680000</v>
      </c>
      <c r="E2558" s="380"/>
      <c r="F2558" s="70"/>
      <c r="G2558" s="76"/>
      <c r="H2558" s="70"/>
      <c r="I2558" s="70"/>
      <c r="J2558" s="380"/>
      <c r="K2558" s="380"/>
    </row>
    <row r="2559" spans="3:11" x14ac:dyDescent="0.25">
      <c r="C2559" s="70"/>
      <c r="D2559" s="31"/>
      <c r="E2559" s="89"/>
      <c r="F2559" s="89"/>
      <c r="G2559" s="89"/>
      <c r="H2559" s="73"/>
      <c r="I2559" s="73"/>
      <c r="J2559" s="73"/>
      <c r="K2559" s="108"/>
    </row>
    <row r="2560" spans="3:11" x14ac:dyDescent="0.25">
      <c r="C2560" s="70"/>
      <c r="D2560" s="31"/>
      <c r="E2560" s="89"/>
      <c r="F2560" s="89"/>
      <c r="G2560" s="89"/>
      <c r="H2560" s="73"/>
      <c r="I2560" s="73"/>
      <c r="J2560" s="73"/>
      <c r="K2560" s="108"/>
    </row>
    <row r="2561" spans="3:11" ht="15.75" x14ac:dyDescent="0.25">
      <c r="C2561" s="198" t="s">
        <v>391</v>
      </c>
      <c r="D2561" s="306" t="s">
        <v>2140</v>
      </c>
      <c r="E2561" s="89"/>
      <c r="F2561" s="89"/>
      <c r="G2561" s="89"/>
      <c r="H2561" s="73"/>
      <c r="I2561" s="73"/>
      <c r="J2561" s="73"/>
      <c r="K2561" s="108"/>
    </row>
    <row r="2562" spans="3:11" ht="18.75" x14ac:dyDescent="0.25">
      <c r="C2562" s="200" t="str">
        <f>IFERROR(VLOOKUP(D2561,'1. Desarrollo e Innov. Curricu.'!$F:$G,2,FALSE),IFERROR(VLOOKUP(D2561,'2. Investigación Científica'!$F:$G,2,FALSE),IFERROR(VLOOKUP(D2561,'3. Vinculación Univ. Sociedad'!$E:$G,2,FALSE),IFERROR(VLOOKUP(D2561,'4. Docencia y Profesorado Univ.'!$F:$G,2,FALSE),IFERROR(VLOOKUP(D2561,'5. Estudiantes y Graduados'!$F:$G,2,FALSE),IFERROR(VLOOKUP(D2561,'11. Gestion Administrativa'!$F:$G,2,FALSE),IFERROR(VLOOKUP(D2561,'13. Gestión Académica'!$F:$G,2,FALSE),IFERROR(VLOOKUP(D2561,'9. Asegura. de la Calid. y M'!$F:$G,2,FALSE),IFERROR(VLOOKUP(D2561,'6. Gestión del Conocimiento'!$F:$G,2,FALSE),IFERROR(VLOOKUP(D2561,'15. Gobernabilidad y Proceso...'!$F:$G,2,FALSE),IFERROR(VLOOKUP(D2561,'12. Gestión del Talento Humano'!$F:$G,2,FALSE),IFERROR(VLOOKUP(D2561,'14. Internacional... de la E.S.'!$F:$G,2,FALSE),IFERROR(VLOOKUP(D2561,'10. Posgrado'!$F:$G,2,FALSE),IFERROR(VLOOKUP(D2561,'17. Gestión TIC'!$F:$G,2,FALSE),IFERROR(VLOOKUP(D2561,'16. Desa. del Sistema Educ.Sup.'!$F:$G,2,FALSE),IFERROR(VLOOKUP(D2561,'8. Cultura de Inno. Insti...'!$F:$G,2,FALSE),VLOOKUP(D2561,'7. Lo Esencial de la Reforma U.'!$F:$G,2,0)))))))))))))))))</f>
        <v>Desarrollo de proyecto de renovación de laboratorio, (adquisición de veinte computadoras nuevas con software especializado de Matemática y Estadística</v>
      </c>
      <c r="D2562" s="31"/>
      <c r="E2562" s="89"/>
      <c r="F2562" s="89"/>
      <c r="G2562" s="89"/>
      <c r="H2562" s="73"/>
      <c r="I2562" s="73"/>
      <c r="J2562" s="73"/>
      <c r="K2562" s="108"/>
    </row>
    <row r="2563" spans="3:11" ht="15.75" thickBot="1" x14ac:dyDescent="0.3">
      <c r="C2563" s="380"/>
      <c r="D2563" s="380"/>
      <c r="E2563" s="380"/>
      <c r="F2563" s="89"/>
      <c r="G2563" s="73"/>
      <c r="H2563" s="73"/>
      <c r="I2563" s="73"/>
      <c r="J2563" s="380"/>
      <c r="K2563" s="380"/>
    </row>
    <row r="2564" spans="3:11" ht="30.75" thickBot="1" x14ac:dyDescent="0.3">
      <c r="C2564" s="125" t="s">
        <v>44</v>
      </c>
      <c r="D2564" s="125" t="s">
        <v>55</v>
      </c>
      <c r="E2564" s="132" t="s">
        <v>57</v>
      </c>
      <c r="F2564" s="131" t="s">
        <v>27</v>
      </c>
      <c r="G2564" s="129" t="s">
        <v>130</v>
      </c>
      <c r="H2564" s="132" t="s">
        <v>46</v>
      </c>
      <c r="I2564" s="129" t="s">
        <v>131</v>
      </c>
      <c r="J2564" s="129" t="s">
        <v>409</v>
      </c>
      <c r="K2564" s="129" t="s">
        <v>410</v>
      </c>
    </row>
    <row r="2565" spans="3:11" hidden="1" x14ac:dyDescent="0.25">
      <c r="C2565" s="210" t="s">
        <v>438</v>
      </c>
      <c r="D2565" s="211"/>
      <c r="E2565" s="209">
        <f>HLOOKUP(C2565,$AH$2:$BU$3,2,0)</f>
        <v>620</v>
      </c>
      <c r="F2565" s="93">
        <f t="shared" ref="F2565:F2573" si="174">D2565*E2565</f>
        <v>0</v>
      </c>
      <c r="G2565" s="157"/>
      <c r="H2565" s="138"/>
      <c r="I2565" s="126" t="e">
        <f>VLOOKUP(H2565,Presupuesto!$B$11:$C$565,2,0)</f>
        <v>#N/A</v>
      </c>
      <c r="J2565" s="208" t="s">
        <v>1474</v>
      </c>
      <c r="K2565" s="94" t="s">
        <v>393</v>
      </c>
    </row>
    <row r="2566" spans="3:11" x14ac:dyDescent="0.25">
      <c r="C2566" s="137" t="s">
        <v>3119</v>
      </c>
      <c r="D2566" s="154">
        <v>1</v>
      </c>
      <c r="E2566" s="119">
        <v>680000</v>
      </c>
      <c r="F2566" s="93">
        <f t="shared" si="174"/>
        <v>680000</v>
      </c>
      <c r="G2566" s="157" t="s">
        <v>1692</v>
      </c>
      <c r="H2566" s="138"/>
      <c r="I2566" s="126" t="e">
        <f>VLOOKUP(H2566,Presupuesto!$B$11:$C$565,2,0)</f>
        <v>#N/A</v>
      </c>
      <c r="J2566" s="94" t="s">
        <v>1363</v>
      </c>
      <c r="K2566" s="94" t="s">
        <v>397</v>
      </c>
    </row>
    <row r="2567" spans="3:11" hidden="1" x14ac:dyDescent="0.25">
      <c r="C2567" s="137"/>
      <c r="D2567" s="154"/>
      <c r="E2567" s="119"/>
      <c r="F2567" s="93">
        <f t="shared" si="174"/>
        <v>0</v>
      </c>
      <c r="G2567" s="157"/>
      <c r="H2567" s="138"/>
      <c r="I2567" s="126" t="e">
        <f>VLOOKUP(H2567,Presupuesto!$B$11:$C$565,2,0)</f>
        <v>#N/A</v>
      </c>
      <c r="J2567" s="94" t="s">
        <v>1363</v>
      </c>
      <c r="K2567" s="94" t="s">
        <v>411</v>
      </c>
    </row>
    <row r="2568" spans="3:11" hidden="1" x14ac:dyDescent="0.25">
      <c r="C2568" s="137"/>
      <c r="D2568" s="154"/>
      <c r="E2568" s="119"/>
      <c r="F2568" s="93">
        <f t="shared" si="174"/>
        <v>0</v>
      </c>
      <c r="G2568" s="157"/>
      <c r="H2568" s="138"/>
      <c r="I2568" s="126" t="e">
        <f>VLOOKUP(H2568,Presupuesto!$B$11:$C$565,2,0)</f>
        <v>#N/A</v>
      </c>
      <c r="J2568" s="94" t="str">
        <f t="shared" ref="J2568:J2573" si="175">$J$854</f>
        <v>Desarrollo del Sistema de Educación Superior</v>
      </c>
      <c r="K2568" s="94" t="s">
        <v>411</v>
      </c>
    </row>
    <row r="2569" spans="3:11" hidden="1" x14ac:dyDescent="0.25">
      <c r="C2569" s="137"/>
      <c r="D2569" s="154"/>
      <c r="E2569" s="119"/>
      <c r="F2569" s="93">
        <f t="shared" si="174"/>
        <v>0</v>
      </c>
      <c r="G2569" s="157"/>
      <c r="H2569" s="138"/>
      <c r="I2569" s="126" t="e">
        <f>VLOOKUP(H2569,Presupuesto!$B$11:$C$565,2,0)</f>
        <v>#N/A</v>
      </c>
      <c r="J2569" s="94" t="str">
        <f t="shared" si="175"/>
        <v>Desarrollo del Sistema de Educación Superior</v>
      </c>
      <c r="K2569" s="94" t="s">
        <v>411</v>
      </c>
    </row>
    <row r="2570" spans="3:11" hidden="1" x14ac:dyDescent="0.25">
      <c r="C2570" s="137"/>
      <c r="D2570" s="154"/>
      <c r="E2570" s="119"/>
      <c r="F2570" s="93">
        <f t="shared" si="174"/>
        <v>0</v>
      </c>
      <c r="G2570" s="157"/>
      <c r="H2570" s="138"/>
      <c r="I2570" s="126" t="e">
        <f>VLOOKUP(H2570,Presupuesto!$B$11:$C$565,2,0)</f>
        <v>#N/A</v>
      </c>
      <c r="J2570" s="94" t="str">
        <f t="shared" si="175"/>
        <v>Desarrollo del Sistema de Educación Superior</v>
      </c>
      <c r="K2570" s="94" t="s">
        <v>400</v>
      </c>
    </row>
    <row r="2571" spans="3:11" hidden="1" x14ac:dyDescent="0.25">
      <c r="C2571" s="137"/>
      <c r="D2571" s="154"/>
      <c r="E2571" s="119"/>
      <c r="F2571" s="93">
        <f t="shared" si="174"/>
        <v>0</v>
      </c>
      <c r="G2571" s="157"/>
      <c r="H2571" s="138"/>
      <c r="I2571" s="126" t="e">
        <f>VLOOKUP(H2571,Presupuesto!$B$11:$C$565,2,0)</f>
        <v>#N/A</v>
      </c>
      <c r="J2571" s="94" t="str">
        <f t="shared" si="175"/>
        <v>Desarrollo del Sistema de Educación Superior</v>
      </c>
      <c r="K2571" s="94" t="s">
        <v>411</v>
      </c>
    </row>
    <row r="2572" spans="3:11" hidden="1" x14ac:dyDescent="0.25">
      <c r="C2572" s="137"/>
      <c r="D2572" s="154"/>
      <c r="E2572" s="119"/>
      <c r="F2572" s="93">
        <f t="shared" si="174"/>
        <v>0</v>
      </c>
      <c r="G2572" s="157"/>
      <c r="H2572" s="138"/>
      <c r="I2572" s="126" t="e">
        <f>VLOOKUP(H2572,Presupuesto!$B$11:$C$565,2,0)</f>
        <v>#N/A</v>
      </c>
      <c r="J2572" s="94" t="str">
        <f t="shared" si="175"/>
        <v>Desarrollo del Sistema de Educación Superior</v>
      </c>
      <c r="K2572" s="94" t="s">
        <v>411</v>
      </c>
    </row>
    <row r="2573" spans="3:11" hidden="1" x14ac:dyDescent="0.25">
      <c r="C2573" s="137"/>
      <c r="D2573" s="154"/>
      <c r="E2573" s="119"/>
      <c r="F2573" s="93">
        <f t="shared" si="174"/>
        <v>0</v>
      </c>
      <c r="G2573" s="157"/>
      <c r="H2573" s="138"/>
      <c r="I2573" s="126" t="e">
        <f>VLOOKUP(H2573,Presupuesto!$B$11:$C$565,2,0)</f>
        <v>#N/A</v>
      </c>
      <c r="J2573" s="94" t="str">
        <f t="shared" si="175"/>
        <v>Desarrollo del Sistema de Educación Superior</v>
      </c>
      <c r="K2573" s="94" t="s">
        <v>411</v>
      </c>
    </row>
    <row r="2574" spans="3:11" x14ac:dyDescent="0.25">
      <c r="C2574" s="380"/>
      <c r="D2574" s="380"/>
      <c r="E2574" s="380"/>
      <c r="F2574" s="380"/>
      <c r="G2574" s="367"/>
      <c r="H2574" s="380"/>
      <c r="I2574" s="380"/>
      <c r="J2574" s="380"/>
      <c r="K2574" s="380"/>
    </row>
    <row r="2575" spans="3:11" ht="15.75" thickBot="1" x14ac:dyDescent="0.3">
      <c r="C2575" s="380"/>
      <c r="D2575" s="380"/>
      <c r="E2575" s="380"/>
      <c r="F2575" s="380"/>
      <c r="G2575" s="367"/>
      <c r="H2575" s="380"/>
      <c r="I2575" s="380"/>
      <c r="J2575" s="380"/>
      <c r="K2575" s="380"/>
    </row>
    <row r="2576" spans="3:11" ht="15.75" thickBot="1" x14ac:dyDescent="0.3">
      <c r="C2576" s="153" t="s">
        <v>53</v>
      </c>
      <c r="D2576" s="307">
        <f>SUM(F2583:F2591)</f>
        <v>285000</v>
      </c>
      <c r="E2576" s="380"/>
      <c r="F2576" s="70"/>
      <c r="G2576" s="76"/>
      <c r="H2576" s="70"/>
      <c r="I2576" s="70"/>
      <c r="J2576" s="380"/>
      <c r="K2576" s="380"/>
    </row>
    <row r="2577" spans="3:11" x14ac:dyDescent="0.25">
      <c r="C2577" s="70"/>
      <c r="D2577" s="31"/>
      <c r="E2577" s="89"/>
      <c r="F2577" s="89"/>
      <c r="G2577" s="89"/>
      <c r="H2577" s="73"/>
      <c r="I2577" s="73"/>
      <c r="J2577" s="73"/>
      <c r="K2577" s="108"/>
    </row>
    <row r="2578" spans="3:11" x14ac:dyDescent="0.25">
      <c r="C2578" s="70"/>
      <c r="D2578" s="31"/>
      <c r="E2578" s="89"/>
      <c r="F2578" s="89"/>
      <c r="G2578" s="89"/>
      <c r="H2578" s="73"/>
      <c r="I2578" s="73"/>
      <c r="J2578" s="73"/>
      <c r="K2578" s="108"/>
    </row>
    <row r="2579" spans="3:11" ht="15.75" x14ac:dyDescent="0.25">
      <c r="C2579" s="198" t="s">
        <v>391</v>
      </c>
      <c r="D2579" s="306" t="s">
        <v>2142</v>
      </c>
      <c r="E2579" s="89"/>
      <c r="F2579" s="89"/>
      <c r="G2579" s="89"/>
      <c r="H2579" s="73"/>
      <c r="I2579" s="73"/>
      <c r="J2579" s="73"/>
      <c r="K2579" s="108"/>
    </row>
    <row r="2580" spans="3:11" ht="18.75" x14ac:dyDescent="0.25">
      <c r="C2580" s="200" t="str">
        <f>IFERROR(VLOOKUP(D2579,'1. Desarrollo e Innov. Curricu.'!$F:$G,2,FALSE),IFERROR(VLOOKUP(D2579,'2. Investigación Científica'!$F:$G,2,FALSE),IFERROR(VLOOKUP(D2579,'3. Vinculación Univ. Sociedad'!$E:$G,2,FALSE),IFERROR(VLOOKUP(D2579,'4. Docencia y Profesorado Univ.'!$F:$G,2,FALSE),IFERROR(VLOOKUP(D2579,'5. Estudiantes y Graduados'!$F:$G,2,FALSE),IFERROR(VLOOKUP(D2579,'11. Gestion Administrativa'!$F:$G,2,FALSE),IFERROR(VLOOKUP(D2579,'13. Gestión Académica'!$F:$G,2,FALSE),IFERROR(VLOOKUP(D2579,'9. Asegura. de la Calid. y M'!$F:$G,2,FALSE),IFERROR(VLOOKUP(D2579,'6. Gestión del Conocimiento'!$F:$G,2,FALSE),IFERROR(VLOOKUP(D2579,'15. Gobernabilidad y Proceso...'!$F:$G,2,FALSE),IFERROR(VLOOKUP(D2579,'12. Gestión del Talento Humano'!$F:$G,2,FALSE),IFERROR(VLOOKUP(D2579,'14. Internacional... de la E.S.'!$F:$G,2,FALSE),IFERROR(VLOOKUP(D2579,'10. Posgrado'!$F:$G,2,FALSE),IFERROR(VLOOKUP(D2579,'17. Gestión TIC'!$F:$G,2,FALSE),IFERROR(VLOOKUP(D2579,'16. Desa. del Sistema Educ.Sup.'!$F:$G,2,FALSE),IFERROR(VLOOKUP(D2579,'8. Cultura de Inno. Insti...'!$F:$G,2,FALSE),VLOOKUP(D2579,'7. Lo Esencial de la Reforma U.'!$F:$G,2,0)))))))))))))))))</f>
        <v>Gestión del proyecto para la compra de 19 aires acondicionados</v>
      </c>
      <c r="D2580" s="31"/>
      <c r="E2580" s="89"/>
      <c r="F2580" s="89"/>
      <c r="G2580" s="89"/>
      <c r="H2580" s="73"/>
      <c r="I2580" s="73"/>
      <c r="J2580" s="73"/>
      <c r="K2580" s="108"/>
    </row>
    <row r="2581" spans="3:11" ht="15.75" thickBot="1" x14ac:dyDescent="0.3">
      <c r="C2581" s="380"/>
      <c r="D2581" s="380"/>
      <c r="E2581" s="380"/>
      <c r="F2581" s="89"/>
      <c r="G2581" s="73"/>
      <c r="H2581" s="73"/>
      <c r="I2581" s="73"/>
      <c r="J2581" s="380"/>
      <c r="K2581" s="380"/>
    </row>
    <row r="2582" spans="3:11" ht="30.75" thickBot="1" x14ac:dyDescent="0.3">
      <c r="C2582" s="125" t="s">
        <v>44</v>
      </c>
      <c r="D2582" s="125" t="s">
        <v>55</v>
      </c>
      <c r="E2582" s="132" t="s">
        <v>57</v>
      </c>
      <c r="F2582" s="131" t="s">
        <v>27</v>
      </c>
      <c r="G2582" s="129" t="s">
        <v>130</v>
      </c>
      <c r="H2582" s="132" t="s">
        <v>46</v>
      </c>
      <c r="I2582" s="129" t="s">
        <v>131</v>
      </c>
      <c r="J2582" s="129" t="s">
        <v>409</v>
      </c>
      <c r="K2582" s="129" t="s">
        <v>410</v>
      </c>
    </row>
    <row r="2583" spans="3:11" hidden="1" x14ac:dyDescent="0.25">
      <c r="C2583" s="210" t="s">
        <v>438</v>
      </c>
      <c r="D2583" s="211"/>
      <c r="E2583" s="209">
        <f>HLOOKUP(C2583,$AH$2:$BU$3,2,0)</f>
        <v>620</v>
      </c>
      <c r="F2583" s="93">
        <f t="shared" ref="F2583:F2591" si="176">D2583*E2583</f>
        <v>0</v>
      </c>
      <c r="G2583" s="157"/>
      <c r="H2583" s="138"/>
      <c r="I2583" s="126" t="e">
        <f>VLOOKUP(H2583,Presupuesto!$B$11:$C$565,2,0)</f>
        <v>#N/A</v>
      </c>
      <c r="J2583" s="208" t="s">
        <v>1474</v>
      </c>
      <c r="K2583" s="94" t="s">
        <v>393</v>
      </c>
    </row>
    <row r="2584" spans="3:11" x14ac:dyDescent="0.25">
      <c r="C2584" s="137" t="s">
        <v>3120</v>
      </c>
      <c r="D2584" s="154">
        <v>1</v>
      </c>
      <c r="E2584" s="119">
        <v>285000</v>
      </c>
      <c r="F2584" s="93">
        <f t="shared" si="176"/>
        <v>285000</v>
      </c>
      <c r="G2584" s="157" t="s">
        <v>1692</v>
      </c>
      <c r="H2584" s="138"/>
      <c r="I2584" s="126" t="e">
        <f>VLOOKUP(H2584,Presupuesto!$B$11:$C$565,2,0)</f>
        <v>#N/A</v>
      </c>
      <c r="J2584" s="94" t="s">
        <v>1363</v>
      </c>
      <c r="K2584" s="94" t="s">
        <v>394</v>
      </c>
    </row>
    <row r="2585" spans="3:11" hidden="1" x14ac:dyDescent="0.25">
      <c r="C2585" s="137"/>
      <c r="D2585" s="154"/>
      <c r="E2585" s="119"/>
      <c r="F2585" s="93">
        <f t="shared" si="176"/>
        <v>0</v>
      </c>
      <c r="G2585" s="157"/>
      <c r="H2585" s="138"/>
      <c r="I2585" s="126" t="e">
        <f>VLOOKUP(H2585,Presupuesto!$B$11:$C$565,2,0)</f>
        <v>#N/A</v>
      </c>
      <c r="J2585" s="94" t="str">
        <f t="shared" ref="J2585:J2591" si="177">$J$854</f>
        <v>Desarrollo del Sistema de Educación Superior</v>
      </c>
      <c r="K2585" s="94" t="s">
        <v>411</v>
      </c>
    </row>
    <row r="2586" spans="3:11" hidden="1" x14ac:dyDescent="0.25">
      <c r="C2586" s="137"/>
      <c r="D2586" s="154"/>
      <c r="E2586" s="119"/>
      <c r="F2586" s="93">
        <f t="shared" si="176"/>
        <v>0</v>
      </c>
      <c r="G2586" s="157"/>
      <c r="H2586" s="138"/>
      <c r="I2586" s="126" t="e">
        <f>VLOOKUP(H2586,Presupuesto!$B$11:$C$565,2,0)</f>
        <v>#N/A</v>
      </c>
      <c r="J2586" s="94" t="str">
        <f t="shared" si="177"/>
        <v>Desarrollo del Sistema de Educación Superior</v>
      </c>
      <c r="K2586" s="94" t="s">
        <v>411</v>
      </c>
    </row>
    <row r="2587" spans="3:11" hidden="1" x14ac:dyDescent="0.25">
      <c r="C2587" s="137"/>
      <c r="D2587" s="154"/>
      <c r="E2587" s="119"/>
      <c r="F2587" s="93">
        <f t="shared" si="176"/>
        <v>0</v>
      </c>
      <c r="G2587" s="157"/>
      <c r="H2587" s="138"/>
      <c r="I2587" s="126" t="e">
        <f>VLOOKUP(H2587,Presupuesto!$B$11:$C$565,2,0)</f>
        <v>#N/A</v>
      </c>
      <c r="J2587" s="94" t="str">
        <f t="shared" si="177"/>
        <v>Desarrollo del Sistema de Educación Superior</v>
      </c>
      <c r="K2587" s="94" t="s">
        <v>411</v>
      </c>
    </row>
    <row r="2588" spans="3:11" hidden="1" x14ac:dyDescent="0.25">
      <c r="C2588" s="137"/>
      <c r="D2588" s="154"/>
      <c r="E2588" s="119"/>
      <c r="F2588" s="93">
        <f t="shared" si="176"/>
        <v>0</v>
      </c>
      <c r="G2588" s="157"/>
      <c r="H2588" s="138"/>
      <c r="I2588" s="126" t="e">
        <f>VLOOKUP(H2588,Presupuesto!$B$11:$C$565,2,0)</f>
        <v>#N/A</v>
      </c>
      <c r="J2588" s="94" t="str">
        <f t="shared" si="177"/>
        <v>Desarrollo del Sistema de Educación Superior</v>
      </c>
      <c r="K2588" s="94" t="s">
        <v>400</v>
      </c>
    </row>
    <row r="2589" spans="3:11" hidden="1" x14ac:dyDescent="0.25">
      <c r="C2589" s="137"/>
      <c r="D2589" s="154"/>
      <c r="E2589" s="119"/>
      <c r="F2589" s="93">
        <f t="shared" si="176"/>
        <v>0</v>
      </c>
      <c r="G2589" s="157"/>
      <c r="H2589" s="138"/>
      <c r="I2589" s="126" t="e">
        <f>VLOOKUP(H2589,Presupuesto!$B$11:$C$565,2,0)</f>
        <v>#N/A</v>
      </c>
      <c r="J2589" s="94" t="str">
        <f t="shared" si="177"/>
        <v>Desarrollo del Sistema de Educación Superior</v>
      </c>
      <c r="K2589" s="94" t="s">
        <v>411</v>
      </c>
    </row>
    <row r="2590" spans="3:11" hidden="1" x14ac:dyDescent="0.25">
      <c r="C2590" s="137"/>
      <c r="D2590" s="154"/>
      <c r="E2590" s="119"/>
      <c r="F2590" s="93">
        <f t="shared" si="176"/>
        <v>0</v>
      </c>
      <c r="G2590" s="157"/>
      <c r="H2590" s="138"/>
      <c r="I2590" s="126" t="e">
        <f>VLOOKUP(H2590,Presupuesto!$B$11:$C$565,2,0)</f>
        <v>#N/A</v>
      </c>
      <c r="J2590" s="94" t="str">
        <f t="shared" si="177"/>
        <v>Desarrollo del Sistema de Educación Superior</v>
      </c>
      <c r="K2590" s="94" t="s">
        <v>411</v>
      </c>
    </row>
    <row r="2591" spans="3:11" hidden="1" x14ac:dyDescent="0.25">
      <c r="C2591" s="137"/>
      <c r="D2591" s="154"/>
      <c r="E2591" s="119"/>
      <c r="F2591" s="93">
        <f t="shared" si="176"/>
        <v>0</v>
      </c>
      <c r="G2591" s="157"/>
      <c r="H2591" s="138"/>
      <c r="I2591" s="126" t="e">
        <f>VLOOKUP(H2591,Presupuesto!$B$11:$C$565,2,0)</f>
        <v>#N/A</v>
      </c>
      <c r="J2591" s="94" t="str">
        <f t="shared" si="177"/>
        <v>Desarrollo del Sistema de Educación Superior</v>
      </c>
      <c r="K2591" s="94" t="s">
        <v>411</v>
      </c>
    </row>
    <row r="2593" spans="3:11" ht="15.75" thickBot="1" x14ac:dyDescent="0.3"/>
    <row r="2594" spans="3:11" ht="15.75" thickBot="1" x14ac:dyDescent="0.3">
      <c r="C2594" s="153" t="s">
        <v>53</v>
      </c>
      <c r="D2594" s="307">
        <f>SUM(F2601:F2609)</f>
        <v>200000</v>
      </c>
      <c r="E2594" s="380"/>
      <c r="F2594" s="70"/>
      <c r="G2594" s="76"/>
      <c r="H2594" s="70"/>
      <c r="I2594" s="70"/>
      <c r="J2594" s="380"/>
      <c r="K2594" s="380"/>
    </row>
    <row r="2595" spans="3:11" x14ac:dyDescent="0.25">
      <c r="C2595" s="70"/>
      <c r="D2595" s="31"/>
      <c r="E2595" s="89"/>
      <c r="F2595" s="89"/>
      <c r="G2595" s="89"/>
      <c r="H2595" s="73"/>
      <c r="I2595" s="73"/>
      <c r="J2595" s="73"/>
      <c r="K2595" s="108"/>
    </row>
    <row r="2596" spans="3:11" x14ac:dyDescent="0.25">
      <c r="C2596" s="70"/>
      <c r="D2596" s="31"/>
      <c r="E2596" s="89"/>
      <c r="F2596" s="89"/>
      <c r="G2596" s="89"/>
      <c r="H2596" s="73"/>
      <c r="I2596" s="73"/>
      <c r="J2596" s="73"/>
      <c r="K2596" s="108"/>
    </row>
    <row r="2597" spans="3:11" ht="15.75" x14ac:dyDescent="0.25">
      <c r="C2597" s="198" t="s">
        <v>391</v>
      </c>
      <c r="D2597" s="306" t="s">
        <v>3121</v>
      </c>
      <c r="E2597" s="89"/>
      <c r="F2597" s="89"/>
      <c r="G2597" s="89"/>
      <c r="H2597" s="73"/>
      <c r="I2597" s="73"/>
      <c r="J2597" s="73"/>
      <c r="K2597" s="108"/>
    </row>
    <row r="2598" spans="3:11" ht="18.75" x14ac:dyDescent="0.25">
      <c r="C2598" s="200" t="str">
        <f>IFERROR(VLOOKUP(D2597,'1. Desarrollo e Innov. Curricu.'!$F:$G,2,FALSE),IFERROR(VLOOKUP(D2597,'2. Investigación Científica'!$F:$G,2,FALSE),IFERROR(VLOOKUP(D2597,'3. Vinculación Univ. Sociedad'!$E:$G,2,FALSE),IFERROR(VLOOKUP(D2597,'4. Docencia y Profesorado Univ.'!$F:$G,2,FALSE),IFERROR(VLOOKUP(D2597,'5. Estudiantes y Graduados'!$F:$G,2,FALSE),IFERROR(VLOOKUP(D2597,'11. Gestion Administrativa'!$F:$G,2,FALSE),IFERROR(VLOOKUP(D2597,'13. Gestión Académica'!$F:$G,2,FALSE),IFERROR(VLOOKUP(D2597,'9. Asegura. de la Calid. y M'!$F:$G,2,FALSE),IFERROR(VLOOKUP(D2597,'6. Gestión del Conocimiento'!$F:$G,2,FALSE),IFERROR(VLOOKUP(D2597,'15. Gobernabilidad y Proceso...'!$F:$G,2,FALSE),IFERROR(VLOOKUP(D2597,'12. Gestión del Talento Humano'!$F:$G,2,FALSE),IFERROR(VLOOKUP(D2597,'14. Internacional... de la E.S.'!$F:$G,2,FALSE),IFERROR(VLOOKUP(D2597,'10. Posgrado'!$F:$G,2,FALSE),IFERROR(VLOOKUP(D2597,'17. Gestión TIC'!$F:$G,2,FALSE),IFERROR(VLOOKUP(D2597,'16. Desa. del Sistema Educ.Sup.'!$F:$G,2,FALSE),IFERROR(VLOOKUP(D2597,'8. Cultura de Inno. Insti...'!$F:$G,2,FALSE),VLOOKUP(D2597,'7. Lo Esencial de la Reforma U.'!$F:$G,2,0)))))))))))))))))</f>
        <v>Proyecto de modernización de la sala de usas múltiples (100 sillas, 1 mesa grande, 2 pizarras electrónicas, 1 aire acondicionado, 1 data show, 1 computadora, pintura y arreglo de las ventanas)</v>
      </c>
      <c r="D2598" s="31"/>
      <c r="E2598" s="89"/>
      <c r="F2598" s="89"/>
      <c r="G2598" s="89"/>
      <c r="H2598" s="73"/>
      <c r="I2598" s="73"/>
      <c r="J2598" s="73"/>
      <c r="K2598" s="108"/>
    </row>
    <row r="2599" spans="3:11" ht="15.75" thickBot="1" x14ac:dyDescent="0.3">
      <c r="C2599" s="380"/>
      <c r="D2599" s="380"/>
      <c r="E2599" s="380"/>
      <c r="F2599" s="89"/>
      <c r="G2599" s="73"/>
      <c r="H2599" s="73"/>
      <c r="I2599" s="73"/>
      <c r="J2599" s="380"/>
      <c r="K2599" s="380"/>
    </row>
    <row r="2600" spans="3:11" ht="30.75" thickBot="1" x14ac:dyDescent="0.3">
      <c r="C2600" s="125" t="s">
        <v>44</v>
      </c>
      <c r="D2600" s="125" t="s">
        <v>55</v>
      </c>
      <c r="E2600" s="132" t="s">
        <v>57</v>
      </c>
      <c r="F2600" s="131" t="s">
        <v>27</v>
      </c>
      <c r="G2600" s="129" t="s">
        <v>130</v>
      </c>
      <c r="H2600" s="132" t="s">
        <v>46</v>
      </c>
      <c r="I2600" s="129" t="s">
        <v>131</v>
      </c>
      <c r="J2600" s="129" t="s">
        <v>409</v>
      </c>
      <c r="K2600" s="129" t="s">
        <v>410</v>
      </c>
    </row>
    <row r="2601" spans="3:11" hidden="1" x14ac:dyDescent="0.25">
      <c r="C2601" s="210" t="s">
        <v>438</v>
      </c>
      <c r="D2601" s="211"/>
      <c r="E2601" s="209">
        <f>HLOOKUP(C2601,$AH$2:$BU$3,2,0)</f>
        <v>620</v>
      </c>
      <c r="F2601" s="93">
        <f t="shared" ref="F2601:F2609" si="178">D2601*E2601</f>
        <v>0</v>
      </c>
      <c r="G2601" s="157"/>
      <c r="H2601" s="138"/>
      <c r="I2601" s="126" t="e">
        <f>VLOOKUP(H2601,Presupuesto!$B$11:$C$565,2,0)</f>
        <v>#N/A</v>
      </c>
      <c r="J2601" s="208" t="s">
        <v>1474</v>
      </c>
      <c r="K2601" s="94" t="s">
        <v>393</v>
      </c>
    </row>
    <row r="2602" spans="3:11" x14ac:dyDescent="0.25">
      <c r="C2602" s="137" t="s">
        <v>3122</v>
      </c>
      <c r="D2602" s="154">
        <v>2</v>
      </c>
      <c r="E2602" s="119">
        <v>100000</v>
      </c>
      <c r="F2602" s="93">
        <f t="shared" si="178"/>
        <v>200000</v>
      </c>
      <c r="G2602" s="157" t="s">
        <v>1692</v>
      </c>
      <c r="H2602" s="138"/>
      <c r="I2602" s="126" t="e">
        <f>VLOOKUP(H2602,Presupuesto!$B$11:$C$565,2,0)</f>
        <v>#N/A</v>
      </c>
      <c r="J2602" s="94" t="s">
        <v>1363</v>
      </c>
      <c r="K2602" s="94" t="s">
        <v>400</v>
      </c>
    </row>
    <row r="2603" spans="3:11" hidden="1" x14ac:dyDescent="0.25">
      <c r="C2603" s="137"/>
      <c r="D2603" s="154"/>
      <c r="E2603" s="119"/>
      <c r="F2603" s="93">
        <f t="shared" si="178"/>
        <v>0</v>
      </c>
      <c r="G2603" s="157"/>
      <c r="H2603" s="138"/>
      <c r="I2603" s="126" t="e">
        <f>VLOOKUP(H2603,Presupuesto!$B$11:$C$565,2,0)</f>
        <v>#N/A</v>
      </c>
      <c r="J2603" s="94" t="str">
        <f t="shared" ref="J2603:J2609" si="179">$J$854</f>
        <v>Desarrollo del Sistema de Educación Superior</v>
      </c>
      <c r="K2603" s="94" t="s">
        <v>411</v>
      </c>
    </row>
    <row r="2604" spans="3:11" hidden="1" x14ac:dyDescent="0.25">
      <c r="C2604" s="137"/>
      <c r="D2604" s="154"/>
      <c r="E2604" s="119"/>
      <c r="F2604" s="93">
        <f t="shared" si="178"/>
        <v>0</v>
      </c>
      <c r="G2604" s="157"/>
      <c r="H2604" s="138"/>
      <c r="I2604" s="126" t="e">
        <f>VLOOKUP(H2604,Presupuesto!$B$11:$C$565,2,0)</f>
        <v>#N/A</v>
      </c>
      <c r="J2604" s="94" t="str">
        <f t="shared" si="179"/>
        <v>Desarrollo del Sistema de Educación Superior</v>
      </c>
      <c r="K2604" s="94" t="s">
        <v>411</v>
      </c>
    </row>
    <row r="2605" spans="3:11" hidden="1" x14ac:dyDescent="0.25">
      <c r="C2605" s="137"/>
      <c r="D2605" s="154"/>
      <c r="E2605" s="119"/>
      <c r="F2605" s="93">
        <f t="shared" si="178"/>
        <v>0</v>
      </c>
      <c r="G2605" s="157"/>
      <c r="H2605" s="138"/>
      <c r="I2605" s="126" t="e">
        <f>VLOOKUP(H2605,Presupuesto!$B$11:$C$565,2,0)</f>
        <v>#N/A</v>
      </c>
      <c r="J2605" s="94" t="str">
        <f t="shared" si="179"/>
        <v>Desarrollo del Sistema de Educación Superior</v>
      </c>
      <c r="K2605" s="94" t="s">
        <v>411</v>
      </c>
    </row>
    <row r="2606" spans="3:11" hidden="1" x14ac:dyDescent="0.25">
      <c r="C2606" s="137"/>
      <c r="D2606" s="154"/>
      <c r="E2606" s="119"/>
      <c r="F2606" s="93">
        <f t="shared" si="178"/>
        <v>0</v>
      </c>
      <c r="G2606" s="157"/>
      <c r="H2606" s="138"/>
      <c r="I2606" s="126" t="e">
        <f>VLOOKUP(H2606,Presupuesto!$B$11:$C$565,2,0)</f>
        <v>#N/A</v>
      </c>
      <c r="J2606" s="94" t="str">
        <f t="shared" si="179"/>
        <v>Desarrollo del Sistema de Educación Superior</v>
      </c>
      <c r="K2606" s="94" t="s">
        <v>400</v>
      </c>
    </row>
    <row r="2607" spans="3:11" hidden="1" x14ac:dyDescent="0.25">
      <c r="C2607" s="137"/>
      <c r="D2607" s="154"/>
      <c r="E2607" s="119"/>
      <c r="F2607" s="93">
        <f t="shared" si="178"/>
        <v>0</v>
      </c>
      <c r="G2607" s="157"/>
      <c r="H2607" s="138"/>
      <c r="I2607" s="126" t="e">
        <f>VLOOKUP(H2607,Presupuesto!$B$11:$C$565,2,0)</f>
        <v>#N/A</v>
      </c>
      <c r="J2607" s="94" t="str">
        <f t="shared" si="179"/>
        <v>Desarrollo del Sistema de Educación Superior</v>
      </c>
      <c r="K2607" s="94" t="s">
        <v>411</v>
      </c>
    </row>
    <row r="2608" spans="3:11" hidden="1" x14ac:dyDescent="0.25">
      <c r="C2608" s="137"/>
      <c r="D2608" s="154"/>
      <c r="E2608" s="119"/>
      <c r="F2608" s="93">
        <f t="shared" si="178"/>
        <v>0</v>
      </c>
      <c r="G2608" s="157"/>
      <c r="H2608" s="138"/>
      <c r="I2608" s="126" t="e">
        <f>VLOOKUP(H2608,Presupuesto!$B$11:$C$565,2,0)</f>
        <v>#N/A</v>
      </c>
      <c r="J2608" s="94" t="str">
        <f t="shared" si="179"/>
        <v>Desarrollo del Sistema de Educación Superior</v>
      </c>
      <c r="K2608" s="94" t="s">
        <v>411</v>
      </c>
    </row>
    <row r="2609" spans="3:11" hidden="1" x14ac:dyDescent="0.25">
      <c r="C2609" s="137"/>
      <c r="D2609" s="154"/>
      <c r="E2609" s="119"/>
      <c r="F2609" s="93">
        <f t="shared" si="178"/>
        <v>0</v>
      </c>
      <c r="G2609" s="157"/>
      <c r="H2609" s="138"/>
      <c r="I2609" s="126" t="e">
        <f>VLOOKUP(H2609,Presupuesto!$B$11:$C$565,2,0)</f>
        <v>#N/A</v>
      </c>
      <c r="J2609" s="94" t="str">
        <f t="shared" si="179"/>
        <v>Desarrollo del Sistema de Educación Superior</v>
      </c>
      <c r="K2609" s="94" t="s">
        <v>411</v>
      </c>
    </row>
    <row r="2610" spans="3:11" x14ac:dyDescent="0.25">
      <c r="C2610" s="380"/>
      <c r="D2610" s="380"/>
      <c r="E2610" s="380"/>
      <c r="F2610" s="380"/>
      <c r="G2610" s="367"/>
      <c r="H2610" s="380"/>
      <c r="I2610" s="380"/>
      <c r="J2610" s="380"/>
      <c r="K2610" s="380"/>
    </row>
    <row r="2611" spans="3:11" ht="15.75" thickBot="1" x14ac:dyDescent="0.3">
      <c r="C2611" s="380"/>
      <c r="D2611" s="380"/>
      <c r="E2611" s="380"/>
      <c r="F2611" s="380"/>
      <c r="G2611" s="367"/>
      <c r="H2611" s="380"/>
      <c r="I2611" s="380"/>
      <c r="J2611" s="380"/>
      <c r="K2611" s="380"/>
    </row>
    <row r="2612" spans="3:11" ht="15.75" thickBot="1" x14ac:dyDescent="0.3">
      <c r="C2612" s="153" t="s">
        <v>53</v>
      </c>
      <c r="D2612" s="307">
        <f>SUM(F2619:F2627)</f>
        <v>36000</v>
      </c>
      <c r="E2612" s="380"/>
      <c r="F2612" s="70"/>
      <c r="G2612" s="76"/>
      <c r="H2612" s="70"/>
      <c r="I2612" s="70"/>
      <c r="J2612" s="380"/>
      <c r="K2612" s="380"/>
    </row>
    <row r="2613" spans="3:11" x14ac:dyDescent="0.25">
      <c r="C2613" s="70"/>
      <c r="D2613" s="31"/>
      <c r="E2613" s="89"/>
      <c r="F2613" s="89"/>
      <c r="G2613" s="89"/>
      <c r="H2613" s="73"/>
      <c r="I2613" s="73"/>
      <c r="J2613" s="73"/>
      <c r="K2613" s="108"/>
    </row>
    <row r="2614" spans="3:11" x14ac:dyDescent="0.25">
      <c r="C2614" s="70"/>
      <c r="D2614" s="31"/>
      <c r="E2614" s="89"/>
      <c r="F2614" s="89"/>
      <c r="G2614" s="89"/>
      <c r="H2614" s="73"/>
      <c r="I2614" s="73"/>
      <c r="J2614" s="73"/>
      <c r="K2614" s="108"/>
    </row>
    <row r="2615" spans="3:11" ht="15.75" x14ac:dyDescent="0.25">
      <c r="C2615" s="198" t="s">
        <v>391</v>
      </c>
      <c r="D2615" s="306" t="s">
        <v>2148</v>
      </c>
      <c r="E2615" s="89"/>
      <c r="F2615" s="89"/>
      <c r="G2615" s="89"/>
      <c r="H2615" s="73"/>
      <c r="I2615" s="73"/>
      <c r="J2615" s="73"/>
      <c r="K2615" s="108"/>
    </row>
    <row r="2616" spans="3:11" ht="18.75" x14ac:dyDescent="0.25">
      <c r="C2616" s="200" t="str">
        <f>IFERROR(VLOOKUP(D2615,'1. Desarrollo e Innov. Curricu.'!$F:$G,2,FALSE),IFERROR(VLOOKUP(D2615,'2. Investigación Científica'!$F:$G,2,FALSE),IFERROR(VLOOKUP(D2615,'3. Vinculación Univ. Sociedad'!$E:$G,2,FALSE),IFERROR(VLOOKUP(D2615,'4. Docencia y Profesorado Univ.'!$F:$G,2,FALSE),IFERROR(VLOOKUP(D2615,'5. Estudiantes y Graduados'!$F:$G,2,FALSE),IFERROR(VLOOKUP(D2615,'11. Gestion Administrativa'!$F:$G,2,FALSE),IFERROR(VLOOKUP(D2615,'13. Gestión Académica'!$F:$G,2,FALSE),IFERROR(VLOOKUP(D2615,'9. Asegura. de la Calid. y M'!$F:$G,2,FALSE),IFERROR(VLOOKUP(D2615,'6. Gestión del Conocimiento'!$F:$G,2,FALSE),IFERROR(VLOOKUP(D2615,'15. Gobernabilidad y Proceso...'!$F:$G,2,FALSE),IFERROR(VLOOKUP(D2615,'12. Gestión del Talento Humano'!$F:$G,2,FALSE),IFERROR(VLOOKUP(D2615,'14. Internacional... de la E.S.'!$F:$G,2,FALSE),IFERROR(VLOOKUP(D2615,'10. Posgrado'!$F:$G,2,FALSE),IFERROR(VLOOKUP(D2615,'17. Gestión TIC'!$F:$G,2,FALSE),IFERROR(VLOOKUP(D2615,'16. Desa. del Sistema Educ.Sup.'!$F:$G,2,FALSE),IFERROR(VLOOKUP(D2615,'8. Cultura de Inno. Insti...'!$F:$G,2,FALSE),VLOOKUP(D2615,'7. Lo Esencial de la Reforma U.'!$F:$G,2,0)))))))))))))))))</f>
        <v>Gestionar la compra de 6 archivadores para la coordinaciòn de la carrera.</v>
      </c>
      <c r="D2616" s="31"/>
      <c r="E2616" s="89"/>
      <c r="F2616" s="89"/>
      <c r="G2616" s="89"/>
      <c r="H2616" s="73"/>
      <c r="I2616" s="73"/>
      <c r="J2616" s="73"/>
      <c r="K2616" s="108"/>
    </row>
    <row r="2617" spans="3:11" ht="15.75" thickBot="1" x14ac:dyDescent="0.3">
      <c r="C2617" s="380"/>
      <c r="D2617" s="380"/>
      <c r="E2617" s="380"/>
      <c r="F2617" s="89"/>
      <c r="G2617" s="73"/>
      <c r="H2617" s="73"/>
      <c r="I2617" s="73"/>
      <c r="J2617" s="380"/>
      <c r="K2617" s="380"/>
    </row>
    <row r="2618" spans="3:11" ht="30.75" thickBot="1" x14ac:dyDescent="0.3">
      <c r="C2618" s="125" t="s">
        <v>44</v>
      </c>
      <c r="D2618" s="125" t="s">
        <v>55</v>
      </c>
      <c r="E2618" s="132" t="s">
        <v>57</v>
      </c>
      <c r="F2618" s="131" t="s">
        <v>27</v>
      </c>
      <c r="G2618" s="129" t="s">
        <v>130</v>
      </c>
      <c r="H2618" s="132" t="s">
        <v>46</v>
      </c>
      <c r="I2618" s="129" t="s">
        <v>131</v>
      </c>
      <c r="J2618" s="129" t="s">
        <v>409</v>
      </c>
      <c r="K2618" s="129" t="s">
        <v>410</v>
      </c>
    </row>
    <row r="2619" spans="3:11" hidden="1" x14ac:dyDescent="0.25">
      <c r="C2619" s="210" t="s">
        <v>438</v>
      </c>
      <c r="D2619" s="211"/>
      <c r="E2619" s="209">
        <f>HLOOKUP(C2619,$AH$2:$BU$3,2,0)</f>
        <v>620</v>
      </c>
      <c r="F2619" s="93">
        <f t="shared" ref="F2619:F2627" si="180">D2619*E2619</f>
        <v>0</v>
      </c>
      <c r="G2619" s="157"/>
      <c r="H2619" s="138"/>
      <c r="I2619" s="126" t="e">
        <f>VLOOKUP(H2619,Presupuesto!$B$11:$C$565,2,0)</f>
        <v>#N/A</v>
      </c>
      <c r="J2619" s="208" t="s">
        <v>1474</v>
      </c>
      <c r="K2619" s="94" t="s">
        <v>393</v>
      </c>
    </row>
    <row r="2620" spans="3:11" x14ac:dyDescent="0.25">
      <c r="C2620" s="137" t="s">
        <v>3123</v>
      </c>
      <c r="D2620" s="154">
        <v>1</v>
      </c>
      <c r="E2620" s="119">
        <v>36000</v>
      </c>
      <c r="F2620" s="93">
        <f t="shared" si="180"/>
        <v>36000</v>
      </c>
      <c r="G2620" s="157" t="s">
        <v>1692</v>
      </c>
      <c r="H2620" s="138"/>
      <c r="I2620" s="126" t="e">
        <f>VLOOKUP(H2620,Presupuesto!$B$11:$C$565,2,0)</f>
        <v>#N/A</v>
      </c>
      <c r="J2620" s="94" t="s">
        <v>1363</v>
      </c>
      <c r="K2620" s="94" t="s">
        <v>397</v>
      </c>
    </row>
    <row r="2621" spans="3:11" hidden="1" x14ac:dyDescent="0.25">
      <c r="C2621" s="137"/>
      <c r="D2621" s="154"/>
      <c r="E2621" s="119"/>
      <c r="F2621" s="93">
        <f t="shared" si="180"/>
        <v>0</v>
      </c>
      <c r="G2621" s="157"/>
      <c r="H2621" s="138"/>
      <c r="I2621" s="126" t="e">
        <f>VLOOKUP(H2621,Presupuesto!$B$11:$C$565,2,0)</f>
        <v>#N/A</v>
      </c>
      <c r="J2621" s="94" t="str">
        <f t="shared" ref="J2621:J2627" si="181">$J$854</f>
        <v>Desarrollo del Sistema de Educación Superior</v>
      </c>
      <c r="K2621" s="94" t="s">
        <v>411</v>
      </c>
    </row>
    <row r="2622" spans="3:11" hidden="1" x14ac:dyDescent="0.25">
      <c r="C2622" s="137"/>
      <c r="D2622" s="154"/>
      <c r="E2622" s="119"/>
      <c r="F2622" s="93">
        <f t="shared" si="180"/>
        <v>0</v>
      </c>
      <c r="G2622" s="157"/>
      <c r="H2622" s="138"/>
      <c r="I2622" s="126" t="e">
        <f>VLOOKUP(H2622,Presupuesto!$B$11:$C$565,2,0)</f>
        <v>#N/A</v>
      </c>
      <c r="J2622" s="94" t="str">
        <f t="shared" si="181"/>
        <v>Desarrollo del Sistema de Educación Superior</v>
      </c>
      <c r="K2622" s="94" t="s">
        <v>411</v>
      </c>
    </row>
    <row r="2623" spans="3:11" hidden="1" x14ac:dyDescent="0.25">
      <c r="C2623" s="137"/>
      <c r="D2623" s="154"/>
      <c r="E2623" s="119"/>
      <c r="F2623" s="93">
        <f t="shared" si="180"/>
        <v>0</v>
      </c>
      <c r="G2623" s="157"/>
      <c r="H2623" s="138"/>
      <c r="I2623" s="126" t="e">
        <f>VLOOKUP(H2623,Presupuesto!$B$11:$C$565,2,0)</f>
        <v>#N/A</v>
      </c>
      <c r="J2623" s="94" t="str">
        <f t="shared" si="181"/>
        <v>Desarrollo del Sistema de Educación Superior</v>
      </c>
      <c r="K2623" s="94" t="s">
        <v>411</v>
      </c>
    </row>
    <row r="2624" spans="3:11" hidden="1" x14ac:dyDescent="0.25">
      <c r="C2624" s="137"/>
      <c r="D2624" s="154"/>
      <c r="E2624" s="119"/>
      <c r="F2624" s="93">
        <f t="shared" si="180"/>
        <v>0</v>
      </c>
      <c r="G2624" s="157"/>
      <c r="H2624" s="138"/>
      <c r="I2624" s="126" t="e">
        <f>VLOOKUP(H2624,Presupuesto!$B$11:$C$565,2,0)</f>
        <v>#N/A</v>
      </c>
      <c r="J2624" s="94" t="str">
        <f t="shared" si="181"/>
        <v>Desarrollo del Sistema de Educación Superior</v>
      </c>
      <c r="K2624" s="94" t="s">
        <v>400</v>
      </c>
    </row>
    <row r="2625" spans="3:11" hidden="1" x14ac:dyDescent="0.25">
      <c r="C2625" s="137"/>
      <c r="D2625" s="154"/>
      <c r="E2625" s="119"/>
      <c r="F2625" s="93">
        <f t="shared" si="180"/>
        <v>0</v>
      </c>
      <c r="G2625" s="157"/>
      <c r="H2625" s="138"/>
      <c r="I2625" s="126" t="e">
        <f>VLOOKUP(H2625,Presupuesto!$B$11:$C$565,2,0)</f>
        <v>#N/A</v>
      </c>
      <c r="J2625" s="94" t="str">
        <f t="shared" si="181"/>
        <v>Desarrollo del Sistema de Educación Superior</v>
      </c>
      <c r="K2625" s="94" t="s">
        <v>411</v>
      </c>
    </row>
    <row r="2626" spans="3:11" hidden="1" x14ac:dyDescent="0.25">
      <c r="C2626" s="137"/>
      <c r="D2626" s="154"/>
      <c r="E2626" s="119"/>
      <c r="F2626" s="93">
        <f t="shared" si="180"/>
        <v>0</v>
      </c>
      <c r="G2626" s="157"/>
      <c r="H2626" s="138"/>
      <c r="I2626" s="126" t="e">
        <f>VLOOKUP(H2626,Presupuesto!$B$11:$C$565,2,0)</f>
        <v>#N/A</v>
      </c>
      <c r="J2626" s="94" t="str">
        <f t="shared" si="181"/>
        <v>Desarrollo del Sistema de Educación Superior</v>
      </c>
      <c r="K2626" s="94" t="s">
        <v>411</v>
      </c>
    </row>
    <row r="2627" spans="3:11" hidden="1" x14ac:dyDescent="0.25">
      <c r="C2627" s="137"/>
      <c r="D2627" s="154"/>
      <c r="E2627" s="119"/>
      <c r="F2627" s="93">
        <f t="shared" si="180"/>
        <v>0</v>
      </c>
      <c r="G2627" s="157"/>
      <c r="H2627" s="138"/>
      <c r="I2627" s="126" t="e">
        <f>VLOOKUP(H2627,Presupuesto!$B$11:$C$565,2,0)</f>
        <v>#N/A</v>
      </c>
      <c r="J2627" s="94" t="str">
        <f t="shared" si="181"/>
        <v>Desarrollo del Sistema de Educación Superior</v>
      </c>
      <c r="K2627" s="94" t="s">
        <v>411</v>
      </c>
    </row>
    <row r="2628" spans="3:11" x14ac:dyDescent="0.25">
      <c r="C2628" s="380"/>
      <c r="D2628" s="380"/>
      <c r="E2628" s="380"/>
      <c r="F2628" s="380"/>
      <c r="G2628" s="367"/>
      <c r="H2628" s="380"/>
      <c r="I2628" s="380"/>
      <c r="J2628" s="380"/>
      <c r="K2628" s="380"/>
    </row>
    <row r="2629" spans="3:11" ht="15.75" thickBot="1" x14ac:dyDescent="0.3">
      <c r="C2629" s="380"/>
      <c r="D2629" s="380"/>
      <c r="E2629" s="380"/>
      <c r="F2629" s="380"/>
      <c r="G2629" s="367"/>
      <c r="H2629" s="380"/>
      <c r="I2629" s="380"/>
      <c r="J2629" s="380"/>
      <c r="K2629" s="380"/>
    </row>
    <row r="2630" spans="3:11" ht="15.75" thickBot="1" x14ac:dyDescent="0.3">
      <c r="C2630" s="153" t="s">
        <v>53</v>
      </c>
      <c r="D2630" s="307">
        <f>SUM(F2637:F2645)</f>
        <v>230000</v>
      </c>
      <c r="E2630" s="380"/>
      <c r="F2630" s="70"/>
      <c r="G2630" s="76"/>
      <c r="H2630" s="70"/>
      <c r="I2630" s="70"/>
      <c r="J2630" s="380"/>
      <c r="K2630" s="380"/>
    </row>
    <row r="2631" spans="3:11" x14ac:dyDescent="0.25">
      <c r="C2631" s="70"/>
      <c r="D2631" s="31"/>
      <c r="E2631" s="89"/>
      <c r="F2631" s="89"/>
      <c r="G2631" s="89"/>
      <c r="H2631" s="73"/>
      <c r="I2631" s="73"/>
      <c r="J2631" s="73"/>
      <c r="K2631" s="108"/>
    </row>
    <row r="2632" spans="3:11" x14ac:dyDescent="0.25">
      <c r="C2632" s="70"/>
      <c r="D2632" s="31"/>
      <c r="E2632" s="89"/>
      <c r="F2632" s="89"/>
      <c r="G2632" s="89"/>
      <c r="H2632" s="73"/>
      <c r="I2632" s="73"/>
      <c r="J2632" s="73"/>
      <c r="K2632" s="108"/>
    </row>
    <row r="2633" spans="3:11" ht="15.75" x14ac:dyDescent="0.25">
      <c r="C2633" s="198" t="s">
        <v>391</v>
      </c>
      <c r="D2633" s="306" t="s">
        <v>2975</v>
      </c>
      <c r="E2633" s="89"/>
      <c r="F2633" s="89"/>
      <c r="G2633" s="89"/>
      <c r="H2633" s="73"/>
      <c r="I2633" s="73"/>
      <c r="J2633" s="73"/>
      <c r="K2633" s="108"/>
    </row>
    <row r="2634" spans="3:11" ht="18.75" x14ac:dyDescent="0.25">
      <c r="C2634" s="200" t="str">
        <f>IFERROR(VLOOKUP(D2633,'1. Desarrollo e Innov. Curricu.'!$F:$G,2,FALSE),IFERROR(VLOOKUP(D2633,'2. Investigación Científica'!$F:$G,2,FALSE),IFERROR(VLOOKUP(D2633,'3. Vinculación Univ. Sociedad'!$E:$G,2,FALSE),IFERROR(VLOOKUP(D2633,'4. Docencia y Profesorado Univ.'!$F:$G,2,FALSE),IFERROR(VLOOKUP(D2633,'5. Estudiantes y Graduados'!$F:$G,2,FALSE),IFERROR(VLOOKUP(D2633,'11. Gestion Administrativa'!$F:$G,2,FALSE),IFERROR(VLOOKUP(D2633,'13. Gestión Académica'!$F:$G,2,FALSE),IFERROR(VLOOKUP(D2633,'9. Asegura. de la Calid. y M'!$F:$G,2,FALSE),IFERROR(VLOOKUP(D2633,'6. Gestión del Conocimiento'!$F:$G,2,FALSE),IFERROR(VLOOKUP(D2633,'15. Gobernabilidad y Proceso...'!$F:$G,2,FALSE),IFERROR(VLOOKUP(D2633,'12. Gestión del Talento Humano'!$F:$G,2,FALSE),IFERROR(VLOOKUP(D2633,'14. Internacional... de la E.S.'!$F:$G,2,FALSE),IFERROR(VLOOKUP(D2633,'10. Posgrado'!$F:$G,2,FALSE),IFERROR(VLOOKUP(D2633,'17. Gestión TIC'!$F:$G,2,FALSE),IFERROR(VLOOKUP(D2633,'16. Desa. del Sistema Educ.Sup.'!$F:$G,2,FALSE),IFERROR(VLOOKUP(D2633,'8. Cultura de Inno. Insti...'!$F:$G,2,FALSE),VLOOKUP(D2633,'7. Lo Esencial de la Reforma U.'!$F:$G,2,0)))))))))))))))))</f>
        <v>Readecuar y acondicionar el Laboratorio Clinico Industrial (1.Hacer divisiones por area de trabajo.  2. Instalacion de aire acondicionado.  3. Apertura de puerta para atencion a estudiantes.4.gestionar compra de  mesones de laboratorio  5. Pintura del área  6. Gestionar equipo de laboratorio)</v>
      </c>
      <c r="D2634" s="31"/>
      <c r="E2634" s="89"/>
      <c r="F2634" s="89"/>
      <c r="G2634" s="89"/>
      <c r="H2634" s="73"/>
      <c r="I2634" s="73"/>
      <c r="J2634" s="73"/>
      <c r="K2634" s="108"/>
    </row>
    <row r="2635" spans="3:11" ht="15.75" thickBot="1" x14ac:dyDescent="0.3">
      <c r="C2635" s="380"/>
      <c r="D2635" s="380"/>
      <c r="E2635" s="380"/>
      <c r="F2635" s="89"/>
      <c r="G2635" s="73"/>
      <c r="H2635" s="73"/>
      <c r="I2635" s="73"/>
      <c r="J2635" s="380"/>
      <c r="K2635" s="380"/>
    </row>
    <row r="2636" spans="3:11" ht="30.75" thickBot="1" x14ac:dyDescent="0.3">
      <c r="C2636" s="125" t="s">
        <v>44</v>
      </c>
      <c r="D2636" s="125" t="s">
        <v>55</v>
      </c>
      <c r="E2636" s="132" t="s">
        <v>57</v>
      </c>
      <c r="F2636" s="131" t="s">
        <v>27</v>
      </c>
      <c r="G2636" s="129" t="s">
        <v>130</v>
      </c>
      <c r="H2636" s="132" t="s">
        <v>46</v>
      </c>
      <c r="I2636" s="129" t="s">
        <v>131</v>
      </c>
      <c r="J2636" s="129" t="s">
        <v>409</v>
      </c>
      <c r="K2636" s="129" t="s">
        <v>410</v>
      </c>
    </row>
    <row r="2637" spans="3:11" hidden="1" x14ac:dyDescent="0.25">
      <c r="C2637" s="210" t="s">
        <v>438</v>
      </c>
      <c r="D2637" s="211"/>
      <c r="E2637" s="209">
        <f>HLOOKUP(C2637,$AH$2:$BU$3,2,0)</f>
        <v>620</v>
      </c>
      <c r="F2637" s="93">
        <f t="shared" ref="F2637:F2645" si="182">D2637*E2637</f>
        <v>0</v>
      </c>
      <c r="G2637" s="157"/>
      <c r="H2637" s="138"/>
      <c r="I2637" s="126" t="e">
        <f>VLOOKUP(H2637,Presupuesto!$B$11:$C$565,2,0)</f>
        <v>#N/A</v>
      </c>
      <c r="J2637" s="208" t="s">
        <v>1474</v>
      </c>
      <c r="K2637" s="94" t="s">
        <v>393</v>
      </c>
    </row>
    <row r="2638" spans="3:11" x14ac:dyDescent="0.25">
      <c r="C2638" s="137" t="s">
        <v>3124</v>
      </c>
      <c r="D2638" s="154">
        <v>2</v>
      </c>
      <c r="E2638" s="119">
        <v>115000</v>
      </c>
      <c r="F2638" s="93">
        <f t="shared" si="182"/>
        <v>230000</v>
      </c>
      <c r="G2638" s="157" t="s">
        <v>1692</v>
      </c>
      <c r="H2638" s="138"/>
      <c r="I2638" s="126" t="e">
        <f>VLOOKUP(H2638,Presupuesto!$B$11:$C$565,2,0)</f>
        <v>#N/A</v>
      </c>
      <c r="J2638" s="94" t="s">
        <v>1363</v>
      </c>
      <c r="K2638" s="94" t="s">
        <v>400</v>
      </c>
    </row>
    <row r="2639" spans="3:11" hidden="1" x14ac:dyDescent="0.25">
      <c r="C2639" s="137"/>
      <c r="D2639" s="154"/>
      <c r="E2639" s="119"/>
      <c r="F2639" s="93">
        <f t="shared" si="182"/>
        <v>0</v>
      </c>
      <c r="G2639" s="157"/>
      <c r="H2639" s="138"/>
      <c r="I2639" s="126" t="e">
        <f>VLOOKUP(H2639,Presupuesto!$B$11:$C$565,2,0)</f>
        <v>#N/A</v>
      </c>
      <c r="J2639" s="94" t="str">
        <f t="shared" ref="J2639:J2645" si="183">$J$854</f>
        <v>Desarrollo del Sistema de Educación Superior</v>
      </c>
      <c r="K2639" s="94" t="s">
        <v>411</v>
      </c>
    </row>
    <row r="2640" spans="3:11" hidden="1" x14ac:dyDescent="0.25">
      <c r="C2640" s="137"/>
      <c r="D2640" s="154"/>
      <c r="E2640" s="119"/>
      <c r="F2640" s="93">
        <f t="shared" si="182"/>
        <v>0</v>
      </c>
      <c r="G2640" s="157"/>
      <c r="H2640" s="138"/>
      <c r="I2640" s="126" t="e">
        <f>VLOOKUP(H2640,Presupuesto!$B$11:$C$565,2,0)</f>
        <v>#N/A</v>
      </c>
      <c r="J2640" s="94" t="str">
        <f t="shared" si="183"/>
        <v>Desarrollo del Sistema de Educación Superior</v>
      </c>
      <c r="K2640" s="94" t="s">
        <v>411</v>
      </c>
    </row>
    <row r="2641" spans="3:11" hidden="1" x14ac:dyDescent="0.25">
      <c r="C2641" s="137"/>
      <c r="D2641" s="154"/>
      <c r="E2641" s="119"/>
      <c r="F2641" s="93">
        <f t="shared" si="182"/>
        <v>0</v>
      </c>
      <c r="G2641" s="157"/>
      <c r="H2641" s="138"/>
      <c r="I2641" s="126" t="e">
        <f>VLOOKUP(H2641,Presupuesto!$B$11:$C$565,2,0)</f>
        <v>#N/A</v>
      </c>
      <c r="J2641" s="94" t="str">
        <f t="shared" si="183"/>
        <v>Desarrollo del Sistema de Educación Superior</v>
      </c>
      <c r="K2641" s="94" t="s">
        <v>411</v>
      </c>
    </row>
    <row r="2642" spans="3:11" hidden="1" x14ac:dyDescent="0.25">
      <c r="C2642" s="137"/>
      <c r="D2642" s="154"/>
      <c r="E2642" s="119"/>
      <c r="F2642" s="93">
        <f t="shared" si="182"/>
        <v>0</v>
      </c>
      <c r="G2642" s="157"/>
      <c r="H2642" s="138"/>
      <c r="I2642" s="126" t="e">
        <f>VLOOKUP(H2642,Presupuesto!$B$11:$C$565,2,0)</f>
        <v>#N/A</v>
      </c>
      <c r="J2642" s="94" t="str">
        <f t="shared" si="183"/>
        <v>Desarrollo del Sistema de Educación Superior</v>
      </c>
      <c r="K2642" s="94" t="s">
        <v>400</v>
      </c>
    </row>
    <row r="2643" spans="3:11" hidden="1" x14ac:dyDescent="0.25">
      <c r="C2643" s="137"/>
      <c r="D2643" s="154"/>
      <c r="E2643" s="119"/>
      <c r="F2643" s="93">
        <f t="shared" si="182"/>
        <v>0</v>
      </c>
      <c r="G2643" s="157"/>
      <c r="H2643" s="138"/>
      <c r="I2643" s="126" t="e">
        <f>VLOOKUP(H2643,Presupuesto!$B$11:$C$565,2,0)</f>
        <v>#N/A</v>
      </c>
      <c r="J2643" s="94" t="str">
        <f t="shared" si="183"/>
        <v>Desarrollo del Sistema de Educación Superior</v>
      </c>
      <c r="K2643" s="94" t="s">
        <v>411</v>
      </c>
    </row>
    <row r="2644" spans="3:11" hidden="1" x14ac:dyDescent="0.25">
      <c r="C2644" s="137"/>
      <c r="D2644" s="154"/>
      <c r="E2644" s="119"/>
      <c r="F2644" s="93">
        <f t="shared" si="182"/>
        <v>0</v>
      </c>
      <c r="G2644" s="157"/>
      <c r="H2644" s="138"/>
      <c r="I2644" s="126" t="e">
        <f>VLOOKUP(H2644,Presupuesto!$B$11:$C$565,2,0)</f>
        <v>#N/A</v>
      </c>
      <c r="J2644" s="94" t="str">
        <f t="shared" si="183"/>
        <v>Desarrollo del Sistema de Educación Superior</v>
      </c>
      <c r="K2644" s="94" t="s">
        <v>411</v>
      </c>
    </row>
    <row r="2645" spans="3:11" hidden="1" x14ac:dyDescent="0.25">
      <c r="C2645" s="137"/>
      <c r="D2645" s="154"/>
      <c r="E2645" s="119"/>
      <c r="F2645" s="93">
        <f t="shared" si="182"/>
        <v>0</v>
      </c>
      <c r="G2645" s="157"/>
      <c r="H2645" s="138"/>
      <c r="I2645" s="126" t="e">
        <f>VLOOKUP(H2645,Presupuesto!$B$11:$C$565,2,0)</f>
        <v>#N/A</v>
      </c>
      <c r="J2645" s="94" t="str">
        <f t="shared" si="183"/>
        <v>Desarrollo del Sistema de Educación Superior</v>
      </c>
      <c r="K2645" s="94" t="s">
        <v>411</v>
      </c>
    </row>
    <row r="2646" spans="3:11" x14ac:dyDescent="0.25">
      <c r="C2646" s="380"/>
      <c r="D2646" s="380"/>
      <c r="E2646" s="380"/>
      <c r="F2646" s="380"/>
      <c r="G2646" s="367"/>
      <c r="H2646" s="380"/>
      <c r="I2646" s="380"/>
      <c r="J2646" s="380"/>
      <c r="K2646" s="380"/>
    </row>
    <row r="2647" spans="3:11" ht="15.75" thickBot="1" x14ac:dyDescent="0.3">
      <c r="C2647" s="380"/>
      <c r="D2647" s="380"/>
      <c r="E2647" s="380"/>
      <c r="F2647" s="380"/>
      <c r="G2647" s="367"/>
      <c r="H2647" s="380"/>
      <c r="I2647" s="380"/>
      <c r="J2647" s="380"/>
      <c r="K2647" s="380"/>
    </row>
    <row r="2648" spans="3:11" s="380" customFormat="1" ht="15.75" thickBot="1" x14ac:dyDescent="0.3">
      <c r="C2648" s="153" t="s">
        <v>53</v>
      </c>
      <c r="D2648" s="307">
        <f>SUM(F2655:F2663)</f>
        <v>50000</v>
      </c>
      <c r="F2648" s="70"/>
      <c r="G2648" s="76"/>
      <c r="H2648" s="70"/>
      <c r="I2648" s="70"/>
    </row>
    <row r="2649" spans="3:11" s="380" customFormat="1" x14ac:dyDescent="0.25">
      <c r="C2649" s="70"/>
      <c r="D2649" s="31"/>
      <c r="E2649" s="89"/>
      <c r="F2649" s="89"/>
      <c r="G2649" s="89"/>
      <c r="H2649" s="73"/>
      <c r="I2649" s="73"/>
      <c r="J2649" s="73"/>
      <c r="K2649" s="108"/>
    </row>
    <row r="2650" spans="3:11" s="380" customFormat="1" x14ac:dyDescent="0.25">
      <c r="C2650" s="70"/>
      <c r="D2650" s="31"/>
      <c r="E2650" s="89"/>
      <c r="F2650" s="89"/>
      <c r="G2650" s="89"/>
      <c r="H2650" s="73"/>
      <c r="I2650" s="73"/>
      <c r="J2650" s="73"/>
      <c r="K2650" s="108"/>
    </row>
    <row r="2651" spans="3:11" s="380" customFormat="1" ht="15.75" x14ac:dyDescent="0.25">
      <c r="C2651" s="198" t="s">
        <v>391</v>
      </c>
      <c r="D2651" s="306" t="s">
        <v>2976</v>
      </c>
      <c r="E2651" s="89"/>
      <c r="F2651" s="89"/>
      <c r="G2651" s="89"/>
      <c r="H2651" s="73"/>
      <c r="I2651" s="73"/>
      <c r="J2651" s="73"/>
      <c r="K2651" s="108"/>
    </row>
    <row r="2652" spans="3:11" s="380" customFormat="1" ht="18.75" x14ac:dyDescent="0.25">
      <c r="C2652" s="200" t="str">
        <f>IFERROR(VLOOKUP(D2651,'1. Desarrollo e Innov. Curricu.'!$F:$G,2,FALSE),IFERROR(VLOOKUP(D2651,'2. Investigación Científica'!$F:$G,2,FALSE),IFERROR(VLOOKUP(D2651,'3. Vinculación Univ. Sociedad'!$E:$G,2,FALSE),IFERROR(VLOOKUP(D2651,'4. Docencia y Profesorado Univ.'!$F:$G,2,FALSE),IFERROR(VLOOKUP(D2651,'5. Estudiantes y Graduados'!$F:$G,2,FALSE),IFERROR(VLOOKUP(D2651,'11. Gestion Administrativa'!$F:$G,2,FALSE),IFERROR(VLOOKUP(D2651,'13. Gestión Académica'!$F:$G,2,FALSE),IFERROR(VLOOKUP(D2651,'9. Asegura. de la Calid. y M'!$F:$G,2,FALSE),IFERROR(VLOOKUP(D2651,'6. Gestión del Conocimiento'!$F:$G,2,FALSE),IFERROR(VLOOKUP(D2651,'15. Gobernabilidad y Proceso...'!$F:$G,2,FALSE),IFERROR(VLOOKUP(D2651,'12. Gestión del Talento Humano'!$F:$G,2,FALSE),IFERROR(VLOOKUP(D2651,'14. Internacional... de la E.S.'!$F:$G,2,FALSE),IFERROR(VLOOKUP(D2651,'10. Posgrado'!$F:$G,2,FALSE),IFERROR(VLOOKUP(D2651,'17. Gestión TIC'!$F:$G,2,FALSE),IFERROR(VLOOKUP(D2651,'16. Desa. del Sistema Educ.Sup.'!$F:$G,2,FALSE),IFERROR(VLOOKUP(D2651,'8. Cultura de Inno. Insti...'!$F:$G,2,FALSE),VLOOKUP(D2651,'7. Lo Esencial de la Reforma U.'!$F:$G,2,0)))))))))))))))))</f>
        <v>1. Gestión de recursos para compra de equipos e insumos que garanticen la seguridad biológica en los laboratorios.  2. Gestion de compra si se obtiene los recursos.</v>
      </c>
      <c r="D2652" s="31"/>
      <c r="E2652" s="89"/>
      <c r="F2652" s="89"/>
      <c r="G2652" s="89"/>
      <c r="H2652" s="73"/>
      <c r="I2652" s="73"/>
      <c r="J2652" s="73"/>
      <c r="K2652" s="108"/>
    </row>
    <row r="2653" spans="3:11" s="380" customFormat="1" ht="15.75" thickBot="1" x14ac:dyDescent="0.3">
      <c r="F2653" s="89"/>
      <c r="G2653" s="73"/>
      <c r="H2653" s="73"/>
      <c r="I2653" s="73"/>
    </row>
    <row r="2654" spans="3:11" s="380" customFormat="1" ht="30.75" thickBot="1" x14ac:dyDescent="0.3">
      <c r="C2654" s="125" t="s">
        <v>44</v>
      </c>
      <c r="D2654" s="125" t="s">
        <v>55</v>
      </c>
      <c r="E2654" s="132" t="s">
        <v>57</v>
      </c>
      <c r="F2654" s="131" t="s">
        <v>27</v>
      </c>
      <c r="G2654" s="129" t="s">
        <v>130</v>
      </c>
      <c r="H2654" s="132" t="s">
        <v>46</v>
      </c>
      <c r="I2654" s="129" t="s">
        <v>131</v>
      </c>
      <c r="J2654" s="129" t="s">
        <v>409</v>
      </c>
      <c r="K2654" s="129" t="s">
        <v>410</v>
      </c>
    </row>
    <row r="2655" spans="3:11" s="380" customFormat="1" hidden="1" x14ac:dyDescent="0.25">
      <c r="C2655" s="210" t="s">
        <v>438</v>
      </c>
      <c r="D2655" s="211"/>
      <c r="E2655" s="209">
        <f>HLOOKUP(C2655,$AH$2:$BU$3,2,0)</f>
        <v>620</v>
      </c>
      <c r="F2655" s="93">
        <f t="shared" ref="F2655:F2663" si="184">D2655*E2655</f>
        <v>0</v>
      </c>
      <c r="G2655" s="157"/>
      <c r="H2655" s="138"/>
      <c r="I2655" s="126" t="e">
        <f>VLOOKUP(H2655,Presupuesto!$B$11:$C$565,2,0)</f>
        <v>#N/A</v>
      </c>
      <c r="J2655" s="208" t="s">
        <v>1474</v>
      </c>
      <c r="K2655" s="94" t="s">
        <v>393</v>
      </c>
    </row>
    <row r="2656" spans="3:11" s="380" customFormat="1" x14ac:dyDescent="0.25">
      <c r="C2656" s="137" t="s">
        <v>3139</v>
      </c>
      <c r="D2656" s="154">
        <v>1</v>
      </c>
      <c r="E2656" s="119">
        <v>50000</v>
      </c>
      <c r="F2656" s="93">
        <f t="shared" si="184"/>
        <v>50000</v>
      </c>
      <c r="G2656" s="157" t="s">
        <v>1692</v>
      </c>
      <c r="H2656" s="138"/>
      <c r="I2656" s="126" t="e">
        <f>VLOOKUP(H2656,Presupuesto!$B$11:$C$565,2,0)</f>
        <v>#N/A</v>
      </c>
      <c r="J2656" s="94" t="s">
        <v>1363</v>
      </c>
      <c r="K2656" s="94" t="s">
        <v>397</v>
      </c>
    </row>
    <row r="2657" spans="3:11" s="380" customFormat="1" hidden="1" x14ac:dyDescent="0.25">
      <c r="C2657" s="137"/>
      <c r="D2657" s="154"/>
      <c r="E2657" s="119"/>
      <c r="F2657" s="93">
        <f t="shared" si="184"/>
        <v>0</v>
      </c>
      <c r="G2657" s="157"/>
      <c r="H2657" s="138"/>
      <c r="I2657" s="126" t="e">
        <f>VLOOKUP(H2657,Presupuesto!$B$11:$C$565,2,0)</f>
        <v>#N/A</v>
      </c>
      <c r="J2657" s="94" t="str">
        <f t="shared" ref="J2657:J2663" si="185">$J$854</f>
        <v>Desarrollo del Sistema de Educación Superior</v>
      </c>
      <c r="K2657" s="94" t="s">
        <v>411</v>
      </c>
    </row>
    <row r="2658" spans="3:11" s="380" customFormat="1" hidden="1" x14ac:dyDescent="0.25">
      <c r="C2658" s="137"/>
      <c r="D2658" s="154"/>
      <c r="E2658" s="119"/>
      <c r="F2658" s="93">
        <f t="shared" si="184"/>
        <v>0</v>
      </c>
      <c r="G2658" s="157"/>
      <c r="H2658" s="138"/>
      <c r="I2658" s="126" t="e">
        <f>VLOOKUP(H2658,Presupuesto!$B$11:$C$565,2,0)</f>
        <v>#N/A</v>
      </c>
      <c r="J2658" s="94" t="str">
        <f t="shared" si="185"/>
        <v>Desarrollo del Sistema de Educación Superior</v>
      </c>
      <c r="K2658" s="94" t="s">
        <v>411</v>
      </c>
    </row>
    <row r="2659" spans="3:11" s="380" customFormat="1" hidden="1" x14ac:dyDescent="0.25">
      <c r="C2659" s="137"/>
      <c r="D2659" s="154"/>
      <c r="E2659" s="119"/>
      <c r="F2659" s="93">
        <f t="shared" si="184"/>
        <v>0</v>
      </c>
      <c r="G2659" s="157"/>
      <c r="H2659" s="138"/>
      <c r="I2659" s="126" t="e">
        <f>VLOOKUP(H2659,Presupuesto!$B$11:$C$565,2,0)</f>
        <v>#N/A</v>
      </c>
      <c r="J2659" s="94" t="str">
        <f t="shared" si="185"/>
        <v>Desarrollo del Sistema de Educación Superior</v>
      </c>
      <c r="K2659" s="94" t="s">
        <v>411</v>
      </c>
    </row>
    <row r="2660" spans="3:11" s="380" customFormat="1" hidden="1" x14ac:dyDescent="0.25">
      <c r="C2660" s="137"/>
      <c r="D2660" s="154"/>
      <c r="E2660" s="119"/>
      <c r="F2660" s="93">
        <f t="shared" si="184"/>
        <v>0</v>
      </c>
      <c r="G2660" s="157"/>
      <c r="H2660" s="138"/>
      <c r="I2660" s="126" t="e">
        <f>VLOOKUP(H2660,Presupuesto!$B$11:$C$565,2,0)</f>
        <v>#N/A</v>
      </c>
      <c r="J2660" s="94" t="str">
        <f t="shared" si="185"/>
        <v>Desarrollo del Sistema de Educación Superior</v>
      </c>
      <c r="K2660" s="94" t="s">
        <v>400</v>
      </c>
    </row>
    <row r="2661" spans="3:11" s="380" customFormat="1" hidden="1" x14ac:dyDescent="0.25">
      <c r="C2661" s="137"/>
      <c r="D2661" s="154"/>
      <c r="E2661" s="119"/>
      <c r="F2661" s="93">
        <f t="shared" si="184"/>
        <v>0</v>
      </c>
      <c r="G2661" s="157"/>
      <c r="H2661" s="138"/>
      <c r="I2661" s="126" t="e">
        <f>VLOOKUP(H2661,Presupuesto!$B$11:$C$565,2,0)</f>
        <v>#N/A</v>
      </c>
      <c r="J2661" s="94" t="str">
        <f t="shared" si="185"/>
        <v>Desarrollo del Sistema de Educación Superior</v>
      </c>
      <c r="K2661" s="94" t="s">
        <v>411</v>
      </c>
    </row>
    <row r="2662" spans="3:11" s="380" customFormat="1" hidden="1" x14ac:dyDescent="0.25">
      <c r="C2662" s="137"/>
      <c r="D2662" s="154"/>
      <c r="E2662" s="119"/>
      <c r="F2662" s="93">
        <f t="shared" si="184"/>
        <v>0</v>
      </c>
      <c r="G2662" s="157"/>
      <c r="H2662" s="138"/>
      <c r="I2662" s="126" t="e">
        <f>VLOOKUP(H2662,Presupuesto!$B$11:$C$565,2,0)</f>
        <v>#N/A</v>
      </c>
      <c r="J2662" s="94" t="str">
        <f t="shared" si="185"/>
        <v>Desarrollo del Sistema de Educación Superior</v>
      </c>
      <c r="K2662" s="94" t="s">
        <v>411</v>
      </c>
    </row>
    <row r="2663" spans="3:11" s="380" customFormat="1" hidden="1" x14ac:dyDescent="0.25">
      <c r="C2663" s="137"/>
      <c r="D2663" s="154"/>
      <c r="E2663" s="119"/>
      <c r="F2663" s="93">
        <f t="shared" si="184"/>
        <v>0</v>
      </c>
      <c r="G2663" s="157"/>
      <c r="H2663" s="138"/>
      <c r="I2663" s="126" t="e">
        <f>VLOOKUP(H2663,Presupuesto!$B$11:$C$565,2,0)</f>
        <v>#N/A</v>
      </c>
      <c r="J2663" s="94" t="str">
        <f t="shared" si="185"/>
        <v>Desarrollo del Sistema de Educación Superior</v>
      </c>
      <c r="K2663" s="94" t="s">
        <v>411</v>
      </c>
    </row>
    <row r="2664" spans="3:11" s="380" customFormat="1" x14ac:dyDescent="0.25">
      <c r="G2664" s="367"/>
    </row>
    <row r="2665" spans="3:11" s="380" customFormat="1" x14ac:dyDescent="0.25">
      <c r="G2665" s="367"/>
    </row>
    <row r="2666" spans="3:11" s="380" customFormat="1" x14ac:dyDescent="0.25">
      <c r="G2666" s="367"/>
    </row>
    <row r="2667" spans="3:11" s="380" customFormat="1" x14ac:dyDescent="0.25">
      <c r="G2667" s="367"/>
    </row>
    <row r="2668" spans="3:11" s="380" customFormat="1" ht="15.75" thickBot="1" x14ac:dyDescent="0.3">
      <c r="G2668" s="367"/>
    </row>
    <row r="2669" spans="3:11" ht="15.75" thickBot="1" x14ac:dyDescent="0.3">
      <c r="C2669" s="153" t="s">
        <v>53</v>
      </c>
      <c r="D2669" s="307">
        <f>SUM(F2676:F2684)</f>
        <v>80000</v>
      </c>
      <c r="E2669" s="380"/>
      <c r="F2669" s="70"/>
      <c r="G2669" s="76"/>
      <c r="H2669" s="70"/>
      <c r="I2669" s="70"/>
      <c r="J2669" s="380"/>
      <c r="K2669" s="380"/>
    </row>
    <row r="2670" spans="3:11" x14ac:dyDescent="0.25">
      <c r="C2670" s="70"/>
      <c r="D2670" s="31"/>
      <c r="E2670" s="89"/>
      <c r="F2670" s="89"/>
      <c r="G2670" s="89"/>
      <c r="H2670" s="73"/>
      <c r="I2670" s="73"/>
      <c r="J2670" s="73"/>
      <c r="K2670" s="108"/>
    </row>
    <row r="2671" spans="3:11" x14ac:dyDescent="0.25">
      <c r="C2671" s="70"/>
      <c r="D2671" s="31"/>
      <c r="E2671" s="89"/>
      <c r="F2671" s="89"/>
      <c r="G2671" s="89"/>
      <c r="H2671" s="73"/>
      <c r="I2671" s="73"/>
      <c r="J2671" s="73"/>
      <c r="K2671" s="108"/>
    </row>
    <row r="2672" spans="3:11" ht="15.75" x14ac:dyDescent="0.25">
      <c r="C2672" s="198" t="s">
        <v>391</v>
      </c>
      <c r="D2672" s="306" t="s">
        <v>2977</v>
      </c>
      <c r="E2672" s="89"/>
      <c r="F2672" s="89"/>
      <c r="G2672" s="89"/>
      <c r="H2672" s="73"/>
      <c r="I2672" s="73"/>
      <c r="J2672" s="73"/>
      <c r="K2672" s="108"/>
    </row>
    <row r="2673" spans="3:11" ht="18.75" x14ac:dyDescent="0.25">
      <c r="C2673" s="200" t="str">
        <f>IFERROR(VLOOKUP(D2672,'1. Desarrollo e Innov. Curricu.'!$F:$G,2,FALSE),IFERROR(VLOOKUP(D2672,'2. Investigación Científica'!$F:$G,2,FALSE),IFERROR(VLOOKUP(D2672,'3. Vinculación Univ. Sociedad'!$E:$G,2,FALSE),IFERROR(VLOOKUP(D2672,'4. Docencia y Profesorado Univ.'!$F:$G,2,FALSE),IFERROR(VLOOKUP(D2672,'5. Estudiantes y Graduados'!$F:$G,2,FALSE),IFERROR(VLOOKUP(D2672,'11. Gestion Administrativa'!$F:$G,2,FALSE),IFERROR(VLOOKUP(D2672,'13. Gestión Académica'!$F:$G,2,FALSE),IFERROR(VLOOKUP(D2672,'9. Asegura. de la Calid. y M'!$F:$G,2,FALSE),IFERROR(VLOOKUP(D2672,'6. Gestión del Conocimiento'!$F:$G,2,FALSE),IFERROR(VLOOKUP(D2672,'15. Gobernabilidad y Proceso...'!$F:$G,2,FALSE),IFERROR(VLOOKUP(D2672,'12. Gestión del Talento Humano'!$F:$G,2,FALSE),IFERROR(VLOOKUP(D2672,'14. Internacional... de la E.S.'!$F:$G,2,FALSE),IFERROR(VLOOKUP(D2672,'10. Posgrado'!$F:$G,2,FALSE),IFERROR(VLOOKUP(D2672,'17. Gestión TIC'!$F:$G,2,FALSE),IFERROR(VLOOKUP(D2672,'16. Desa. del Sistema Educ.Sup.'!$F:$G,2,FALSE),IFERROR(VLOOKUP(D2672,'8. Cultura de Inno. Insti...'!$F:$G,2,FALSE),VLOOKUP(D2672,'7. Lo Esencial de la Reforma U.'!$F:$G,2,0)))))))))))))))))</f>
        <v xml:space="preserve">5. Gestión de  compra de 3 puertas dobles y 5 puertas de vidrio sencillas.  </v>
      </c>
      <c r="D2673" s="31"/>
      <c r="E2673" s="89"/>
      <c r="F2673" s="89"/>
      <c r="G2673" s="89"/>
      <c r="H2673" s="73"/>
      <c r="I2673" s="73"/>
      <c r="J2673" s="73"/>
      <c r="K2673" s="108"/>
    </row>
    <row r="2674" spans="3:11" ht="15.75" thickBot="1" x14ac:dyDescent="0.3">
      <c r="C2674" s="380"/>
      <c r="D2674" s="380"/>
      <c r="E2674" s="380"/>
      <c r="F2674" s="89"/>
      <c r="G2674" s="73"/>
      <c r="H2674" s="73"/>
      <c r="I2674" s="73"/>
      <c r="J2674" s="380"/>
      <c r="K2674" s="380"/>
    </row>
    <row r="2675" spans="3:11" ht="30.75" thickBot="1" x14ac:dyDescent="0.3">
      <c r="C2675" s="125" t="s">
        <v>44</v>
      </c>
      <c r="D2675" s="125" t="s">
        <v>55</v>
      </c>
      <c r="E2675" s="132" t="s">
        <v>57</v>
      </c>
      <c r="F2675" s="131" t="s">
        <v>27</v>
      </c>
      <c r="G2675" s="129" t="s">
        <v>130</v>
      </c>
      <c r="H2675" s="132" t="s">
        <v>46</v>
      </c>
      <c r="I2675" s="129" t="s">
        <v>131</v>
      </c>
      <c r="J2675" s="129" t="s">
        <v>409</v>
      </c>
      <c r="K2675" s="129" t="s">
        <v>410</v>
      </c>
    </row>
    <row r="2676" spans="3:11" hidden="1" x14ac:dyDescent="0.25">
      <c r="C2676" s="210" t="s">
        <v>438</v>
      </c>
      <c r="D2676" s="211"/>
      <c r="E2676" s="209">
        <f>HLOOKUP(C2676,$AH$2:$BU$3,2,0)</f>
        <v>620</v>
      </c>
      <c r="F2676" s="93">
        <f t="shared" ref="F2676:F2684" si="186">D2676*E2676</f>
        <v>0</v>
      </c>
      <c r="G2676" s="157"/>
      <c r="H2676" s="138"/>
      <c r="I2676" s="126" t="e">
        <f>VLOOKUP(H2676,Presupuesto!$B$11:$C$565,2,0)</f>
        <v>#N/A</v>
      </c>
      <c r="J2676" s="208" t="s">
        <v>1474</v>
      </c>
      <c r="K2676" s="94" t="s">
        <v>393</v>
      </c>
    </row>
    <row r="2677" spans="3:11" x14ac:dyDescent="0.25">
      <c r="C2677" s="137" t="s">
        <v>3125</v>
      </c>
      <c r="D2677" s="154">
        <v>8</v>
      </c>
      <c r="E2677" s="119">
        <v>10000</v>
      </c>
      <c r="F2677" s="93">
        <f t="shared" si="186"/>
        <v>80000</v>
      </c>
      <c r="G2677" s="157" t="s">
        <v>1692</v>
      </c>
      <c r="H2677" s="138"/>
      <c r="I2677" s="126" t="e">
        <f>VLOOKUP(H2677,Presupuesto!$B$11:$C$565,2,0)</f>
        <v>#N/A</v>
      </c>
      <c r="J2677" s="94" t="s">
        <v>1363</v>
      </c>
      <c r="K2677" s="94" t="s">
        <v>397</v>
      </c>
    </row>
    <row r="2678" spans="3:11" hidden="1" x14ac:dyDescent="0.25">
      <c r="C2678" s="137"/>
      <c r="D2678" s="154"/>
      <c r="E2678" s="119"/>
      <c r="F2678" s="93">
        <f t="shared" si="186"/>
        <v>0</v>
      </c>
      <c r="G2678" s="157"/>
      <c r="H2678" s="138"/>
      <c r="I2678" s="126" t="e">
        <f>VLOOKUP(H2678,Presupuesto!$B$11:$C$565,2,0)</f>
        <v>#N/A</v>
      </c>
      <c r="J2678" s="94" t="str">
        <f t="shared" ref="J2678:J2684" si="187">$J$854</f>
        <v>Desarrollo del Sistema de Educación Superior</v>
      </c>
      <c r="K2678" s="94" t="s">
        <v>411</v>
      </c>
    </row>
    <row r="2679" spans="3:11" hidden="1" x14ac:dyDescent="0.25">
      <c r="C2679" s="137"/>
      <c r="D2679" s="154"/>
      <c r="E2679" s="119"/>
      <c r="F2679" s="93">
        <f t="shared" si="186"/>
        <v>0</v>
      </c>
      <c r="G2679" s="157"/>
      <c r="H2679" s="138"/>
      <c r="I2679" s="126" t="e">
        <f>VLOOKUP(H2679,Presupuesto!$B$11:$C$565,2,0)</f>
        <v>#N/A</v>
      </c>
      <c r="J2679" s="94" t="str">
        <f t="shared" si="187"/>
        <v>Desarrollo del Sistema de Educación Superior</v>
      </c>
      <c r="K2679" s="94" t="s">
        <v>411</v>
      </c>
    </row>
    <row r="2680" spans="3:11" hidden="1" x14ac:dyDescent="0.25">
      <c r="C2680" s="137"/>
      <c r="D2680" s="154"/>
      <c r="E2680" s="119"/>
      <c r="F2680" s="93">
        <f t="shared" si="186"/>
        <v>0</v>
      </c>
      <c r="G2680" s="157"/>
      <c r="H2680" s="138"/>
      <c r="I2680" s="126" t="e">
        <f>VLOOKUP(H2680,Presupuesto!$B$11:$C$565,2,0)</f>
        <v>#N/A</v>
      </c>
      <c r="J2680" s="94" t="str">
        <f t="shared" si="187"/>
        <v>Desarrollo del Sistema de Educación Superior</v>
      </c>
      <c r="K2680" s="94" t="s">
        <v>411</v>
      </c>
    </row>
    <row r="2681" spans="3:11" hidden="1" x14ac:dyDescent="0.25">
      <c r="C2681" s="137"/>
      <c r="D2681" s="154"/>
      <c r="E2681" s="119"/>
      <c r="F2681" s="93">
        <f t="shared" si="186"/>
        <v>0</v>
      </c>
      <c r="G2681" s="157"/>
      <c r="H2681" s="138"/>
      <c r="I2681" s="126" t="e">
        <f>VLOOKUP(H2681,Presupuesto!$B$11:$C$565,2,0)</f>
        <v>#N/A</v>
      </c>
      <c r="J2681" s="94" t="str">
        <f t="shared" si="187"/>
        <v>Desarrollo del Sistema de Educación Superior</v>
      </c>
      <c r="K2681" s="94" t="s">
        <v>400</v>
      </c>
    </row>
    <row r="2682" spans="3:11" hidden="1" x14ac:dyDescent="0.25">
      <c r="C2682" s="137"/>
      <c r="D2682" s="154"/>
      <c r="E2682" s="119"/>
      <c r="F2682" s="93">
        <f t="shared" si="186"/>
        <v>0</v>
      </c>
      <c r="G2682" s="157"/>
      <c r="H2682" s="138"/>
      <c r="I2682" s="126" t="e">
        <f>VLOOKUP(H2682,Presupuesto!$B$11:$C$565,2,0)</f>
        <v>#N/A</v>
      </c>
      <c r="J2682" s="94" t="str">
        <f t="shared" si="187"/>
        <v>Desarrollo del Sistema de Educación Superior</v>
      </c>
      <c r="K2682" s="94" t="s">
        <v>411</v>
      </c>
    </row>
    <row r="2683" spans="3:11" hidden="1" x14ac:dyDescent="0.25">
      <c r="C2683" s="137"/>
      <c r="D2683" s="154"/>
      <c r="E2683" s="119"/>
      <c r="F2683" s="93">
        <f t="shared" si="186"/>
        <v>0</v>
      </c>
      <c r="G2683" s="157"/>
      <c r="H2683" s="138"/>
      <c r="I2683" s="126" t="e">
        <f>VLOOKUP(H2683,Presupuesto!$B$11:$C$565,2,0)</f>
        <v>#N/A</v>
      </c>
      <c r="J2683" s="94" t="str">
        <f t="shared" si="187"/>
        <v>Desarrollo del Sistema de Educación Superior</v>
      </c>
      <c r="K2683" s="94" t="s">
        <v>411</v>
      </c>
    </row>
    <row r="2684" spans="3:11" hidden="1" x14ac:dyDescent="0.25">
      <c r="C2684" s="137"/>
      <c r="D2684" s="154"/>
      <c r="E2684" s="119"/>
      <c r="F2684" s="93">
        <f t="shared" si="186"/>
        <v>0</v>
      </c>
      <c r="G2684" s="157"/>
      <c r="H2684" s="138"/>
      <c r="I2684" s="126" t="e">
        <f>VLOOKUP(H2684,Presupuesto!$B$11:$C$565,2,0)</f>
        <v>#N/A</v>
      </c>
      <c r="J2684" s="94" t="str">
        <f t="shared" si="187"/>
        <v>Desarrollo del Sistema de Educación Superior</v>
      </c>
      <c r="K2684" s="94" t="s">
        <v>411</v>
      </c>
    </row>
    <row r="2686" spans="3:11" ht="15.75" thickBot="1" x14ac:dyDescent="0.3"/>
    <row r="2687" spans="3:11" ht="15.75" thickBot="1" x14ac:dyDescent="0.3">
      <c r="C2687" s="153" t="s">
        <v>53</v>
      </c>
      <c r="D2687" s="307">
        <f>SUM(F2694:F2702)</f>
        <v>80400</v>
      </c>
      <c r="E2687" s="380"/>
      <c r="F2687" s="70"/>
      <c r="G2687" s="76"/>
      <c r="H2687" s="70"/>
      <c r="I2687" s="70"/>
      <c r="J2687" s="380"/>
      <c r="K2687" s="380"/>
    </row>
    <row r="2688" spans="3:11" x14ac:dyDescent="0.25">
      <c r="C2688" s="70"/>
      <c r="D2688" s="31"/>
      <c r="E2688" s="89"/>
      <c r="F2688" s="89"/>
      <c r="G2688" s="89"/>
      <c r="H2688" s="73"/>
      <c r="I2688" s="73"/>
      <c r="J2688" s="73"/>
      <c r="K2688" s="108"/>
    </row>
    <row r="2689" spans="3:11" x14ac:dyDescent="0.25">
      <c r="C2689" s="70"/>
      <c r="D2689" s="31"/>
      <c r="E2689" s="89"/>
      <c r="F2689" s="89"/>
      <c r="G2689" s="89"/>
      <c r="H2689" s="73"/>
      <c r="I2689" s="73"/>
      <c r="J2689" s="73"/>
      <c r="K2689" s="108"/>
    </row>
    <row r="2690" spans="3:11" ht="15.75" x14ac:dyDescent="0.25">
      <c r="C2690" s="198" t="s">
        <v>391</v>
      </c>
      <c r="D2690" s="306" t="s">
        <v>2978</v>
      </c>
      <c r="E2690" s="89"/>
      <c r="F2690" s="89"/>
      <c r="G2690" s="89"/>
      <c r="H2690" s="73"/>
      <c r="I2690" s="73"/>
      <c r="J2690" s="73"/>
      <c r="K2690" s="108"/>
    </row>
    <row r="2691" spans="3:11" ht="18.75" x14ac:dyDescent="0.25">
      <c r="C2691" s="200" t="str">
        <f>IFERROR(VLOOKUP(D2690,'1. Desarrollo e Innov. Curricu.'!$F:$G,2,FALSE),IFERROR(VLOOKUP(D2690,'2. Investigación Científica'!$F:$G,2,FALSE),IFERROR(VLOOKUP(D2690,'3. Vinculación Univ. Sociedad'!$E:$G,2,FALSE),IFERROR(VLOOKUP(D2690,'4. Docencia y Profesorado Univ.'!$F:$G,2,FALSE),IFERROR(VLOOKUP(D2690,'5. Estudiantes y Graduados'!$F:$G,2,FALSE),IFERROR(VLOOKUP(D2690,'11. Gestion Administrativa'!$F:$G,2,FALSE),IFERROR(VLOOKUP(D2690,'13. Gestión Académica'!$F:$G,2,FALSE),IFERROR(VLOOKUP(D2690,'9. Asegura. de la Calid. y M'!$F:$G,2,FALSE),IFERROR(VLOOKUP(D2690,'6. Gestión del Conocimiento'!$F:$G,2,FALSE),IFERROR(VLOOKUP(D2690,'15. Gobernabilidad y Proceso...'!$F:$G,2,FALSE),IFERROR(VLOOKUP(D2690,'12. Gestión del Talento Humano'!$F:$G,2,FALSE),IFERROR(VLOOKUP(D2690,'14. Internacional... de la E.S.'!$F:$G,2,FALSE),IFERROR(VLOOKUP(D2690,'10. Posgrado'!$F:$G,2,FALSE),IFERROR(VLOOKUP(D2690,'17. Gestión TIC'!$F:$G,2,FALSE),IFERROR(VLOOKUP(D2690,'16. Desa. del Sistema Educ.Sup.'!$F:$G,2,FALSE),IFERROR(VLOOKUP(D2690,'8. Cultura de Inno. Insti...'!$F:$G,2,FALSE),VLOOKUP(D2690,'7. Lo Esencial de la Reforma U.'!$F:$G,2,0)))))))))))))))))</f>
        <v>6. Gestion de compra de equipo de oficina minimo: archivo, fotocopiadora, escritorios, sillas  para los 3 deptos de la Escuela de Microbiología</v>
      </c>
      <c r="D2691" s="31"/>
      <c r="E2691" s="89"/>
      <c r="F2691" s="89"/>
      <c r="G2691" s="89"/>
      <c r="H2691" s="73"/>
      <c r="I2691" s="73"/>
      <c r="J2691" s="73"/>
      <c r="K2691" s="108"/>
    </row>
    <row r="2692" spans="3:11" ht="15.75" thickBot="1" x14ac:dyDescent="0.3">
      <c r="C2692" s="380"/>
      <c r="D2692" s="380"/>
      <c r="E2692" s="380"/>
      <c r="F2692" s="89"/>
      <c r="G2692" s="73"/>
      <c r="H2692" s="73"/>
      <c r="I2692" s="73"/>
      <c r="J2692" s="380"/>
      <c r="K2692" s="380"/>
    </row>
    <row r="2693" spans="3:11" ht="30.75" thickBot="1" x14ac:dyDescent="0.3">
      <c r="C2693" s="125" t="s">
        <v>44</v>
      </c>
      <c r="D2693" s="125" t="s">
        <v>55</v>
      </c>
      <c r="E2693" s="132" t="s">
        <v>57</v>
      </c>
      <c r="F2693" s="131" t="s">
        <v>27</v>
      </c>
      <c r="G2693" s="129" t="s">
        <v>130</v>
      </c>
      <c r="H2693" s="132" t="s">
        <v>46</v>
      </c>
      <c r="I2693" s="129" t="s">
        <v>131</v>
      </c>
      <c r="J2693" s="129" t="s">
        <v>409</v>
      </c>
      <c r="K2693" s="129" t="s">
        <v>410</v>
      </c>
    </row>
    <row r="2694" spans="3:11" hidden="1" x14ac:dyDescent="0.25">
      <c r="C2694" s="210" t="s">
        <v>438</v>
      </c>
      <c r="D2694" s="211"/>
      <c r="E2694" s="209">
        <f>HLOOKUP(C2694,$AH$2:$BU$3,2,0)</f>
        <v>620</v>
      </c>
      <c r="F2694" s="93">
        <f t="shared" ref="F2694:F2702" si="188">D2694*E2694</f>
        <v>0</v>
      </c>
      <c r="G2694" s="157"/>
      <c r="H2694" s="138"/>
      <c r="I2694" s="126" t="e">
        <f>VLOOKUP(H2694,Presupuesto!$B$11:$C$565,2,0)</f>
        <v>#N/A</v>
      </c>
      <c r="J2694" s="208" t="s">
        <v>1474</v>
      </c>
      <c r="K2694" s="94" t="s">
        <v>393</v>
      </c>
    </row>
    <row r="2695" spans="3:11" x14ac:dyDescent="0.25">
      <c r="C2695" s="137" t="s">
        <v>3126</v>
      </c>
      <c r="D2695" s="154">
        <v>1</v>
      </c>
      <c r="E2695" s="119">
        <v>80400</v>
      </c>
      <c r="F2695" s="93">
        <f t="shared" si="188"/>
        <v>80400</v>
      </c>
      <c r="G2695" s="157" t="s">
        <v>1692</v>
      </c>
      <c r="H2695" s="138"/>
      <c r="I2695" s="126" t="e">
        <f>VLOOKUP(H2695,Presupuesto!$B$11:$C$565,2,0)</f>
        <v>#N/A</v>
      </c>
      <c r="J2695" s="94" t="s">
        <v>1363</v>
      </c>
      <c r="K2695" s="94" t="s">
        <v>397</v>
      </c>
    </row>
    <row r="2696" spans="3:11" hidden="1" x14ac:dyDescent="0.25">
      <c r="C2696" s="137"/>
      <c r="D2696" s="154"/>
      <c r="E2696" s="119"/>
      <c r="F2696" s="93">
        <f t="shared" si="188"/>
        <v>0</v>
      </c>
      <c r="G2696" s="157"/>
      <c r="H2696" s="138"/>
      <c r="I2696" s="126" t="e">
        <f>VLOOKUP(H2696,Presupuesto!$B$11:$C$565,2,0)</f>
        <v>#N/A</v>
      </c>
      <c r="J2696" s="94" t="str">
        <f t="shared" ref="J2696:J2702" si="189">$J$854</f>
        <v>Desarrollo del Sistema de Educación Superior</v>
      </c>
      <c r="K2696" s="94" t="s">
        <v>411</v>
      </c>
    </row>
    <row r="2697" spans="3:11" hidden="1" x14ac:dyDescent="0.25">
      <c r="C2697" s="137"/>
      <c r="D2697" s="154"/>
      <c r="E2697" s="119"/>
      <c r="F2697" s="93">
        <f t="shared" si="188"/>
        <v>0</v>
      </c>
      <c r="G2697" s="157"/>
      <c r="H2697" s="138"/>
      <c r="I2697" s="126" t="e">
        <f>VLOOKUP(H2697,Presupuesto!$B$11:$C$565,2,0)</f>
        <v>#N/A</v>
      </c>
      <c r="J2697" s="94" t="str">
        <f t="shared" si="189"/>
        <v>Desarrollo del Sistema de Educación Superior</v>
      </c>
      <c r="K2697" s="94" t="s">
        <v>411</v>
      </c>
    </row>
    <row r="2698" spans="3:11" hidden="1" x14ac:dyDescent="0.25">
      <c r="C2698" s="137"/>
      <c r="D2698" s="154"/>
      <c r="E2698" s="119"/>
      <c r="F2698" s="93">
        <f t="shared" si="188"/>
        <v>0</v>
      </c>
      <c r="G2698" s="157"/>
      <c r="H2698" s="138"/>
      <c r="I2698" s="126" t="e">
        <f>VLOOKUP(H2698,Presupuesto!$B$11:$C$565,2,0)</f>
        <v>#N/A</v>
      </c>
      <c r="J2698" s="94" t="str">
        <f t="shared" si="189"/>
        <v>Desarrollo del Sistema de Educación Superior</v>
      </c>
      <c r="K2698" s="94" t="s">
        <v>411</v>
      </c>
    </row>
    <row r="2699" spans="3:11" hidden="1" x14ac:dyDescent="0.25">
      <c r="C2699" s="137"/>
      <c r="D2699" s="154"/>
      <c r="E2699" s="119"/>
      <c r="F2699" s="93">
        <f t="shared" si="188"/>
        <v>0</v>
      </c>
      <c r="G2699" s="157"/>
      <c r="H2699" s="138"/>
      <c r="I2699" s="126" t="e">
        <f>VLOOKUP(H2699,Presupuesto!$B$11:$C$565,2,0)</f>
        <v>#N/A</v>
      </c>
      <c r="J2699" s="94" t="str">
        <f t="shared" si="189"/>
        <v>Desarrollo del Sistema de Educación Superior</v>
      </c>
      <c r="K2699" s="94" t="s">
        <v>400</v>
      </c>
    </row>
    <row r="2700" spans="3:11" hidden="1" x14ac:dyDescent="0.25">
      <c r="C2700" s="137"/>
      <c r="D2700" s="154"/>
      <c r="E2700" s="119"/>
      <c r="F2700" s="93">
        <f t="shared" si="188"/>
        <v>0</v>
      </c>
      <c r="G2700" s="157"/>
      <c r="H2700" s="138"/>
      <c r="I2700" s="126" t="e">
        <f>VLOOKUP(H2700,Presupuesto!$B$11:$C$565,2,0)</f>
        <v>#N/A</v>
      </c>
      <c r="J2700" s="94" t="str">
        <f t="shared" si="189"/>
        <v>Desarrollo del Sistema de Educación Superior</v>
      </c>
      <c r="K2700" s="94" t="s">
        <v>411</v>
      </c>
    </row>
    <row r="2701" spans="3:11" hidden="1" x14ac:dyDescent="0.25">
      <c r="C2701" s="137"/>
      <c r="D2701" s="154"/>
      <c r="E2701" s="119"/>
      <c r="F2701" s="93">
        <f t="shared" si="188"/>
        <v>0</v>
      </c>
      <c r="G2701" s="157"/>
      <c r="H2701" s="138"/>
      <c r="I2701" s="126" t="e">
        <f>VLOOKUP(H2701,Presupuesto!$B$11:$C$565,2,0)</f>
        <v>#N/A</v>
      </c>
      <c r="J2701" s="94" t="str">
        <f t="shared" si="189"/>
        <v>Desarrollo del Sistema de Educación Superior</v>
      </c>
      <c r="K2701" s="94" t="s">
        <v>411</v>
      </c>
    </row>
    <row r="2702" spans="3:11" hidden="1" x14ac:dyDescent="0.25">
      <c r="C2702" s="137"/>
      <c r="D2702" s="154"/>
      <c r="E2702" s="119"/>
      <c r="F2702" s="93">
        <f t="shared" si="188"/>
        <v>0</v>
      </c>
      <c r="G2702" s="157"/>
      <c r="H2702" s="138"/>
      <c r="I2702" s="126" t="e">
        <f>VLOOKUP(H2702,Presupuesto!$B$11:$C$565,2,0)</f>
        <v>#N/A</v>
      </c>
      <c r="J2702" s="94" t="str">
        <f t="shared" si="189"/>
        <v>Desarrollo del Sistema de Educación Superior</v>
      </c>
      <c r="K2702" s="94" t="s">
        <v>411</v>
      </c>
    </row>
    <row r="2703" spans="3:11" x14ac:dyDescent="0.25">
      <c r="C2703" s="380"/>
      <c r="D2703" s="380"/>
      <c r="E2703" s="380"/>
      <c r="F2703" s="380"/>
      <c r="G2703" s="367"/>
      <c r="H2703" s="380"/>
      <c r="I2703" s="380"/>
      <c r="J2703" s="380"/>
      <c r="K2703" s="380"/>
    </row>
    <row r="2704" spans="3:11" s="380" customFormat="1" ht="15.75" thickBot="1" x14ac:dyDescent="0.3">
      <c r="G2704" s="367"/>
    </row>
    <row r="2705" spans="3:11" s="380" customFormat="1" ht="15.75" thickBot="1" x14ac:dyDescent="0.3">
      <c r="C2705" s="153" t="s">
        <v>53</v>
      </c>
      <c r="D2705" s="307">
        <f>SUM(F2712:F2720)</f>
        <v>37500</v>
      </c>
      <c r="F2705" s="70"/>
      <c r="G2705" s="76"/>
      <c r="H2705" s="70"/>
      <c r="I2705" s="70"/>
    </row>
    <row r="2706" spans="3:11" s="380" customFormat="1" x14ac:dyDescent="0.25">
      <c r="C2706" s="70"/>
      <c r="D2706" s="31"/>
      <c r="E2706" s="89"/>
      <c r="F2706" s="89"/>
      <c r="G2706" s="89"/>
      <c r="H2706" s="73"/>
      <c r="I2706" s="73"/>
      <c r="J2706" s="73"/>
      <c r="K2706" s="108"/>
    </row>
    <row r="2707" spans="3:11" s="380" customFormat="1" x14ac:dyDescent="0.25">
      <c r="C2707" s="70"/>
      <c r="D2707" s="31"/>
      <c r="E2707" s="89"/>
      <c r="F2707" s="89"/>
      <c r="G2707" s="89"/>
      <c r="H2707" s="73"/>
      <c r="I2707" s="73"/>
      <c r="J2707" s="73"/>
      <c r="K2707" s="108"/>
    </row>
    <row r="2708" spans="3:11" s="380" customFormat="1" ht="15.75" x14ac:dyDescent="0.25">
      <c r="C2708" s="198" t="s">
        <v>391</v>
      </c>
      <c r="D2708" s="306" t="s">
        <v>2979</v>
      </c>
      <c r="E2708" s="89"/>
      <c r="F2708" s="89"/>
      <c r="G2708" s="89"/>
      <c r="H2708" s="73"/>
      <c r="I2708" s="73"/>
      <c r="J2708" s="73"/>
      <c r="K2708" s="108"/>
    </row>
    <row r="2709" spans="3:11" s="380" customFormat="1" ht="18.75" x14ac:dyDescent="0.25">
      <c r="C2709" s="200" t="str">
        <f>IFERROR(VLOOKUP(D2708,'1. Desarrollo e Innov. Curricu.'!$F:$G,2,FALSE),IFERROR(VLOOKUP(D2708,'2. Investigación Científica'!$F:$G,2,FALSE),IFERROR(VLOOKUP(D2708,'3. Vinculación Univ. Sociedad'!$E:$G,2,FALSE),IFERROR(VLOOKUP(D2708,'4. Docencia y Profesorado Univ.'!$F:$G,2,FALSE),IFERROR(VLOOKUP(D2708,'5. Estudiantes y Graduados'!$F:$G,2,FALSE),IFERROR(VLOOKUP(D2708,'11. Gestion Administrativa'!$F:$G,2,FALSE),IFERROR(VLOOKUP(D2708,'13. Gestión Académica'!$F:$G,2,FALSE),IFERROR(VLOOKUP(D2708,'9. Asegura. de la Calid. y M'!$F:$G,2,FALSE),IFERROR(VLOOKUP(D2708,'6. Gestión del Conocimiento'!$F:$G,2,FALSE),IFERROR(VLOOKUP(D2708,'15. Gobernabilidad y Proceso...'!$F:$G,2,FALSE),IFERROR(VLOOKUP(D2708,'12. Gestión del Talento Humano'!$F:$G,2,FALSE),IFERROR(VLOOKUP(D2708,'14. Internacional... de la E.S.'!$F:$G,2,FALSE),IFERROR(VLOOKUP(D2708,'10. Posgrado'!$F:$G,2,FALSE),IFERROR(VLOOKUP(D2708,'17. Gestión TIC'!$F:$G,2,FALSE),IFERROR(VLOOKUP(D2708,'16. Desa. del Sistema Educ.Sup.'!$F:$G,2,FALSE),IFERROR(VLOOKUP(D2708,'8. Cultura de Inno. Insti...'!$F:$G,2,FALSE),VLOOKUP(D2708,'7. Lo Esencial de la Reforma U.'!$F:$G,2,0)))))))))))))))))</f>
        <v xml:space="preserve">7. Limpieza y reparacion  de equipos. </v>
      </c>
      <c r="D2709" s="31"/>
      <c r="E2709" s="89"/>
      <c r="F2709" s="89"/>
      <c r="G2709" s="89"/>
      <c r="H2709" s="73"/>
      <c r="I2709" s="73"/>
      <c r="J2709" s="73"/>
      <c r="K2709" s="108"/>
    </row>
    <row r="2710" spans="3:11" s="380" customFormat="1" ht="15.75" thickBot="1" x14ac:dyDescent="0.3">
      <c r="F2710" s="89"/>
      <c r="G2710" s="73"/>
      <c r="H2710" s="73"/>
      <c r="I2710" s="73"/>
    </row>
    <row r="2711" spans="3:11" s="380" customFormat="1" ht="30.75" thickBot="1" x14ac:dyDescent="0.3">
      <c r="C2711" s="125" t="s">
        <v>44</v>
      </c>
      <c r="D2711" s="125" t="s">
        <v>55</v>
      </c>
      <c r="E2711" s="132" t="s">
        <v>57</v>
      </c>
      <c r="F2711" s="131" t="s">
        <v>27</v>
      </c>
      <c r="G2711" s="129" t="s">
        <v>130</v>
      </c>
      <c r="H2711" s="132" t="s">
        <v>46</v>
      </c>
      <c r="I2711" s="129" t="s">
        <v>131</v>
      </c>
      <c r="J2711" s="129" t="s">
        <v>409</v>
      </c>
      <c r="K2711" s="129" t="s">
        <v>410</v>
      </c>
    </row>
    <row r="2712" spans="3:11" s="380" customFormat="1" hidden="1" x14ac:dyDescent="0.25">
      <c r="C2712" s="210" t="s">
        <v>438</v>
      </c>
      <c r="D2712" s="211"/>
      <c r="E2712" s="209">
        <f>HLOOKUP(C2712,$AH$2:$BU$3,2,0)</f>
        <v>620</v>
      </c>
      <c r="F2712" s="93">
        <f t="shared" ref="F2712:F2720" si="190">D2712*E2712</f>
        <v>0</v>
      </c>
      <c r="G2712" s="157"/>
      <c r="H2712" s="138"/>
      <c r="I2712" s="126" t="e">
        <f>VLOOKUP(H2712,Presupuesto!$B$11:$C$565,2,0)</f>
        <v>#N/A</v>
      </c>
      <c r="J2712" s="208" t="s">
        <v>1474</v>
      </c>
      <c r="K2712" s="94" t="s">
        <v>393</v>
      </c>
    </row>
    <row r="2713" spans="3:11" s="380" customFormat="1" x14ac:dyDescent="0.25">
      <c r="C2713" s="137" t="s">
        <v>3140</v>
      </c>
      <c r="D2713" s="154">
        <v>1</v>
      </c>
      <c r="E2713" s="119">
        <v>37500</v>
      </c>
      <c r="F2713" s="93">
        <f t="shared" si="190"/>
        <v>37500</v>
      </c>
      <c r="G2713" s="157" t="s">
        <v>128</v>
      </c>
      <c r="H2713" s="138"/>
      <c r="I2713" s="126" t="e">
        <f>VLOOKUP(H2713,Presupuesto!$B$11:$C$565,2,0)</f>
        <v>#N/A</v>
      </c>
      <c r="J2713" s="94" t="s">
        <v>1363</v>
      </c>
      <c r="K2713" s="94" t="s">
        <v>397</v>
      </c>
    </row>
    <row r="2714" spans="3:11" s="380" customFormat="1" hidden="1" x14ac:dyDescent="0.25">
      <c r="C2714" s="137"/>
      <c r="D2714" s="154"/>
      <c r="E2714" s="119"/>
      <c r="F2714" s="93">
        <f t="shared" si="190"/>
        <v>0</v>
      </c>
      <c r="G2714" s="157"/>
      <c r="H2714" s="138"/>
      <c r="I2714" s="126" t="e">
        <f>VLOOKUP(H2714,Presupuesto!$B$11:$C$565,2,0)</f>
        <v>#N/A</v>
      </c>
      <c r="J2714" s="94" t="str">
        <f t="shared" ref="J2714:J2720" si="191">$J$854</f>
        <v>Desarrollo del Sistema de Educación Superior</v>
      </c>
      <c r="K2714" s="94" t="s">
        <v>411</v>
      </c>
    </row>
    <row r="2715" spans="3:11" s="380" customFormat="1" hidden="1" x14ac:dyDescent="0.25">
      <c r="C2715" s="137"/>
      <c r="D2715" s="154"/>
      <c r="E2715" s="119"/>
      <c r="F2715" s="93">
        <f t="shared" si="190"/>
        <v>0</v>
      </c>
      <c r="G2715" s="157"/>
      <c r="H2715" s="138"/>
      <c r="I2715" s="126" t="e">
        <f>VLOOKUP(H2715,Presupuesto!$B$11:$C$565,2,0)</f>
        <v>#N/A</v>
      </c>
      <c r="J2715" s="94" t="str">
        <f t="shared" si="191"/>
        <v>Desarrollo del Sistema de Educación Superior</v>
      </c>
      <c r="K2715" s="94" t="s">
        <v>411</v>
      </c>
    </row>
    <row r="2716" spans="3:11" s="380" customFormat="1" hidden="1" x14ac:dyDescent="0.25">
      <c r="C2716" s="137"/>
      <c r="D2716" s="154"/>
      <c r="E2716" s="119"/>
      <c r="F2716" s="93">
        <f t="shared" si="190"/>
        <v>0</v>
      </c>
      <c r="G2716" s="157"/>
      <c r="H2716" s="138"/>
      <c r="I2716" s="126" t="e">
        <f>VLOOKUP(H2716,Presupuesto!$B$11:$C$565,2,0)</f>
        <v>#N/A</v>
      </c>
      <c r="J2716" s="94" t="str">
        <f t="shared" si="191"/>
        <v>Desarrollo del Sistema de Educación Superior</v>
      </c>
      <c r="K2716" s="94" t="s">
        <v>411</v>
      </c>
    </row>
    <row r="2717" spans="3:11" s="380" customFormat="1" hidden="1" x14ac:dyDescent="0.25">
      <c r="C2717" s="137"/>
      <c r="D2717" s="154"/>
      <c r="E2717" s="119"/>
      <c r="F2717" s="93">
        <f t="shared" si="190"/>
        <v>0</v>
      </c>
      <c r="G2717" s="157"/>
      <c r="H2717" s="138"/>
      <c r="I2717" s="126" t="e">
        <f>VLOOKUP(H2717,Presupuesto!$B$11:$C$565,2,0)</f>
        <v>#N/A</v>
      </c>
      <c r="J2717" s="94" t="str">
        <f t="shared" si="191"/>
        <v>Desarrollo del Sistema de Educación Superior</v>
      </c>
      <c r="K2717" s="94" t="s">
        <v>400</v>
      </c>
    </row>
    <row r="2718" spans="3:11" s="380" customFormat="1" hidden="1" x14ac:dyDescent="0.25">
      <c r="C2718" s="137"/>
      <c r="D2718" s="154"/>
      <c r="E2718" s="119"/>
      <c r="F2718" s="93">
        <f t="shared" si="190"/>
        <v>0</v>
      </c>
      <c r="G2718" s="157"/>
      <c r="H2718" s="138"/>
      <c r="I2718" s="126" t="e">
        <f>VLOOKUP(H2718,Presupuesto!$B$11:$C$565,2,0)</f>
        <v>#N/A</v>
      </c>
      <c r="J2718" s="94" t="str">
        <f t="shared" si="191"/>
        <v>Desarrollo del Sistema de Educación Superior</v>
      </c>
      <c r="K2718" s="94" t="s">
        <v>411</v>
      </c>
    </row>
    <row r="2719" spans="3:11" s="380" customFormat="1" hidden="1" x14ac:dyDescent="0.25">
      <c r="C2719" s="137"/>
      <c r="D2719" s="154"/>
      <c r="E2719" s="119"/>
      <c r="F2719" s="93">
        <f t="shared" si="190"/>
        <v>0</v>
      </c>
      <c r="G2719" s="157"/>
      <c r="H2719" s="138"/>
      <c r="I2719" s="126" t="e">
        <f>VLOOKUP(H2719,Presupuesto!$B$11:$C$565,2,0)</f>
        <v>#N/A</v>
      </c>
      <c r="J2719" s="94" t="str">
        <f t="shared" si="191"/>
        <v>Desarrollo del Sistema de Educación Superior</v>
      </c>
      <c r="K2719" s="94" t="s">
        <v>411</v>
      </c>
    </row>
    <row r="2720" spans="3:11" s="380" customFormat="1" hidden="1" x14ac:dyDescent="0.25">
      <c r="C2720" s="137"/>
      <c r="D2720" s="154"/>
      <c r="E2720" s="119"/>
      <c r="F2720" s="93">
        <f t="shared" si="190"/>
        <v>0</v>
      </c>
      <c r="G2720" s="157"/>
      <c r="H2720" s="138"/>
      <c r="I2720" s="126" t="e">
        <f>VLOOKUP(H2720,Presupuesto!$B$11:$C$565,2,0)</f>
        <v>#N/A</v>
      </c>
      <c r="J2720" s="94" t="str">
        <f t="shared" si="191"/>
        <v>Desarrollo del Sistema de Educación Superior</v>
      </c>
      <c r="K2720" s="94" t="s">
        <v>411</v>
      </c>
    </row>
    <row r="2721" spans="3:11" s="380" customFormat="1" x14ac:dyDescent="0.25">
      <c r="G2721" s="367"/>
    </row>
    <row r="2722" spans="3:11" s="380" customFormat="1" x14ac:dyDescent="0.25">
      <c r="G2722" s="367"/>
    </row>
    <row r="2723" spans="3:11" s="380" customFormat="1" x14ac:dyDescent="0.25">
      <c r="G2723" s="367"/>
    </row>
    <row r="2724" spans="3:11" s="380" customFormat="1" x14ac:dyDescent="0.25">
      <c r="G2724" s="367"/>
    </row>
    <row r="2725" spans="3:11" s="380" customFormat="1" x14ac:dyDescent="0.25">
      <c r="G2725" s="367"/>
    </row>
    <row r="2726" spans="3:11" ht="15.75" thickBot="1" x14ac:dyDescent="0.3">
      <c r="C2726" s="380"/>
      <c r="D2726" s="380"/>
      <c r="E2726" s="380"/>
      <c r="F2726" s="380"/>
      <c r="G2726" s="367"/>
      <c r="H2726" s="380"/>
      <c r="I2726" s="380"/>
      <c r="J2726" s="380"/>
      <c r="K2726" s="380"/>
    </row>
    <row r="2727" spans="3:11" ht="15.75" thickBot="1" x14ac:dyDescent="0.3">
      <c r="C2727" s="153" t="s">
        <v>53</v>
      </c>
      <c r="D2727" s="307">
        <f>SUM(F2734:F2742)</f>
        <v>300000</v>
      </c>
      <c r="E2727" s="380"/>
      <c r="F2727" s="70"/>
      <c r="G2727" s="76"/>
      <c r="H2727" s="70"/>
      <c r="I2727" s="70"/>
      <c r="J2727" s="380"/>
      <c r="K2727" s="380"/>
    </row>
    <row r="2728" spans="3:11" x14ac:dyDescent="0.25">
      <c r="C2728" s="70"/>
      <c r="D2728" s="31"/>
      <c r="E2728" s="89"/>
      <c r="F2728" s="89"/>
      <c r="G2728" s="89"/>
      <c r="H2728" s="73"/>
      <c r="I2728" s="73"/>
      <c r="J2728" s="73"/>
      <c r="K2728" s="108"/>
    </row>
    <row r="2729" spans="3:11" x14ac:dyDescent="0.25">
      <c r="C2729" s="70"/>
      <c r="D2729" s="31"/>
      <c r="E2729" s="89"/>
      <c r="F2729" s="89"/>
      <c r="G2729" s="89"/>
      <c r="H2729" s="73"/>
      <c r="I2729" s="73"/>
      <c r="J2729" s="73"/>
      <c r="K2729" s="108"/>
    </row>
    <row r="2730" spans="3:11" ht="15.75" x14ac:dyDescent="0.25">
      <c r="C2730" s="198" t="s">
        <v>391</v>
      </c>
      <c r="D2730" s="306" t="s">
        <v>2874</v>
      </c>
      <c r="E2730" s="89"/>
      <c r="F2730" s="89"/>
      <c r="G2730" s="89"/>
      <c r="H2730" s="73"/>
      <c r="I2730" s="73"/>
      <c r="J2730" s="73"/>
      <c r="K2730" s="108"/>
    </row>
    <row r="2731" spans="3:11" ht="18.75" x14ac:dyDescent="0.25">
      <c r="C2731" s="200" t="str">
        <f>IFERROR(VLOOKUP(D2730,'1. Desarrollo e Innov. Curricu.'!$F:$G,2,FALSE),IFERROR(VLOOKUP(D2730,'2. Investigación Científica'!$F:$G,2,FALSE),IFERROR(VLOOKUP(D2730,'3. Vinculación Univ. Sociedad'!$E:$G,2,FALSE),IFERROR(VLOOKUP(D2730,'4. Docencia y Profesorado Univ.'!$F:$G,2,FALSE),IFERROR(VLOOKUP(D2730,'5. Estudiantes y Graduados'!$F:$G,2,FALSE),IFERROR(VLOOKUP(D2730,'11. Gestion Administrativa'!$F:$G,2,FALSE),IFERROR(VLOOKUP(D2730,'13. Gestión Académica'!$F:$G,2,FALSE),IFERROR(VLOOKUP(D2730,'9. Asegura. de la Calid. y M'!$F:$G,2,FALSE),IFERROR(VLOOKUP(D2730,'6. Gestión del Conocimiento'!$F:$G,2,FALSE),IFERROR(VLOOKUP(D2730,'15. Gobernabilidad y Proceso...'!$F:$G,2,FALSE),IFERROR(VLOOKUP(D2730,'12. Gestión del Talento Humano'!$F:$G,2,FALSE),IFERROR(VLOOKUP(D2730,'14. Internacional... de la E.S.'!$F:$G,2,FALSE),IFERROR(VLOOKUP(D2730,'10. Posgrado'!$F:$G,2,FALSE),IFERROR(VLOOKUP(D2730,'17. Gestión TIC'!$F:$G,2,FALSE),IFERROR(VLOOKUP(D2730,'16. Desa. del Sistema Educ.Sup.'!$F:$G,2,FALSE),IFERROR(VLOOKUP(D2730,'8. Cultura de Inno. Insti...'!$F:$G,2,FALSE),VLOOKUP(D2730,'7. Lo Esencial de la Reforma U.'!$F:$G,2,0)))))))))))))))))</f>
        <v>Gestionar la adquisición del equipo necesario para el fortalecimiento del laboratorio de investigación</v>
      </c>
      <c r="D2731" s="31"/>
      <c r="E2731" s="89"/>
      <c r="F2731" s="89"/>
      <c r="G2731" s="89"/>
      <c r="H2731" s="73"/>
      <c r="I2731" s="73"/>
      <c r="J2731" s="73"/>
      <c r="K2731" s="108"/>
    </row>
    <row r="2732" spans="3:11" ht="15.75" thickBot="1" x14ac:dyDescent="0.3">
      <c r="C2732" s="380"/>
      <c r="D2732" s="380"/>
      <c r="E2732" s="380"/>
      <c r="F2732" s="89"/>
      <c r="G2732" s="73"/>
      <c r="H2732" s="73"/>
      <c r="I2732" s="73"/>
      <c r="J2732" s="380"/>
      <c r="K2732" s="380"/>
    </row>
    <row r="2733" spans="3:11" ht="30.75" thickBot="1" x14ac:dyDescent="0.3">
      <c r="C2733" s="125" t="s">
        <v>44</v>
      </c>
      <c r="D2733" s="125" t="s">
        <v>55</v>
      </c>
      <c r="E2733" s="132" t="s">
        <v>57</v>
      </c>
      <c r="F2733" s="131" t="s">
        <v>27</v>
      </c>
      <c r="G2733" s="129" t="s">
        <v>130</v>
      </c>
      <c r="H2733" s="132" t="s">
        <v>46</v>
      </c>
      <c r="I2733" s="129" t="s">
        <v>131</v>
      </c>
      <c r="J2733" s="129" t="s">
        <v>409</v>
      </c>
      <c r="K2733" s="129" t="s">
        <v>410</v>
      </c>
    </row>
    <row r="2734" spans="3:11" hidden="1" x14ac:dyDescent="0.25">
      <c r="C2734" s="210" t="s">
        <v>438</v>
      </c>
      <c r="D2734" s="211"/>
      <c r="E2734" s="209">
        <f>HLOOKUP(C2734,$AH$2:$BU$3,2,0)</f>
        <v>620</v>
      </c>
      <c r="F2734" s="93">
        <f t="shared" ref="F2734:F2742" si="192">D2734*E2734</f>
        <v>0</v>
      </c>
      <c r="G2734" s="157"/>
      <c r="H2734" s="138"/>
      <c r="I2734" s="126" t="e">
        <f>VLOOKUP(H2734,Presupuesto!$B$11:$C$565,2,0)</f>
        <v>#N/A</v>
      </c>
      <c r="J2734" s="208" t="s">
        <v>1474</v>
      </c>
      <c r="K2734" s="94" t="s">
        <v>393</v>
      </c>
    </row>
    <row r="2735" spans="3:11" x14ac:dyDescent="0.25">
      <c r="C2735" s="137" t="s">
        <v>3127</v>
      </c>
      <c r="D2735" s="154">
        <v>1</v>
      </c>
      <c r="E2735" s="119">
        <v>300000</v>
      </c>
      <c r="F2735" s="93">
        <f t="shared" si="192"/>
        <v>300000</v>
      </c>
      <c r="G2735" s="157" t="s">
        <v>1692</v>
      </c>
      <c r="H2735" s="138"/>
      <c r="I2735" s="126" t="e">
        <f>VLOOKUP(H2735,Presupuesto!$B$11:$C$565,2,0)</f>
        <v>#N/A</v>
      </c>
      <c r="J2735" s="94" t="s">
        <v>1363</v>
      </c>
      <c r="K2735" s="94" t="s">
        <v>394</v>
      </c>
    </row>
    <row r="2736" spans="3:11" hidden="1" x14ac:dyDescent="0.25">
      <c r="C2736" s="137"/>
      <c r="D2736" s="154"/>
      <c r="E2736" s="119"/>
      <c r="F2736" s="93">
        <f t="shared" si="192"/>
        <v>0</v>
      </c>
      <c r="G2736" s="157"/>
      <c r="H2736" s="138"/>
      <c r="I2736" s="126" t="e">
        <f>VLOOKUP(H2736,Presupuesto!$B$11:$C$565,2,0)</f>
        <v>#N/A</v>
      </c>
      <c r="J2736" s="94" t="str">
        <f t="shared" ref="J2736:J2742" si="193">$J$854</f>
        <v>Desarrollo del Sistema de Educación Superior</v>
      </c>
      <c r="K2736" s="94" t="s">
        <v>411</v>
      </c>
    </row>
    <row r="2737" spans="3:11" hidden="1" x14ac:dyDescent="0.25">
      <c r="C2737" s="137"/>
      <c r="D2737" s="154"/>
      <c r="E2737" s="119"/>
      <c r="F2737" s="93">
        <f t="shared" si="192"/>
        <v>0</v>
      </c>
      <c r="G2737" s="157"/>
      <c r="H2737" s="138"/>
      <c r="I2737" s="126" t="e">
        <f>VLOOKUP(H2737,Presupuesto!$B$11:$C$565,2,0)</f>
        <v>#N/A</v>
      </c>
      <c r="J2737" s="94" t="str">
        <f t="shared" si="193"/>
        <v>Desarrollo del Sistema de Educación Superior</v>
      </c>
      <c r="K2737" s="94" t="s">
        <v>411</v>
      </c>
    </row>
    <row r="2738" spans="3:11" hidden="1" x14ac:dyDescent="0.25">
      <c r="C2738" s="137"/>
      <c r="D2738" s="154"/>
      <c r="E2738" s="119"/>
      <c r="F2738" s="93">
        <f t="shared" si="192"/>
        <v>0</v>
      </c>
      <c r="G2738" s="157"/>
      <c r="H2738" s="138"/>
      <c r="I2738" s="126" t="e">
        <f>VLOOKUP(H2738,Presupuesto!$B$11:$C$565,2,0)</f>
        <v>#N/A</v>
      </c>
      <c r="J2738" s="94" t="str">
        <f t="shared" si="193"/>
        <v>Desarrollo del Sistema de Educación Superior</v>
      </c>
      <c r="K2738" s="94" t="s">
        <v>411</v>
      </c>
    </row>
    <row r="2739" spans="3:11" hidden="1" x14ac:dyDescent="0.25">
      <c r="C2739" s="137"/>
      <c r="D2739" s="154"/>
      <c r="E2739" s="119"/>
      <c r="F2739" s="93">
        <f t="shared" si="192"/>
        <v>0</v>
      </c>
      <c r="G2739" s="157"/>
      <c r="H2739" s="138"/>
      <c r="I2739" s="126" t="e">
        <f>VLOOKUP(H2739,Presupuesto!$B$11:$C$565,2,0)</f>
        <v>#N/A</v>
      </c>
      <c r="J2739" s="94" t="str">
        <f t="shared" si="193"/>
        <v>Desarrollo del Sistema de Educación Superior</v>
      </c>
      <c r="K2739" s="94" t="s">
        <v>400</v>
      </c>
    </row>
    <row r="2740" spans="3:11" hidden="1" x14ac:dyDescent="0.25">
      <c r="C2740" s="137"/>
      <c r="D2740" s="154"/>
      <c r="E2740" s="119"/>
      <c r="F2740" s="93">
        <f t="shared" si="192"/>
        <v>0</v>
      </c>
      <c r="G2740" s="157"/>
      <c r="H2740" s="138"/>
      <c r="I2740" s="126" t="e">
        <f>VLOOKUP(H2740,Presupuesto!$B$11:$C$565,2,0)</f>
        <v>#N/A</v>
      </c>
      <c r="J2740" s="94" t="str">
        <f t="shared" si="193"/>
        <v>Desarrollo del Sistema de Educación Superior</v>
      </c>
      <c r="K2740" s="94" t="s">
        <v>411</v>
      </c>
    </row>
    <row r="2741" spans="3:11" hidden="1" x14ac:dyDescent="0.25">
      <c r="C2741" s="137"/>
      <c r="D2741" s="154"/>
      <c r="E2741" s="119"/>
      <c r="F2741" s="93">
        <f t="shared" si="192"/>
        <v>0</v>
      </c>
      <c r="G2741" s="157"/>
      <c r="H2741" s="138"/>
      <c r="I2741" s="126" t="e">
        <f>VLOOKUP(H2741,Presupuesto!$B$11:$C$565,2,0)</f>
        <v>#N/A</v>
      </c>
      <c r="J2741" s="94" t="str">
        <f t="shared" si="193"/>
        <v>Desarrollo del Sistema de Educación Superior</v>
      </c>
      <c r="K2741" s="94" t="s">
        <v>411</v>
      </c>
    </row>
    <row r="2742" spans="3:11" hidden="1" x14ac:dyDescent="0.25">
      <c r="C2742" s="137"/>
      <c r="D2742" s="154"/>
      <c r="E2742" s="119"/>
      <c r="F2742" s="93">
        <f t="shared" si="192"/>
        <v>0</v>
      </c>
      <c r="G2742" s="157"/>
      <c r="H2742" s="138"/>
      <c r="I2742" s="126" t="e">
        <f>VLOOKUP(H2742,Presupuesto!$B$11:$C$565,2,0)</f>
        <v>#N/A</v>
      </c>
      <c r="J2742" s="94" t="str">
        <f t="shared" si="193"/>
        <v>Desarrollo del Sistema de Educación Superior</v>
      </c>
      <c r="K2742" s="94" t="s">
        <v>411</v>
      </c>
    </row>
    <row r="2743" spans="3:11" x14ac:dyDescent="0.25">
      <c r="C2743" s="380"/>
      <c r="D2743" s="380"/>
      <c r="E2743" s="380"/>
      <c r="F2743" s="380"/>
      <c r="G2743" s="367"/>
      <c r="H2743" s="380"/>
      <c r="I2743" s="380"/>
      <c r="J2743" s="380"/>
      <c r="K2743" s="380"/>
    </row>
    <row r="2744" spans="3:11" ht="15.75" thickBot="1" x14ac:dyDescent="0.3">
      <c r="C2744" s="380"/>
      <c r="D2744" s="380"/>
      <c r="E2744" s="380"/>
      <c r="F2744" s="380"/>
      <c r="G2744" s="367"/>
      <c r="H2744" s="380"/>
      <c r="I2744" s="380"/>
      <c r="J2744" s="380"/>
      <c r="K2744" s="380"/>
    </row>
    <row r="2745" spans="3:11" ht="15.75" thickBot="1" x14ac:dyDescent="0.3">
      <c r="C2745" s="153" t="s">
        <v>53</v>
      </c>
      <c r="D2745" s="307">
        <f>SUM(F2752:F2760)</f>
        <v>30000</v>
      </c>
      <c r="E2745" s="380"/>
      <c r="F2745" s="70"/>
      <c r="G2745" s="76"/>
      <c r="H2745" s="70"/>
      <c r="I2745" s="70"/>
      <c r="J2745" s="380"/>
      <c r="K2745" s="380"/>
    </row>
    <row r="2746" spans="3:11" x14ac:dyDescent="0.25">
      <c r="C2746" s="70"/>
      <c r="D2746" s="31"/>
      <c r="E2746" s="89"/>
      <c r="F2746" s="89"/>
      <c r="G2746" s="89"/>
      <c r="H2746" s="73"/>
      <c r="I2746" s="73"/>
      <c r="J2746" s="73"/>
      <c r="K2746" s="108"/>
    </row>
    <row r="2747" spans="3:11" x14ac:dyDescent="0.25">
      <c r="C2747" s="70"/>
      <c r="D2747" s="31"/>
      <c r="E2747" s="89"/>
      <c r="F2747" s="89"/>
      <c r="G2747" s="89"/>
      <c r="H2747" s="73"/>
      <c r="I2747" s="73"/>
      <c r="J2747" s="73"/>
      <c r="K2747" s="108"/>
    </row>
    <row r="2748" spans="3:11" ht="15.75" x14ac:dyDescent="0.25">
      <c r="C2748" s="198" t="s">
        <v>391</v>
      </c>
      <c r="D2748" s="306" t="s">
        <v>2256</v>
      </c>
      <c r="E2748" s="89"/>
      <c r="F2748" s="89"/>
      <c r="G2748" s="89"/>
      <c r="H2748" s="73"/>
      <c r="I2748" s="73"/>
      <c r="J2748" s="73"/>
      <c r="K2748" s="108"/>
    </row>
    <row r="2749" spans="3:11" ht="18.75" x14ac:dyDescent="0.25">
      <c r="C2749" s="200" t="str">
        <f>IFERROR(VLOOKUP(D2748,'1. Desarrollo e Innov. Curricu.'!$F:$G,2,FALSE),IFERROR(VLOOKUP(D2748,'2. Investigación Científica'!$F:$G,2,FALSE),IFERROR(VLOOKUP(D2748,'3. Vinculación Univ. Sociedad'!$E:$G,2,FALSE),IFERROR(VLOOKUP(D2748,'4. Docencia y Profesorado Univ.'!$F:$G,2,FALSE),IFERROR(VLOOKUP(D2748,'5. Estudiantes y Graduados'!$F:$G,2,FALSE),IFERROR(VLOOKUP(D2748,'11. Gestion Administrativa'!$F:$G,2,FALSE),IFERROR(VLOOKUP(D2748,'13. Gestión Académica'!$F:$G,2,FALSE),IFERROR(VLOOKUP(D2748,'9. Asegura. de la Calid. y M'!$F:$G,2,FALSE),IFERROR(VLOOKUP(D2748,'6. Gestión del Conocimiento'!$F:$G,2,FALSE),IFERROR(VLOOKUP(D2748,'15. Gobernabilidad y Proceso...'!$F:$G,2,FALSE),IFERROR(VLOOKUP(D2748,'12. Gestión del Talento Humano'!$F:$G,2,FALSE),IFERROR(VLOOKUP(D2748,'14. Internacional... de la E.S.'!$F:$G,2,FALSE),IFERROR(VLOOKUP(D2748,'10. Posgrado'!$F:$G,2,FALSE),IFERROR(VLOOKUP(D2748,'17. Gestión TIC'!$F:$G,2,FALSE),IFERROR(VLOOKUP(D2748,'16. Desa. del Sistema Educ.Sup.'!$F:$G,2,FALSE),IFERROR(VLOOKUP(D2748,'8. Cultura de Inno. Insti...'!$F:$G,2,FALSE),VLOOKUP(D2748,'7. Lo Esencial de la Reforma U.'!$F:$G,2,0)))))))))))))))))</f>
        <v>Gestionar segunda fase proyecto para suplir repuestos y consumibles para las asignaturas de laboratorio avanzado I, II</v>
      </c>
      <c r="D2749" s="31"/>
      <c r="E2749" s="89"/>
      <c r="F2749" s="89"/>
      <c r="G2749" s="89"/>
      <c r="H2749" s="73"/>
      <c r="I2749" s="73"/>
      <c r="J2749" s="73"/>
      <c r="K2749" s="108"/>
    </row>
    <row r="2750" spans="3:11" ht="15.75" thickBot="1" x14ac:dyDescent="0.3">
      <c r="C2750" s="380"/>
      <c r="D2750" s="380"/>
      <c r="E2750" s="380"/>
      <c r="F2750" s="89"/>
      <c r="G2750" s="73"/>
      <c r="H2750" s="73"/>
      <c r="I2750" s="73"/>
      <c r="J2750" s="380"/>
      <c r="K2750" s="380"/>
    </row>
    <row r="2751" spans="3:11" ht="30.75" thickBot="1" x14ac:dyDescent="0.3">
      <c r="C2751" s="125" t="s">
        <v>44</v>
      </c>
      <c r="D2751" s="125" t="s">
        <v>55</v>
      </c>
      <c r="E2751" s="132" t="s">
        <v>57</v>
      </c>
      <c r="F2751" s="131" t="s">
        <v>27</v>
      </c>
      <c r="G2751" s="129" t="s">
        <v>130</v>
      </c>
      <c r="H2751" s="132" t="s">
        <v>46</v>
      </c>
      <c r="I2751" s="129" t="s">
        <v>131</v>
      </c>
      <c r="J2751" s="129" t="s">
        <v>409</v>
      </c>
      <c r="K2751" s="129" t="s">
        <v>410</v>
      </c>
    </row>
    <row r="2752" spans="3:11" hidden="1" x14ac:dyDescent="0.25">
      <c r="C2752" s="210" t="s">
        <v>438</v>
      </c>
      <c r="D2752" s="211"/>
      <c r="E2752" s="209">
        <f>HLOOKUP(C2752,$AH$2:$BU$3,2,0)</f>
        <v>620</v>
      </c>
      <c r="F2752" s="93">
        <f t="shared" ref="F2752:F2760" si="194">D2752*E2752</f>
        <v>0</v>
      </c>
      <c r="G2752" s="157"/>
      <c r="H2752" s="138"/>
      <c r="I2752" s="126" t="e">
        <f>VLOOKUP(H2752,Presupuesto!$B$11:$C$565,2,0)</f>
        <v>#N/A</v>
      </c>
      <c r="J2752" s="208" t="s">
        <v>1474</v>
      </c>
      <c r="K2752" s="94" t="s">
        <v>393</v>
      </c>
    </row>
    <row r="2753" spans="3:11" x14ac:dyDescent="0.25">
      <c r="C2753" s="137" t="s">
        <v>3128</v>
      </c>
      <c r="D2753" s="154">
        <v>1</v>
      </c>
      <c r="E2753" s="119">
        <v>30000</v>
      </c>
      <c r="F2753" s="93">
        <f t="shared" si="194"/>
        <v>30000</v>
      </c>
      <c r="G2753" s="157" t="s">
        <v>1692</v>
      </c>
      <c r="H2753" s="138"/>
      <c r="I2753" s="126" t="e">
        <f>VLOOKUP(H2753,Presupuesto!$B$11:$C$565,2,0)</f>
        <v>#N/A</v>
      </c>
      <c r="J2753" s="94" t="s">
        <v>1363</v>
      </c>
      <c r="K2753" s="94" t="s">
        <v>397</v>
      </c>
    </row>
    <row r="2754" spans="3:11" hidden="1" x14ac:dyDescent="0.25">
      <c r="C2754" s="137"/>
      <c r="D2754" s="154"/>
      <c r="E2754" s="119"/>
      <c r="F2754" s="93">
        <f t="shared" si="194"/>
        <v>0</v>
      </c>
      <c r="G2754" s="157"/>
      <c r="H2754" s="138"/>
      <c r="I2754" s="126" t="e">
        <f>VLOOKUP(H2754,Presupuesto!$B$11:$C$565,2,0)</f>
        <v>#N/A</v>
      </c>
      <c r="J2754" s="94" t="str">
        <f t="shared" ref="J2754:J2760" si="195">$J$854</f>
        <v>Desarrollo del Sistema de Educación Superior</v>
      </c>
      <c r="K2754" s="94" t="s">
        <v>411</v>
      </c>
    </row>
    <row r="2755" spans="3:11" hidden="1" x14ac:dyDescent="0.25">
      <c r="C2755" s="137"/>
      <c r="D2755" s="154"/>
      <c r="E2755" s="119"/>
      <c r="F2755" s="93">
        <f t="shared" si="194"/>
        <v>0</v>
      </c>
      <c r="G2755" s="157"/>
      <c r="H2755" s="138"/>
      <c r="I2755" s="126" t="e">
        <f>VLOOKUP(H2755,Presupuesto!$B$11:$C$565,2,0)</f>
        <v>#N/A</v>
      </c>
      <c r="J2755" s="94" t="str">
        <f t="shared" si="195"/>
        <v>Desarrollo del Sistema de Educación Superior</v>
      </c>
      <c r="K2755" s="94" t="s">
        <v>411</v>
      </c>
    </row>
    <row r="2756" spans="3:11" hidden="1" x14ac:dyDescent="0.25">
      <c r="C2756" s="137"/>
      <c r="D2756" s="154"/>
      <c r="E2756" s="119"/>
      <c r="F2756" s="93">
        <f t="shared" si="194"/>
        <v>0</v>
      </c>
      <c r="G2756" s="157"/>
      <c r="H2756" s="138"/>
      <c r="I2756" s="126" t="e">
        <f>VLOOKUP(H2756,Presupuesto!$B$11:$C$565,2,0)</f>
        <v>#N/A</v>
      </c>
      <c r="J2756" s="94" t="str">
        <f t="shared" si="195"/>
        <v>Desarrollo del Sistema de Educación Superior</v>
      </c>
      <c r="K2756" s="94" t="s">
        <v>411</v>
      </c>
    </row>
    <row r="2757" spans="3:11" hidden="1" x14ac:dyDescent="0.25">
      <c r="C2757" s="137"/>
      <c r="D2757" s="154"/>
      <c r="E2757" s="119"/>
      <c r="F2757" s="93">
        <f t="shared" si="194"/>
        <v>0</v>
      </c>
      <c r="G2757" s="157"/>
      <c r="H2757" s="138"/>
      <c r="I2757" s="126" t="e">
        <f>VLOOKUP(H2757,Presupuesto!$B$11:$C$565,2,0)</f>
        <v>#N/A</v>
      </c>
      <c r="J2757" s="94" t="str">
        <f t="shared" si="195"/>
        <v>Desarrollo del Sistema de Educación Superior</v>
      </c>
      <c r="K2757" s="94" t="s">
        <v>400</v>
      </c>
    </row>
    <row r="2758" spans="3:11" hidden="1" x14ac:dyDescent="0.25">
      <c r="C2758" s="137"/>
      <c r="D2758" s="154"/>
      <c r="E2758" s="119"/>
      <c r="F2758" s="93">
        <f t="shared" si="194"/>
        <v>0</v>
      </c>
      <c r="G2758" s="157"/>
      <c r="H2758" s="138"/>
      <c r="I2758" s="126" t="e">
        <f>VLOOKUP(H2758,Presupuesto!$B$11:$C$565,2,0)</f>
        <v>#N/A</v>
      </c>
      <c r="J2758" s="94" t="str">
        <f t="shared" si="195"/>
        <v>Desarrollo del Sistema de Educación Superior</v>
      </c>
      <c r="K2758" s="94" t="s">
        <v>411</v>
      </c>
    </row>
    <row r="2759" spans="3:11" hidden="1" x14ac:dyDescent="0.25">
      <c r="C2759" s="137"/>
      <c r="D2759" s="154"/>
      <c r="E2759" s="119"/>
      <c r="F2759" s="93">
        <f t="shared" si="194"/>
        <v>0</v>
      </c>
      <c r="G2759" s="157"/>
      <c r="H2759" s="138"/>
      <c r="I2759" s="126" t="e">
        <f>VLOOKUP(H2759,Presupuesto!$B$11:$C$565,2,0)</f>
        <v>#N/A</v>
      </c>
      <c r="J2759" s="94" t="str">
        <f t="shared" si="195"/>
        <v>Desarrollo del Sistema de Educación Superior</v>
      </c>
      <c r="K2759" s="94" t="s">
        <v>411</v>
      </c>
    </row>
    <row r="2760" spans="3:11" hidden="1" x14ac:dyDescent="0.25">
      <c r="C2760" s="137"/>
      <c r="D2760" s="154"/>
      <c r="E2760" s="119"/>
      <c r="F2760" s="93">
        <f t="shared" si="194"/>
        <v>0</v>
      </c>
      <c r="G2760" s="157"/>
      <c r="H2760" s="138"/>
      <c r="I2760" s="126" t="e">
        <f>VLOOKUP(H2760,Presupuesto!$B$11:$C$565,2,0)</f>
        <v>#N/A</v>
      </c>
      <c r="J2760" s="94" t="str">
        <f t="shared" si="195"/>
        <v>Desarrollo del Sistema de Educación Superior</v>
      </c>
      <c r="K2760" s="94" t="s">
        <v>411</v>
      </c>
    </row>
    <row r="2761" spans="3:11" x14ac:dyDescent="0.25">
      <c r="C2761" s="380"/>
      <c r="D2761" s="380"/>
      <c r="E2761" s="380"/>
      <c r="F2761" s="380"/>
      <c r="G2761" s="367"/>
      <c r="H2761" s="380"/>
      <c r="I2761" s="380"/>
      <c r="J2761" s="380"/>
      <c r="K2761" s="380"/>
    </row>
    <row r="2762" spans="3:11" ht="15.75" thickBot="1" x14ac:dyDescent="0.3">
      <c r="C2762" s="380"/>
      <c r="D2762" s="380"/>
      <c r="E2762" s="380"/>
      <c r="F2762" s="380"/>
      <c r="G2762" s="367"/>
      <c r="H2762" s="380"/>
      <c r="I2762" s="380"/>
      <c r="J2762" s="380"/>
      <c r="K2762" s="380"/>
    </row>
    <row r="2763" spans="3:11" ht="15.75" thickBot="1" x14ac:dyDescent="0.3">
      <c r="C2763" s="153" t="s">
        <v>53</v>
      </c>
      <c r="D2763" s="307">
        <f>SUM(F2770:F2778)</f>
        <v>197052</v>
      </c>
      <c r="E2763" s="380"/>
      <c r="F2763" s="70"/>
      <c r="G2763" s="76"/>
      <c r="H2763" s="70"/>
      <c r="I2763" s="70"/>
      <c r="J2763" s="380"/>
      <c r="K2763" s="380"/>
    </row>
    <row r="2764" spans="3:11" x14ac:dyDescent="0.25">
      <c r="C2764" s="70"/>
      <c r="D2764" s="31"/>
      <c r="E2764" s="89"/>
      <c r="F2764" s="89"/>
      <c r="G2764" s="89"/>
      <c r="H2764" s="73"/>
      <c r="I2764" s="73"/>
      <c r="J2764" s="73"/>
      <c r="K2764" s="108"/>
    </row>
    <row r="2765" spans="3:11" x14ac:dyDescent="0.25">
      <c r="C2765" s="70"/>
      <c r="D2765" s="31"/>
      <c r="E2765" s="89"/>
      <c r="F2765" s="89"/>
      <c r="G2765" s="89"/>
      <c r="H2765" s="73"/>
      <c r="I2765" s="73"/>
      <c r="J2765" s="73"/>
      <c r="K2765" s="108"/>
    </row>
    <row r="2766" spans="3:11" ht="15.75" x14ac:dyDescent="0.25">
      <c r="C2766" s="198" t="s">
        <v>391</v>
      </c>
      <c r="D2766" s="306" t="s">
        <v>2257</v>
      </c>
      <c r="E2766" s="89"/>
      <c r="F2766" s="89"/>
      <c r="G2766" s="89"/>
      <c r="H2766" s="73"/>
      <c r="I2766" s="73"/>
      <c r="J2766" s="73"/>
      <c r="K2766" s="108"/>
    </row>
    <row r="2767" spans="3:11" ht="18.75" x14ac:dyDescent="0.25">
      <c r="C2767" s="200" t="str">
        <f>IFERROR(VLOOKUP(D2766,'1. Desarrollo e Innov. Curricu.'!$F:$G,2,FALSE),IFERROR(VLOOKUP(D2766,'2. Investigación Científica'!$F:$G,2,FALSE),IFERROR(VLOOKUP(D2766,'3. Vinculación Univ. Sociedad'!$E:$G,2,FALSE),IFERROR(VLOOKUP(D2766,'4. Docencia y Profesorado Univ.'!$F:$G,2,FALSE),IFERROR(VLOOKUP(D2766,'5. Estudiantes y Graduados'!$F:$G,2,FALSE),IFERROR(VLOOKUP(D2766,'11. Gestion Administrativa'!$F:$G,2,FALSE),IFERROR(VLOOKUP(D2766,'13. Gestión Académica'!$F:$G,2,FALSE),IFERROR(VLOOKUP(D2766,'9. Asegura. de la Calid. y M'!$F:$G,2,FALSE),IFERROR(VLOOKUP(D2766,'6. Gestión del Conocimiento'!$F:$G,2,FALSE),IFERROR(VLOOKUP(D2766,'15. Gobernabilidad y Proceso...'!$F:$G,2,FALSE),IFERROR(VLOOKUP(D2766,'12. Gestión del Talento Humano'!$F:$G,2,FALSE),IFERROR(VLOOKUP(D2766,'14. Internacional... de la E.S.'!$F:$G,2,FALSE),IFERROR(VLOOKUP(D2766,'10. Posgrado'!$F:$G,2,FALSE),IFERROR(VLOOKUP(D2766,'17. Gestión TIC'!$F:$G,2,FALSE),IFERROR(VLOOKUP(D2766,'16. Desa. del Sistema Educ.Sup.'!$F:$G,2,FALSE),IFERROR(VLOOKUP(D2766,'8. Cultura de Inno. Insti...'!$F:$G,2,FALSE),VLOOKUP(D2766,'7. Lo Esencial de la Reforma U.'!$F:$G,2,0)))))))))))))))))</f>
        <v>Gestionar la Compra de  consumibles para clases de servicios</v>
      </c>
      <c r="D2767" s="31"/>
      <c r="E2767" s="89"/>
      <c r="F2767" s="89"/>
      <c r="G2767" s="89"/>
      <c r="H2767" s="73"/>
      <c r="I2767" s="73"/>
      <c r="J2767" s="73"/>
      <c r="K2767" s="108"/>
    </row>
    <row r="2768" spans="3:11" ht="15.75" thickBot="1" x14ac:dyDescent="0.3">
      <c r="C2768" s="380"/>
      <c r="D2768" s="380"/>
      <c r="E2768" s="380"/>
      <c r="F2768" s="89"/>
      <c r="G2768" s="73"/>
      <c r="H2768" s="73"/>
      <c r="I2768" s="73"/>
      <c r="J2768" s="380"/>
      <c r="K2768" s="380"/>
    </row>
    <row r="2769" spans="3:11" ht="30.75" thickBot="1" x14ac:dyDescent="0.3">
      <c r="C2769" s="125" t="s">
        <v>44</v>
      </c>
      <c r="D2769" s="125" t="s">
        <v>55</v>
      </c>
      <c r="E2769" s="132" t="s">
        <v>57</v>
      </c>
      <c r="F2769" s="131" t="s">
        <v>27</v>
      </c>
      <c r="G2769" s="129" t="s">
        <v>130</v>
      </c>
      <c r="H2769" s="132" t="s">
        <v>46</v>
      </c>
      <c r="I2769" s="129" t="s">
        <v>131</v>
      </c>
      <c r="J2769" s="129" t="s">
        <v>409</v>
      </c>
      <c r="K2769" s="129" t="s">
        <v>410</v>
      </c>
    </row>
    <row r="2770" spans="3:11" hidden="1" x14ac:dyDescent="0.25">
      <c r="C2770" s="210" t="s">
        <v>438</v>
      </c>
      <c r="D2770" s="211"/>
      <c r="E2770" s="209">
        <f>HLOOKUP(C2770,$AH$2:$BU$3,2,0)</f>
        <v>620</v>
      </c>
      <c r="F2770" s="93">
        <f t="shared" ref="F2770:F2778" si="196">D2770*E2770</f>
        <v>0</v>
      </c>
      <c r="G2770" s="157"/>
      <c r="H2770" s="138"/>
      <c r="I2770" s="126" t="e">
        <f>VLOOKUP(H2770,Presupuesto!$B$11:$C$565,2,0)</f>
        <v>#N/A</v>
      </c>
      <c r="J2770" s="208" t="s">
        <v>1474</v>
      </c>
      <c r="K2770" s="94" t="s">
        <v>393</v>
      </c>
    </row>
    <row r="2771" spans="3:11" x14ac:dyDescent="0.25">
      <c r="C2771" s="137" t="s">
        <v>3129</v>
      </c>
      <c r="D2771" s="154">
        <v>1</v>
      </c>
      <c r="E2771" s="119">
        <v>197052</v>
      </c>
      <c r="F2771" s="93">
        <f t="shared" si="196"/>
        <v>197052</v>
      </c>
      <c r="G2771" s="157" t="s">
        <v>128</v>
      </c>
      <c r="H2771" s="138"/>
      <c r="I2771" s="126" t="e">
        <f>VLOOKUP(H2771,Presupuesto!$B$11:$C$565,2,0)</f>
        <v>#N/A</v>
      </c>
      <c r="J2771" s="94" t="s">
        <v>1363</v>
      </c>
      <c r="K2771" s="94" t="s">
        <v>397</v>
      </c>
    </row>
    <row r="2772" spans="3:11" hidden="1" x14ac:dyDescent="0.25">
      <c r="C2772" s="137"/>
      <c r="D2772" s="154"/>
      <c r="E2772" s="119"/>
      <c r="F2772" s="93">
        <f t="shared" si="196"/>
        <v>0</v>
      </c>
      <c r="G2772" s="157"/>
      <c r="H2772" s="138"/>
      <c r="I2772" s="126" t="e">
        <f>VLOOKUP(H2772,Presupuesto!$B$11:$C$565,2,0)</f>
        <v>#N/A</v>
      </c>
      <c r="J2772" s="94" t="str">
        <f t="shared" ref="J2772:J2778" si="197">$J$854</f>
        <v>Desarrollo del Sistema de Educación Superior</v>
      </c>
      <c r="K2772" s="94" t="s">
        <v>411</v>
      </c>
    </row>
    <row r="2773" spans="3:11" hidden="1" x14ac:dyDescent="0.25">
      <c r="C2773" s="137"/>
      <c r="D2773" s="154"/>
      <c r="E2773" s="119"/>
      <c r="F2773" s="93">
        <f t="shared" si="196"/>
        <v>0</v>
      </c>
      <c r="G2773" s="157"/>
      <c r="H2773" s="138"/>
      <c r="I2773" s="126" t="e">
        <f>VLOOKUP(H2773,Presupuesto!$B$11:$C$565,2,0)</f>
        <v>#N/A</v>
      </c>
      <c r="J2773" s="94" t="str">
        <f t="shared" si="197"/>
        <v>Desarrollo del Sistema de Educación Superior</v>
      </c>
      <c r="K2773" s="94" t="s">
        <v>411</v>
      </c>
    </row>
    <row r="2774" spans="3:11" hidden="1" x14ac:dyDescent="0.25">
      <c r="C2774" s="137"/>
      <c r="D2774" s="154"/>
      <c r="E2774" s="119"/>
      <c r="F2774" s="93">
        <f t="shared" si="196"/>
        <v>0</v>
      </c>
      <c r="G2774" s="157"/>
      <c r="H2774" s="138"/>
      <c r="I2774" s="126" t="e">
        <f>VLOOKUP(H2774,Presupuesto!$B$11:$C$565,2,0)</f>
        <v>#N/A</v>
      </c>
      <c r="J2774" s="94" t="str">
        <f t="shared" si="197"/>
        <v>Desarrollo del Sistema de Educación Superior</v>
      </c>
      <c r="K2774" s="94" t="s">
        <v>411</v>
      </c>
    </row>
    <row r="2775" spans="3:11" hidden="1" x14ac:dyDescent="0.25">
      <c r="C2775" s="137"/>
      <c r="D2775" s="154"/>
      <c r="E2775" s="119"/>
      <c r="F2775" s="93">
        <f t="shared" si="196"/>
        <v>0</v>
      </c>
      <c r="G2775" s="157"/>
      <c r="H2775" s="138"/>
      <c r="I2775" s="126" t="e">
        <f>VLOOKUP(H2775,Presupuesto!$B$11:$C$565,2,0)</f>
        <v>#N/A</v>
      </c>
      <c r="J2775" s="94" t="str">
        <f t="shared" si="197"/>
        <v>Desarrollo del Sistema de Educación Superior</v>
      </c>
      <c r="K2775" s="94" t="s">
        <v>400</v>
      </c>
    </row>
    <row r="2776" spans="3:11" hidden="1" x14ac:dyDescent="0.25">
      <c r="C2776" s="137"/>
      <c r="D2776" s="154"/>
      <c r="E2776" s="119"/>
      <c r="F2776" s="93">
        <f t="shared" si="196"/>
        <v>0</v>
      </c>
      <c r="G2776" s="157"/>
      <c r="H2776" s="138"/>
      <c r="I2776" s="126" t="e">
        <f>VLOOKUP(H2776,Presupuesto!$B$11:$C$565,2,0)</f>
        <v>#N/A</v>
      </c>
      <c r="J2776" s="94" t="str">
        <f t="shared" si="197"/>
        <v>Desarrollo del Sistema de Educación Superior</v>
      </c>
      <c r="K2776" s="94" t="s">
        <v>411</v>
      </c>
    </row>
    <row r="2777" spans="3:11" hidden="1" x14ac:dyDescent="0.25">
      <c r="C2777" s="137"/>
      <c r="D2777" s="154"/>
      <c r="E2777" s="119"/>
      <c r="F2777" s="93">
        <f t="shared" si="196"/>
        <v>0</v>
      </c>
      <c r="G2777" s="157"/>
      <c r="H2777" s="138"/>
      <c r="I2777" s="126" t="e">
        <f>VLOOKUP(H2777,Presupuesto!$B$11:$C$565,2,0)</f>
        <v>#N/A</v>
      </c>
      <c r="J2777" s="94" t="str">
        <f t="shared" si="197"/>
        <v>Desarrollo del Sistema de Educación Superior</v>
      </c>
      <c r="K2777" s="94" t="s">
        <v>411</v>
      </c>
    </row>
    <row r="2778" spans="3:11" hidden="1" x14ac:dyDescent="0.25">
      <c r="C2778" s="137"/>
      <c r="D2778" s="154"/>
      <c r="E2778" s="119"/>
      <c r="F2778" s="93">
        <f t="shared" si="196"/>
        <v>0</v>
      </c>
      <c r="G2778" s="157"/>
      <c r="H2778" s="138"/>
      <c r="I2778" s="126" t="e">
        <f>VLOOKUP(H2778,Presupuesto!$B$11:$C$565,2,0)</f>
        <v>#N/A</v>
      </c>
      <c r="J2778" s="94" t="str">
        <f t="shared" si="197"/>
        <v>Desarrollo del Sistema de Educación Superior</v>
      </c>
      <c r="K2778" s="94" t="s">
        <v>411</v>
      </c>
    </row>
    <row r="2780" spans="3:11" ht="15.75" thickBot="1" x14ac:dyDescent="0.3"/>
    <row r="2781" spans="3:11" ht="15.75" thickBot="1" x14ac:dyDescent="0.3">
      <c r="C2781" s="153" t="s">
        <v>53</v>
      </c>
      <c r="D2781" s="307">
        <f>SUM(F2788:F2796)</f>
        <v>37500</v>
      </c>
      <c r="E2781" s="380"/>
      <c r="F2781" s="70"/>
      <c r="G2781" s="76"/>
      <c r="H2781" s="70"/>
      <c r="I2781" s="70"/>
      <c r="J2781" s="380"/>
      <c r="K2781" s="380"/>
    </row>
    <row r="2782" spans="3:11" x14ac:dyDescent="0.25">
      <c r="C2782" s="70"/>
      <c r="D2782" s="31"/>
      <c r="E2782" s="89"/>
      <c r="F2782" s="89"/>
      <c r="G2782" s="89"/>
      <c r="H2782" s="73"/>
      <c r="I2782" s="73"/>
      <c r="J2782" s="73"/>
      <c r="K2782" s="108"/>
    </row>
    <row r="2783" spans="3:11" x14ac:dyDescent="0.25">
      <c r="C2783" s="70"/>
      <c r="D2783" s="31"/>
      <c r="E2783" s="89"/>
      <c r="F2783" s="89"/>
      <c r="G2783" s="89"/>
      <c r="H2783" s="73"/>
      <c r="I2783" s="73"/>
      <c r="J2783" s="73"/>
      <c r="K2783" s="108"/>
    </row>
    <row r="2784" spans="3:11" ht="15.75" x14ac:dyDescent="0.25">
      <c r="C2784" s="198" t="s">
        <v>391</v>
      </c>
      <c r="D2784" s="306" t="s">
        <v>2258</v>
      </c>
      <c r="E2784" s="89"/>
      <c r="F2784" s="89"/>
      <c r="G2784" s="89"/>
      <c r="H2784" s="73"/>
      <c r="I2784" s="73"/>
      <c r="J2784" s="73"/>
      <c r="K2784" s="108"/>
    </row>
    <row r="2785" spans="3:11" ht="18.75" x14ac:dyDescent="0.25">
      <c r="C2785" s="200" t="str">
        <f>IFERROR(VLOOKUP(D2784,'1. Desarrollo e Innov. Curricu.'!$F:$G,2,FALSE),IFERROR(VLOOKUP(D2784,'2. Investigación Científica'!$F:$G,2,FALSE),IFERROR(VLOOKUP(D2784,'3. Vinculación Univ. Sociedad'!$E:$G,2,FALSE),IFERROR(VLOOKUP(D2784,'4. Docencia y Profesorado Univ.'!$F:$G,2,FALSE),IFERROR(VLOOKUP(D2784,'5. Estudiantes y Graduados'!$F:$G,2,FALSE),IFERROR(VLOOKUP(D2784,'11. Gestion Administrativa'!$F:$G,2,FALSE),IFERROR(VLOOKUP(D2784,'13. Gestión Académica'!$F:$G,2,FALSE),IFERROR(VLOOKUP(D2784,'9. Asegura. de la Calid. y M'!$F:$G,2,FALSE),IFERROR(VLOOKUP(D2784,'6. Gestión del Conocimiento'!$F:$G,2,FALSE),IFERROR(VLOOKUP(D2784,'15. Gobernabilidad y Proceso...'!$F:$G,2,FALSE),IFERROR(VLOOKUP(D2784,'12. Gestión del Talento Humano'!$F:$G,2,FALSE),IFERROR(VLOOKUP(D2784,'14. Internacional... de la E.S.'!$F:$G,2,FALSE),IFERROR(VLOOKUP(D2784,'10. Posgrado'!$F:$G,2,FALSE),IFERROR(VLOOKUP(D2784,'17. Gestión TIC'!$F:$G,2,FALSE),IFERROR(VLOOKUP(D2784,'16. Desa. del Sistema Educ.Sup.'!$F:$G,2,FALSE),IFERROR(VLOOKUP(D2784,'8. Cultura de Inno. Insti...'!$F:$G,2,FALSE),VLOOKUP(D2784,'7. Lo Esencial de la Reforma U.'!$F:$G,2,0)))))))))))))))))</f>
        <v>Gestionar la Compra de consumibles para la reparación de equipo de laboratorio</v>
      </c>
      <c r="D2785" s="31"/>
      <c r="E2785" s="89"/>
      <c r="F2785" s="89"/>
      <c r="G2785" s="89"/>
      <c r="H2785" s="73"/>
      <c r="I2785" s="73"/>
      <c r="J2785" s="73"/>
      <c r="K2785" s="108"/>
    </row>
    <row r="2786" spans="3:11" ht="15.75" thickBot="1" x14ac:dyDescent="0.3">
      <c r="C2786" s="380"/>
      <c r="D2786" s="380"/>
      <c r="E2786" s="380"/>
      <c r="F2786" s="89"/>
      <c r="G2786" s="73"/>
      <c r="H2786" s="73"/>
      <c r="I2786" s="73"/>
      <c r="J2786" s="380"/>
      <c r="K2786" s="380"/>
    </row>
    <row r="2787" spans="3:11" ht="30.75" thickBot="1" x14ac:dyDescent="0.3">
      <c r="C2787" s="125" t="s">
        <v>44</v>
      </c>
      <c r="D2787" s="125" t="s">
        <v>55</v>
      </c>
      <c r="E2787" s="132" t="s">
        <v>57</v>
      </c>
      <c r="F2787" s="131" t="s">
        <v>27</v>
      </c>
      <c r="G2787" s="129" t="s">
        <v>130</v>
      </c>
      <c r="H2787" s="132" t="s">
        <v>46</v>
      </c>
      <c r="I2787" s="129" t="s">
        <v>131</v>
      </c>
      <c r="J2787" s="129" t="s">
        <v>409</v>
      </c>
      <c r="K2787" s="129" t="s">
        <v>410</v>
      </c>
    </row>
    <row r="2788" spans="3:11" hidden="1" x14ac:dyDescent="0.25">
      <c r="C2788" s="210" t="s">
        <v>438</v>
      </c>
      <c r="D2788" s="211"/>
      <c r="E2788" s="209">
        <f>HLOOKUP(C2788,$AH$2:$BU$3,2,0)</f>
        <v>620</v>
      </c>
      <c r="F2788" s="93">
        <f t="shared" ref="F2788:F2796" si="198">D2788*E2788</f>
        <v>0</v>
      </c>
      <c r="G2788" s="157"/>
      <c r="H2788" s="138"/>
      <c r="I2788" s="126" t="e">
        <f>VLOOKUP(H2788,Presupuesto!$B$11:$C$565,2,0)</f>
        <v>#N/A</v>
      </c>
      <c r="J2788" s="208" t="s">
        <v>1474</v>
      </c>
      <c r="K2788" s="94" t="s">
        <v>393</v>
      </c>
    </row>
    <row r="2789" spans="3:11" x14ac:dyDescent="0.25">
      <c r="C2789" s="137" t="s">
        <v>3130</v>
      </c>
      <c r="D2789" s="154">
        <v>1</v>
      </c>
      <c r="E2789" s="119">
        <v>37500</v>
      </c>
      <c r="F2789" s="93">
        <f t="shared" si="198"/>
        <v>37500</v>
      </c>
      <c r="G2789" s="157" t="s">
        <v>128</v>
      </c>
      <c r="H2789" s="138"/>
      <c r="I2789" s="126" t="e">
        <f>VLOOKUP(H2789,Presupuesto!$B$11:$C$565,2,0)</f>
        <v>#N/A</v>
      </c>
      <c r="J2789" s="94" t="s">
        <v>1363</v>
      </c>
      <c r="K2789" s="94" t="s">
        <v>397</v>
      </c>
    </row>
    <row r="2790" spans="3:11" hidden="1" x14ac:dyDescent="0.25">
      <c r="C2790" s="137"/>
      <c r="D2790" s="154"/>
      <c r="E2790" s="119"/>
      <c r="F2790" s="93">
        <f t="shared" si="198"/>
        <v>0</v>
      </c>
      <c r="G2790" s="157"/>
      <c r="H2790" s="138"/>
      <c r="I2790" s="126" t="e">
        <f>VLOOKUP(H2790,Presupuesto!$B$11:$C$565,2,0)</f>
        <v>#N/A</v>
      </c>
      <c r="J2790" s="94" t="str">
        <f t="shared" ref="J2790:J2796" si="199">$J$854</f>
        <v>Desarrollo del Sistema de Educación Superior</v>
      </c>
      <c r="K2790" s="94" t="s">
        <v>411</v>
      </c>
    </row>
    <row r="2791" spans="3:11" hidden="1" x14ac:dyDescent="0.25">
      <c r="C2791" s="137"/>
      <c r="D2791" s="154"/>
      <c r="E2791" s="119"/>
      <c r="F2791" s="93">
        <f t="shared" si="198"/>
        <v>0</v>
      </c>
      <c r="G2791" s="157"/>
      <c r="H2791" s="138"/>
      <c r="I2791" s="126" t="e">
        <f>VLOOKUP(H2791,Presupuesto!$B$11:$C$565,2,0)</f>
        <v>#N/A</v>
      </c>
      <c r="J2791" s="94" t="str">
        <f t="shared" si="199"/>
        <v>Desarrollo del Sistema de Educación Superior</v>
      </c>
      <c r="K2791" s="94" t="s">
        <v>411</v>
      </c>
    </row>
    <row r="2792" spans="3:11" hidden="1" x14ac:dyDescent="0.25">
      <c r="C2792" s="137"/>
      <c r="D2792" s="154"/>
      <c r="E2792" s="119"/>
      <c r="F2792" s="93">
        <f t="shared" si="198"/>
        <v>0</v>
      </c>
      <c r="G2792" s="157"/>
      <c r="H2792" s="138"/>
      <c r="I2792" s="126" t="e">
        <f>VLOOKUP(H2792,Presupuesto!$B$11:$C$565,2,0)</f>
        <v>#N/A</v>
      </c>
      <c r="J2792" s="94" t="str">
        <f t="shared" si="199"/>
        <v>Desarrollo del Sistema de Educación Superior</v>
      </c>
      <c r="K2792" s="94" t="s">
        <v>411</v>
      </c>
    </row>
    <row r="2793" spans="3:11" hidden="1" x14ac:dyDescent="0.25">
      <c r="C2793" s="137"/>
      <c r="D2793" s="154"/>
      <c r="E2793" s="119"/>
      <c r="F2793" s="93">
        <f t="shared" si="198"/>
        <v>0</v>
      </c>
      <c r="G2793" s="157"/>
      <c r="H2793" s="138"/>
      <c r="I2793" s="126" t="e">
        <f>VLOOKUP(H2793,Presupuesto!$B$11:$C$565,2,0)</f>
        <v>#N/A</v>
      </c>
      <c r="J2793" s="94" t="str">
        <f t="shared" si="199"/>
        <v>Desarrollo del Sistema de Educación Superior</v>
      </c>
      <c r="K2793" s="94" t="s">
        <v>400</v>
      </c>
    </row>
    <row r="2794" spans="3:11" hidden="1" x14ac:dyDescent="0.25">
      <c r="C2794" s="137"/>
      <c r="D2794" s="154"/>
      <c r="E2794" s="119"/>
      <c r="F2794" s="93">
        <f t="shared" si="198"/>
        <v>0</v>
      </c>
      <c r="G2794" s="157"/>
      <c r="H2794" s="138"/>
      <c r="I2794" s="126" t="e">
        <f>VLOOKUP(H2794,Presupuesto!$B$11:$C$565,2,0)</f>
        <v>#N/A</v>
      </c>
      <c r="J2794" s="94" t="str">
        <f t="shared" si="199"/>
        <v>Desarrollo del Sistema de Educación Superior</v>
      </c>
      <c r="K2794" s="94" t="s">
        <v>411</v>
      </c>
    </row>
    <row r="2795" spans="3:11" hidden="1" x14ac:dyDescent="0.25">
      <c r="C2795" s="137"/>
      <c r="D2795" s="154"/>
      <c r="E2795" s="119"/>
      <c r="F2795" s="93">
        <f t="shared" si="198"/>
        <v>0</v>
      </c>
      <c r="G2795" s="157"/>
      <c r="H2795" s="138"/>
      <c r="I2795" s="126" t="e">
        <f>VLOOKUP(H2795,Presupuesto!$B$11:$C$565,2,0)</f>
        <v>#N/A</v>
      </c>
      <c r="J2795" s="94" t="str">
        <f t="shared" si="199"/>
        <v>Desarrollo del Sistema de Educación Superior</v>
      </c>
      <c r="K2795" s="94" t="s">
        <v>411</v>
      </c>
    </row>
    <row r="2796" spans="3:11" hidden="1" x14ac:dyDescent="0.25">
      <c r="C2796" s="137"/>
      <c r="D2796" s="154"/>
      <c r="E2796" s="119"/>
      <c r="F2796" s="93">
        <f t="shared" si="198"/>
        <v>0</v>
      </c>
      <c r="G2796" s="157"/>
      <c r="H2796" s="138"/>
      <c r="I2796" s="126" t="e">
        <f>VLOOKUP(H2796,Presupuesto!$B$11:$C$565,2,0)</f>
        <v>#N/A</v>
      </c>
      <c r="J2796" s="94" t="str">
        <f t="shared" si="199"/>
        <v>Desarrollo del Sistema de Educación Superior</v>
      </c>
      <c r="K2796" s="94" t="s">
        <v>411</v>
      </c>
    </row>
    <row r="2797" spans="3:11" x14ac:dyDescent="0.25">
      <c r="C2797" s="380"/>
      <c r="D2797" s="380"/>
      <c r="E2797" s="380"/>
      <c r="F2797" s="380"/>
      <c r="G2797" s="367"/>
      <c r="H2797" s="380"/>
      <c r="I2797" s="380"/>
      <c r="J2797" s="380"/>
      <c r="K2797" s="380"/>
    </row>
    <row r="2798" spans="3:11" ht="15.75" thickBot="1" x14ac:dyDescent="0.3">
      <c r="C2798" s="380"/>
      <c r="D2798" s="380"/>
      <c r="E2798" s="380"/>
      <c r="F2798" s="380"/>
      <c r="G2798" s="367"/>
      <c r="H2798" s="380"/>
      <c r="I2798" s="380"/>
      <c r="J2798" s="380"/>
      <c r="K2798" s="380"/>
    </row>
    <row r="2799" spans="3:11" ht="15.75" thickBot="1" x14ac:dyDescent="0.3">
      <c r="C2799" s="153" t="s">
        <v>53</v>
      </c>
      <c r="D2799" s="307">
        <f>SUM(F2806:F2814)</f>
        <v>50000</v>
      </c>
      <c r="E2799" s="380"/>
      <c r="F2799" s="70"/>
      <c r="G2799" s="76"/>
      <c r="H2799" s="70"/>
      <c r="I2799" s="70"/>
      <c r="J2799" s="380"/>
      <c r="K2799" s="380"/>
    </row>
    <row r="2800" spans="3:11" x14ac:dyDescent="0.25">
      <c r="C2800" s="70"/>
      <c r="D2800" s="31"/>
      <c r="E2800" s="89"/>
      <c r="F2800" s="89"/>
      <c r="G2800" s="89"/>
      <c r="H2800" s="73"/>
      <c r="I2800" s="73"/>
      <c r="J2800" s="73"/>
      <c r="K2800" s="108"/>
    </row>
    <row r="2801" spans="3:11" x14ac:dyDescent="0.25">
      <c r="C2801" s="70"/>
      <c r="D2801" s="31"/>
      <c r="E2801" s="89"/>
      <c r="F2801" s="89"/>
      <c r="G2801" s="89"/>
      <c r="H2801" s="73"/>
      <c r="I2801" s="73"/>
      <c r="J2801" s="73"/>
      <c r="K2801" s="108"/>
    </row>
    <row r="2802" spans="3:11" ht="15.75" x14ac:dyDescent="0.25">
      <c r="C2802" s="198" t="s">
        <v>391</v>
      </c>
      <c r="D2802" s="306" t="s">
        <v>2259</v>
      </c>
      <c r="E2802" s="89"/>
      <c r="F2802" s="89"/>
      <c r="G2802" s="89"/>
      <c r="H2802" s="73"/>
      <c r="I2802" s="73"/>
      <c r="J2802" s="73"/>
      <c r="K2802" s="108"/>
    </row>
    <row r="2803" spans="3:11" ht="18.75" x14ac:dyDescent="0.25">
      <c r="C2803" s="200" t="str">
        <f>IFERROR(VLOOKUP(D2802,'1. Desarrollo e Innov. Curricu.'!$F:$G,2,FALSE),IFERROR(VLOOKUP(D2802,'2. Investigación Científica'!$F:$G,2,FALSE),IFERROR(VLOOKUP(D2802,'3. Vinculación Univ. Sociedad'!$E:$G,2,FALSE),IFERROR(VLOOKUP(D2802,'4. Docencia y Profesorado Univ.'!$F:$G,2,FALSE),IFERROR(VLOOKUP(D2802,'5. Estudiantes y Graduados'!$F:$G,2,FALSE),IFERROR(VLOOKUP(D2802,'11. Gestion Administrativa'!$F:$G,2,FALSE),IFERROR(VLOOKUP(D2802,'13. Gestión Académica'!$F:$G,2,FALSE),IFERROR(VLOOKUP(D2802,'9. Asegura. de la Calid. y M'!$F:$G,2,FALSE),IFERROR(VLOOKUP(D2802,'6. Gestión del Conocimiento'!$F:$G,2,FALSE),IFERROR(VLOOKUP(D2802,'15. Gobernabilidad y Proceso...'!$F:$G,2,FALSE),IFERROR(VLOOKUP(D2802,'12. Gestión del Talento Humano'!$F:$G,2,FALSE),IFERROR(VLOOKUP(D2802,'14. Internacional... de la E.S.'!$F:$G,2,FALSE),IFERROR(VLOOKUP(D2802,'10. Posgrado'!$F:$G,2,FALSE),IFERROR(VLOOKUP(D2802,'17. Gestión TIC'!$F:$G,2,FALSE),IFERROR(VLOOKUP(D2802,'16. Desa. del Sistema Educ.Sup.'!$F:$G,2,FALSE),IFERROR(VLOOKUP(D2802,'8. Cultura de Inno. Insti...'!$F:$G,2,FALSE),VLOOKUP(D2802,'7. Lo Esencial de la Reforma U.'!$F:$G,2,0)))))))))))))))))</f>
        <v>Gestionar la Compra de materiales, consumibles y reparación de  para las prácticas de laboratorio de Metalurgia</v>
      </c>
      <c r="D2803" s="31"/>
      <c r="E2803" s="89"/>
      <c r="F2803" s="89"/>
      <c r="G2803" s="89"/>
      <c r="H2803" s="73"/>
      <c r="I2803" s="73"/>
      <c r="J2803" s="73"/>
      <c r="K2803" s="108"/>
    </row>
    <row r="2804" spans="3:11" ht="15.75" thickBot="1" x14ac:dyDescent="0.3">
      <c r="C2804" s="380"/>
      <c r="D2804" s="380"/>
      <c r="E2804" s="380"/>
      <c r="F2804" s="89"/>
      <c r="G2804" s="73"/>
      <c r="H2804" s="73"/>
      <c r="I2804" s="73"/>
      <c r="J2804" s="380"/>
      <c r="K2804" s="380"/>
    </row>
    <row r="2805" spans="3:11" ht="30.75" thickBot="1" x14ac:dyDescent="0.3">
      <c r="C2805" s="125" t="s">
        <v>44</v>
      </c>
      <c r="D2805" s="125" t="s">
        <v>55</v>
      </c>
      <c r="E2805" s="132" t="s">
        <v>57</v>
      </c>
      <c r="F2805" s="131" t="s">
        <v>27</v>
      </c>
      <c r="G2805" s="129" t="s">
        <v>130</v>
      </c>
      <c r="H2805" s="132" t="s">
        <v>46</v>
      </c>
      <c r="I2805" s="129" t="s">
        <v>131</v>
      </c>
      <c r="J2805" s="129" t="s">
        <v>409</v>
      </c>
      <c r="K2805" s="129" t="s">
        <v>410</v>
      </c>
    </row>
    <row r="2806" spans="3:11" hidden="1" x14ac:dyDescent="0.25">
      <c r="C2806" s="210" t="s">
        <v>438</v>
      </c>
      <c r="D2806" s="211"/>
      <c r="E2806" s="209">
        <f>HLOOKUP(C2806,$AH$2:$BU$3,2,0)</f>
        <v>620</v>
      </c>
      <c r="F2806" s="93">
        <f t="shared" ref="F2806:F2814" si="200">D2806*E2806</f>
        <v>0</v>
      </c>
      <c r="G2806" s="157"/>
      <c r="H2806" s="138"/>
      <c r="I2806" s="126" t="e">
        <f>VLOOKUP(H2806,Presupuesto!$B$11:$C$565,2,0)</f>
        <v>#N/A</v>
      </c>
      <c r="J2806" s="208" t="s">
        <v>1474</v>
      </c>
      <c r="K2806" s="94" t="s">
        <v>393</v>
      </c>
    </row>
    <row r="2807" spans="3:11" x14ac:dyDescent="0.25">
      <c r="C2807" s="137" t="s">
        <v>3131</v>
      </c>
      <c r="D2807" s="154">
        <v>2</v>
      </c>
      <c r="E2807" s="119">
        <v>25000</v>
      </c>
      <c r="F2807" s="93">
        <f t="shared" si="200"/>
        <v>50000</v>
      </c>
      <c r="G2807" s="157" t="s">
        <v>128</v>
      </c>
      <c r="H2807" s="138"/>
      <c r="I2807" s="126" t="e">
        <f>VLOOKUP(H2807,Presupuesto!$B$11:$C$565,2,0)</f>
        <v>#N/A</v>
      </c>
      <c r="J2807" s="94" t="s">
        <v>1363</v>
      </c>
      <c r="K2807" s="94" t="s">
        <v>400</v>
      </c>
    </row>
    <row r="2808" spans="3:11" hidden="1" x14ac:dyDescent="0.25">
      <c r="C2808" s="137"/>
      <c r="D2808" s="154"/>
      <c r="E2808" s="119"/>
      <c r="F2808" s="93">
        <f t="shared" si="200"/>
        <v>0</v>
      </c>
      <c r="G2808" s="157"/>
      <c r="H2808" s="138"/>
      <c r="I2808" s="126" t="e">
        <f>VLOOKUP(H2808,Presupuesto!$B$11:$C$565,2,0)</f>
        <v>#N/A</v>
      </c>
      <c r="J2808" s="94" t="str">
        <f t="shared" ref="J2808:J2814" si="201">$J$854</f>
        <v>Desarrollo del Sistema de Educación Superior</v>
      </c>
      <c r="K2808" s="94" t="s">
        <v>411</v>
      </c>
    </row>
    <row r="2809" spans="3:11" hidden="1" x14ac:dyDescent="0.25">
      <c r="C2809" s="137"/>
      <c r="D2809" s="154"/>
      <c r="E2809" s="119"/>
      <c r="F2809" s="93">
        <f t="shared" si="200"/>
        <v>0</v>
      </c>
      <c r="G2809" s="157"/>
      <c r="H2809" s="138"/>
      <c r="I2809" s="126" t="e">
        <f>VLOOKUP(H2809,Presupuesto!$B$11:$C$565,2,0)</f>
        <v>#N/A</v>
      </c>
      <c r="J2809" s="94" t="str">
        <f t="shared" si="201"/>
        <v>Desarrollo del Sistema de Educación Superior</v>
      </c>
      <c r="K2809" s="94" t="s">
        <v>411</v>
      </c>
    </row>
    <row r="2810" spans="3:11" hidden="1" x14ac:dyDescent="0.25">
      <c r="C2810" s="137"/>
      <c r="D2810" s="154"/>
      <c r="E2810" s="119"/>
      <c r="F2810" s="93">
        <f t="shared" si="200"/>
        <v>0</v>
      </c>
      <c r="G2810" s="157"/>
      <c r="H2810" s="138"/>
      <c r="I2810" s="126" t="e">
        <f>VLOOKUP(H2810,Presupuesto!$B$11:$C$565,2,0)</f>
        <v>#N/A</v>
      </c>
      <c r="J2810" s="94" t="str">
        <f t="shared" si="201"/>
        <v>Desarrollo del Sistema de Educación Superior</v>
      </c>
      <c r="K2810" s="94" t="s">
        <v>411</v>
      </c>
    </row>
    <row r="2811" spans="3:11" hidden="1" x14ac:dyDescent="0.25">
      <c r="C2811" s="137"/>
      <c r="D2811" s="154"/>
      <c r="E2811" s="119"/>
      <c r="F2811" s="93">
        <f t="shared" si="200"/>
        <v>0</v>
      </c>
      <c r="G2811" s="157"/>
      <c r="H2811" s="138"/>
      <c r="I2811" s="126" t="e">
        <f>VLOOKUP(H2811,Presupuesto!$B$11:$C$565,2,0)</f>
        <v>#N/A</v>
      </c>
      <c r="J2811" s="94" t="str">
        <f t="shared" si="201"/>
        <v>Desarrollo del Sistema de Educación Superior</v>
      </c>
      <c r="K2811" s="94" t="s">
        <v>400</v>
      </c>
    </row>
    <row r="2812" spans="3:11" hidden="1" x14ac:dyDescent="0.25">
      <c r="C2812" s="137"/>
      <c r="D2812" s="154"/>
      <c r="E2812" s="119"/>
      <c r="F2812" s="93">
        <f t="shared" si="200"/>
        <v>0</v>
      </c>
      <c r="G2812" s="157"/>
      <c r="H2812" s="138"/>
      <c r="I2812" s="126" t="e">
        <f>VLOOKUP(H2812,Presupuesto!$B$11:$C$565,2,0)</f>
        <v>#N/A</v>
      </c>
      <c r="J2812" s="94" t="str">
        <f t="shared" si="201"/>
        <v>Desarrollo del Sistema de Educación Superior</v>
      </c>
      <c r="K2812" s="94" t="s">
        <v>411</v>
      </c>
    </row>
    <row r="2813" spans="3:11" hidden="1" x14ac:dyDescent="0.25">
      <c r="C2813" s="137"/>
      <c r="D2813" s="154"/>
      <c r="E2813" s="119"/>
      <c r="F2813" s="93">
        <f t="shared" si="200"/>
        <v>0</v>
      </c>
      <c r="G2813" s="157"/>
      <c r="H2813" s="138"/>
      <c r="I2813" s="126" t="e">
        <f>VLOOKUP(H2813,Presupuesto!$B$11:$C$565,2,0)</f>
        <v>#N/A</v>
      </c>
      <c r="J2813" s="94" t="str">
        <f t="shared" si="201"/>
        <v>Desarrollo del Sistema de Educación Superior</v>
      </c>
      <c r="K2813" s="94" t="s">
        <v>411</v>
      </c>
    </row>
    <row r="2814" spans="3:11" hidden="1" x14ac:dyDescent="0.25">
      <c r="C2814" s="137"/>
      <c r="D2814" s="154"/>
      <c r="E2814" s="119"/>
      <c r="F2814" s="93">
        <f t="shared" si="200"/>
        <v>0</v>
      </c>
      <c r="G2814" s="157"/>
      <c r="H2814" s="138"/>
      <c r="I2814" s="126" t="e">
        <f>VLOOKUP(H2814,Presupuesto!$B$11:$C$565,2,0)</f>
        <v>#N/A</v>
      </c>
      <c r="J2814" s="94" t="str">
        <f t="shared" si="201"/>
        <v>Desarrollo del Sistema de Educación Superior</v>
      </c>
      <c r="K2814" s="94" t="s">
        <v>411</v>
      </c>
    </row>
    <row r="2815" spans="3:11" x14ac:dyDescent="0.25">
      <c r="C2815" s="380"/>
      <c r="D2815" s="380"/>
      <c r="E2815" s="380"/>
      <c r="F2815" s="380"/>
      <c r="G2815" s="367"/>
      <c r="H2815" s="380"/>
      <c r="I2815" s="380"/>
      <c r="J2815" s="380"/>
      <c r="K2815" s="380"/>
    </row>
    <row r="2816" spans="3:11" ht="15.75" thickBot="1" x14ac:dyDescent="0.3">
      <c r="C2816" s="380"/>
      <c r="D2816" s="380"/>
      <c r="E2816" s="380"/>
      <c r="F2816" s="380"/>
      <c r="G2816" s="367"/>
      <c r="H2816" s="380"/>
      <c r="I2816" s="380"/>
      <c r="J2816" s="380"/>
      <c r="K2816" s="380"/>
    </row>
    <row r="2817" spans="3:11" ht="15.75" thickBot="1" x14ac:dyDescent="0.3">
      <c r="C2817" s="153" t="s">
        <v>53</v>
      </c>
      <c r="D2817" s="307">
        <f>SUM(F2824:F2832)</f>
        <v>800000</v>
      </c>
      <c r="E2817" s="380"/>
      <c r="F2817" s="70"/>
      <c r="G2817" s="76"/>
      <c r="H2817" s="70"/>
      <c r="I2817" s="70"/>
      <c r="J2817" s="380"/>
      <c r="K2817" s="380"/>
    </row>
    <row r="2818" spans="3:11" x14ac:dyDescent="0.25">
      <c r="C2818" s="70"/>
      <c r="D2818" s="31"/>
      <c r="E2818" s="89"/>
      <c r="F2818" s="89"/>
      <c r="G2818" s="89"/>
      <c r="H2818" s="73"/>
      <c r="I2818" s="73"/>
      <c r="J2818" s="73"/>
      <c r="K2818" s="108"/>
    </row>
    <row r="2819" spans="3:11" x14ac:dyDescent="0.25">
      <c r="C2819" s="70"/>
      <c r="D2819" s="31"/>
      <c r="E2819" s="89"/>
      <c r="F2819" s="89"/>
      <c r="G2819" s="89"/>
      <c r="H2819" s="73"/>
      <c r="I2819" s="73"/>
      <c r="J2819" s="73"/>
      <c r="K2819" s="108"/>
    </row>
    <row r="2820" spans="3:11" ht="15.75" x14ac:dyDescent="0.25">
      <c r="C2820" s="198" t="s">
        <v>391</v>
      </c>
      <c r="D2820" s="306" t="s">
        <v>2584</v>
      </c>
      <c r="E2820" s="89"/>
      <c r="F2820" s="89"/>
      <c r="G2820" s="89"/>
      <c r="H2820" s="73"/>
      <c r="I2820" s="73"/>
      <c r="J2820" s="73"/>
      <c r="K2820" s="108"/>
    </row>
    <row r="2821" spans="3:11" ht="18.75" x14ac:dyDescent="0.25">
      <c r="C2821" s="200" t="str">
        <f>IFERROR(VLOOKUP(D2820,'1. Desarrollo e Innov. Curricu.'!$F:$G,2,FALSE),IFERROR(VLOOKUP(D2820,'2. Investigación Científica'!$F:$G,2,FALSE),IFERROR(VLOOKUP(D2820,'3. Vinculación Univ. Sociedad'!$E:$G,2,FALSE),IFERROR(VLOOKUP(D2820,'4. Docencia y Profesorado Univ.'!$F:$G,2,FALSE),IFERROR(VLOOKUP(D2820,'5. Estudiantes y Graduados'!$F:$G,2,FALSE),IFERROR(VLOOKUP(D2820,'11. Gestion Administrativa'!$F:$G,2,FALSE),IFERROR(VLOOKUP(D2820,'13. Gestión Académica'!$F:$G,2,FALSE),IFERROR(VLOOKUP(D2820,'9. Asegura. de la Calid. y M'!$F:$G,2,FALSE),IFERROR(VLOOKUP(D2820,'6. Gestión del Conocimiento'!$F:$G,2,FALSE),IFERROR(VLOOKUP(D2820,'15. Gobernabilidad y Proceso...'!$F:$G,2,FALSE),IFERROR(VLOOKUP(D2820,'12. Gestión del Talento Humano'!$F:$G,2,FALSE),IFERROR(VLOOKUP(D2820,'14. Internacional... de la E.S.'!$F:$G,2,FALSE),IFERROR(VLOOKUP(D2820,'10. Posgrado'!$F:$G,2,FALSE),IFERROR(VLOOKUP(D2820,'17. Gestión TIC'!$F:$G,2,FALSE),IFERROR(VLOOKUP(D2820,'16. Desa. del Sistema Educ.Sup.'!$F:$G,2,FALSE),IFERROR(VLOOKUP(D2820,'8. Cultura de Inno. Insti...'!$F:$G,2,FALSE),VLOOKUP(D2820,'7. Lo Esencial de la Reforma U.'!$F:$G,2,0)))))))))))))))))</f>
        <v>Gestionar proyecto para la compra de equipo para los laboratorios de la ciudad universitaria y centros regionales para la asignatura Energia y cambio climatico</v>
      </c>
      <c r="D2821" s="31"/>
      <c r="E2821" s="89"/>
      <c r="F2821" s="89"/>
      <c r="G2821" s="89"/>
      <c r="H2821" s="73"/>
      <c r="I2821" s="73"/>
      <c r="J2821" s="73"/>
      <c r="K2821" s="108"/>
    </row>
    <row r="2822" spans="3:11" ht="15.75" thickBot="1" x14ac:dyDescent="0.3">
      <c r="C2822" s="380"/>
      <c r="D2822" s="380"/>
      <c r="E2822" s="380"/>
      <c r="F2822" s="89"/>
      <c r="G2822" s="73"/>
      <c r="H2822" s="73"/>
      <c r="I2822" s="73"/>
      <c r="J2822" s="380"/>
      <c r="K2822" s="380"/>
    </row>
    <row r="2823" spans="3:11" ht="30.75" thickBot="1" x14ac:dyDescent="0.3">
      <c r="C2823" s="125" t="s">
        <v>44</v>
      </c>
      <c r="D2823" s="125" t="s">
        <v>55</v>
      </c>
      <c r="E2823" s="132" t="s">
        <v>57</v>
      </c>
      <c r="F2823" s="131" t="s">
        <v>27</v>
      </c>
      <c r="G2823" s="129" t="s">
        <v>130</v>
      </c>
      <c r="H2823" s="132" t="s">
        <v>46</v>
      </c>
      <c r="I2823" s="129" t="s">
        <v>131</v>
      </c>
      <c r="J2823" s="129" t="s">
        <v>409</v>
      </c>
      <c r="K2823" s="129" t="s">
        <v>410</v>
      </c>
    </row>
    <row r="2824" spans="3:11" hidden="1" x14ac:dyDescent="0.25">
      <c r="C2824" s="210" t="s">
        <v>438</v>
      </c>
      <c r="D2824" s="211"/>
      <c r="E2824" s="209">
        <f>HLOOKUP(C2824,$AH$2:$BU$3,2,0)</f>
        <v>620</v>
      </c>
      <c r="F2824" s="93">
        <f t="shared" ref="F2824:F2832" si="202">D2824*E2824</f>
        <v>0</v>
      </c>
      <c r="G2824" s="157"/>
      <c r="H2824" s="138"/>
      <c r="I2824" s="126" t="e">
        <f>VLOOKUP(H2824,Presupuesto!$B$11:$C$565,2,0)</f>
        <v>#N/A</v>
      </c>
      <c r="J2824" s="208" t="s">
        <v>1474</v>
      </c>
      <c r="K2824" s="94" t="s">
        <v>393</v>
      </c>
    </row>
    <row r="2825" spans="3:11" x14ac:dyDescent="0.25">
      <c r="C2825" s="137" t="s">
        <v>3132</v>
      </c>
      <c r="D2825" s="154">
        <v>1</v>
      </c>
      <c r="E2825" s="119">
        <v>800000</v>
      </c>
      <c r="F2825" s="93">
        <f t="shared" si="202"/>
        <v>800000</v>
      </c>
      <c r="G2825" s="157" t="s">
        <v>1692</v>
      </c>
      <c r="H2825" s="138"/>
      <c r="I2825" s="126" t="e">
        <f>VLOOKUP(H2825,Presupuesto!$B$11:$C$565,2,0)</f>
        <v>#N/A</v>
      </c>
      <c r="J2825" s="94" t="s">
        <v>1363</v>
      </c>
      <c r="K2825" s="94" t="s">
        <v>397</v>
      </c>
    </row>
    <row r="2826" spans="3:11" hidden="1" x14ac:dyDescent="0.25">
      <c r="C2826" s="137"/>
      <c r="D2826" s="154"/>
      <c r="E2826" s="119"/>
      <c r="F2826" s="93">
        <f t="shared" si="202"/>
        <v>0</v>
      </c>
      <c r="G2826" s="157"/>
      <c r="H2826" s="138"/>
      <c r="I2826" s="126" t="e">
        <f>VLOOKUP(H2826,Presupuesto!$B$11:$C$565,2,0)</f>
        <v>#N/A</v>
      </c>
      <c r="J2826" s="94" t="str">
        <f t="shared" ref="J2826:J2832" si="203">$J$854</f>
        <v>Desarrollo del Sistema de Educación Superior</v>
      </c>
      <c r="K2826" s="94" t="s">
        <v>411</v>
      </c>
    </row>
    <row r="2827" spans="3:11" hidden="1" x14ac:dyDescent="0.25">
      <c r="C2827" s="137"/>
      <c r="D2827" s="154"/>
      <c r="E2827" s="119"/>
      <c r="F2827" s="93">
        <f t="shared" si="202"/>
        <v>0</v>
      </c>
      <c r="G2827" s="157"/>
      <c r="H2827" s="138"/>
      <c r="I2827" s="126" t="e">
        <f>VLOOKUP(H2827,Presupuesto!$B$11:$C$565,2,0)</f>
        <v>#N/A</v>
      </c>
      <c r="J2827" s="94" t="str">
        <f t="shared" si="203"/>
        <v>Desarrollo del Sistema de Educación Superior</v>
      </c>
      <c r="K2827" s="94" t="s">
        <v>411</v>
      </c>
    </row>
    <row r="2828" spans="3:11" hidden="1" x14ac:dyDescent="0.25">
      <c r="C2828" s="137"/>
      <c r="D2828" s="154"/>
      <c r="E2828" s="119"/>
      <c r="F2828" s="93">
        <f t="shared" si="202"/>
        <v>0</v>
      </c>
      <c r="G2828" s="157"/>
      <c r="H2828" s="138"/>
      <c r="I2828" s="126" t="e">
        <f>VLOOKUP(H2828,Presupuesto!$B$11:$C$565,2,0)</f>
        <v>#N/A</v>
      </c>
      <c r="J2828" s="94" t="str">
        <f t="shared" si="203"/>
        <v>Desarrollo del Sistema de Educación Superior</v>
      </c>
      <c r="K2828" s="94" t="s">
        <v>411</v>
      </c>
    </row>
    <row r="2829" spans="3:11" hidden="1" x14ac:dyDescent="0.25">
      <c r="C2829" s="137"/>
      <c r="D2829" s="154"/>
      <c r="E2829" s="119"/>
      <c r="F2829" s="93">
        <f t="shared" si="202"/>
        <v>0</v>
      </c>
      <c r="G2829" s="157"/>
      <c r="H2829" s="138"/>
      <c r="I2829" s="126" t="e">
        <f>VLOOKUP(H2829,Presupuesto!$B$11:$C$565,2,0)</f>
        <v>#N/A</v>
      </c>
      <c r="J2829" s="94" t="str">
        <f t="shared" si="203"/>
        <v>Desarrollo del Sistema de Educación Superior</v>
      </c>
      <c r="K2829" s="94" t="s">
        <v>400</v>
      </c>
    </row>
    <row r="2830" spans="3:11" hidden="1" x14ac:dyDescent="0.25">
      <c r="C2830" s="137"/>
      <c r="D2830" s="154"/>
      <c r="E2830" s="119"/>
      <c r="F2830" s="93">
        <f t="shared" si="202"/>
        <v>0</v>
      </c>
      <c r="G2830" s="157"/>
      <c r="H2830" s="138"/>
      <c r="I2830" s="126" t="e">
        <f>VLOOKUP(H2830,Presupuesto!$B$11:$C$565,2,0)</f>
        <v>#N/A</v>
      </c>
      <c r="J2830" s="94" t="str">
        <f t="shared" si="203"/>
        <v>Desarrollo del Sistema de Educación Superior</v>
      </c>
      <c r="K2830" s="94" t="s">
        <v>411</v>
      </c>
    </row>
    <row r="2831" spans="3:11" hidden="1" x14ac:dyDescent="0.25">
      <c r="C2831" s="137"/>
      <c r="D2831" s="154"/>
      <c r="E2831" s="119"/>
      <c r="F2831" s="93">
        <f t="shared" si="202"/>
        <v>0</v>
      </c>
      <c r="G2831" s="157"/>
      <c r="H2831" s="138"/>
      <c r="I2831" s="126" t="e">
        <f>VLOOKUP(H2831,Presupuesto!$B$11:$C$565,2,0)</f>
        <v>#N/A</v>
      </c>
      <c r="J2831" s="94" t="str">
        <f t="shared" si="203"/>
        <v>Desarrollo del Sistema de Educación Superior</v>
      </c>
      <c r="K2831" s="94" t="s">
        <v>411</v>
      </c>
    </row>
    <row r="2832" spans="3:11" hidden="1" x14ac:dyDescent="0.25">
      <c r="C2832" s="137"/>
      <c r="D2832" s="154"/>
      <c r="E2832" s="119"/>
      <c r="F2832" s="93">
        <f t="shared" si="202"/>
        <v>0</v>
      </c>
      <c r="G2832" s="157"/>
      <c r="H2832" s="138"/>
      <c r="I2832" s="126" t="e">
        <f>VLOOKUP(H2832,Presupuesto!$B$11:$C$565,2,0)</f>
        <v>#N/A</v>
      </c>
      <c r="J2832" s="94" t="str">
        <f t="shared" si="203"/>
        <v>Desarrollo del Sistema de Educación Superior</v>
      </c>
      <c r="K2832" s="94" t="s">
        <v>411</v>
      </c>
    </row>
    <row r="2833" spans="3:11" x14ac:dyDescent="0.25">
      <c r="C2833" s="380"/>
      <c r="D2833" s="380"/>
      <c r="E2833" s="380"/>
      <c r="F2833" s="380"/>
      <c r="G2833" s="367"/>
      <c r="H2833" s="380"/>
      <c r="I2833" s="380"/>
      <c r="J2833" s="380"/>
      <c r="K2833" s="380"/>
    </row>
    <row r="2834" spans="3:11" ht="15.75" thickBot="1" x14ac:dyDescent="0.3">
      <c r="C2834" s="380"/>
      <c r="D2834" s="380"/>
      <c r="E2834" s="380"/>
      <c r="F2834" s="380"/>
      <c r="G2834" s="367"/>
      <c r="H2834" s="380"/>
      <c r="I2834" s="380"/>
      <c r="J2834" s="380"/>
      <c r="K2834" s="380"/>
    </row>
    <row r="2835" spans="3:11" ht="15.75" thickBot="1" x14ac:dyDescent="0.3">
      <c r="C2835" s="153" t="s">
        <v>53</v>
      </c>
      <c r="D2835" s="307">
        <f>SUM(F2842:F2850)</f>
        <v>4000000</v>
      </c>
      <c r="E2835" s="380"/>
      <c r="F2835" s="70"/>
      <c r="G2835" s="76"/>
      <c r="H2835" s="70"/>
      <c r="I2835" s="70"/>
      <c r="J2835" s="380"/>
      <c r="K2835" s="380"/>
    </row>
    <row r="2836" spans="3:11" x14ac:dyDescent="0.25">
      <c r="C2836" s="70"/>
      <c r="D2836" s="31"/>
      <c r="E2836" s="89"/>
      <c r="F2836" s="89"/>
      <c r="G2836" s="89"/>
      <c r="H2836" s="73"/>
      <c r="I2836" s="73"/>
      <c r="J2836" s="73"/>
      <c r="K2836" s="108"/>
    </row>
    <row r="2837" spans="3:11" x14ac:dyDescent="0.25">
      <c r="C2837" s="70"/>
      <c r="D2837" s="31"/>
      <c r="E2837" s="89"/>
      <c r="F2837" s="89"/>
      <c r="G2837" s="89"/>
      <c r="H2837" s="73"/>
      <c r="I2837" s="73"/>
      <c r="J2837" s="73"/>
      <c r="K2837" s="108"/>
    </row>
    <row r="2838" spans="3:11" ht="15.75" x14ac:dyDescent="0.25">
      <c r="C2838" s="198" t="s">
        <v>391</v>
      </c>
      <c r="D2838" s="306" t="s">
        <v>2260</v>
      </c>
      <c r="E2838" s="89"/>
      <c r="F2838" s="89"/>
      <c r="G2838" s="89"/>
      <c r="H2838" s="73"/>
      <c r="I2838" s="73"/>
      <c r="J2838" s="73"/>
      <c r="K2838" s="108"/>
    </row>
    <row r="2839" spans="3:11" ht="18.75" x14ac:dyDescent="0.25">
      <c r="C2839" s="200" t="str">
        <f>IFERROR(VLOOKUP(D2838,'1. Desarrollo e Innov. Curricu.'!$F:$G,2,FALSE),IFERROR(VLOOKUP(D2838,'2. Investigación Científica'!$F:$G,2,FALSE),IFERROR(VLOOKUP(D2838,'3. Vinculación Univ. Sociedad'!$E:$G,2,FALSE),IFERROR(VLOOKUP(D2838,'4. Docencia y Profesorado Univ.'!$F:$G,2,FALSE),IFERROR(VLOOKUP(D2838,'5. Estudiantes y Graduados'!$F:$G,2,FALSE),IFERROR(VLOOKUP(D2838,'11. Gestion Administrativa'!$F:$G,2,FALSE),IFERROR(VLOOKUP(D2838,'13. Gestión Académica'!$F:$G,2,FALSE),IFERROR(VLOOKUP(D2838,'9. Asegura. de la Calid. y M'!$F:$G,2,FALSE),IFERROR(VLOOKUP(D2838,'6. Gestión del Conocimiento'!$F:$G,2,FALSE),IFERROR(VLOOKUP(D2838,'15. Gobernabilidad y Proceso...'!$F:$G,2,FALSE),IFERROR(VLOOKUP(D2838,'12. Gestión del Talento Humano'!$F:$G,2,FALSE),IFERROR(VLOOKUP(D2838,'14. Internacional... de la E.S.'!$F:$G,2,FALSE),IFERROR(VLOOKUP(D2838,'10. Posgrado'!$F:$G,2,FALSE),IFERROR(VLOOKUP(D2838,'17. Gestión TIC'!$F:$G,2,FALSE),IFERROR(VLOOKUP(D2838,'16. Desa. del Sistema Educ.Sup.'!$F:$G,2,FALSE),IFERROR(VLOOKUP(D2838,'8. Cultura de Inno. Insti...'!$F:$G,2,FALSE),VLOOKUP(D2838,'7. Lo Esencial de la Reforma U.'!$F:$G,2,0)))))))))))))))))</f>
        <v>Gestionar proyecto para la compra de equipo y reactivos para los laboratorio de la escuela</v>
      </c>
      <c r="D2839" s="31"/>
      <c r="E2839" s="89"/>
      <c r="F2839" s="89"/>
      <c r="G2839" s="89"/>
      <c r="H2839" s="73"/>
      <c r="I2839" s="73"/>
      <c r="J2839" s="73"/>
      <c r="K2839" s="108"/>
    </row>
    <row r="2840" spans="3:11" ht="15.75" thickBot="1" x14ac:dyDescent="0.3">
      <c r="C2840" s="380"/>
      <c r="D2840" s="380"/>
      <c r="E2840" s="380"/>
      <c r="F2840" s="89"/>
      <c r="G2840" s="73"/>
      <c r="H2840" s="73"/>
      <c r="I2840" s="73"/>
      <c r="J2840" s="380"/>
      <c r="K2840" s="380"/>
    </row>
    <row r="2841" spans="3:11" ht="30.75" thickBot="1" x14ac:dyDescent="0.3">
      <c r="C2841" s="125" t="s">
        <v>44</v>
      </c>
      <c r="D2841" s="125" t="s">
        <v>55</v>
      </c>
      <c r="E2841" s="132" t="s">
        <v>57</v>
      </c>
      <c r="F2841" s="131" t="s">
        <v>27</v>
      </c>
      <c r="G2841" s="129" t="s">
        <v>130</v>
      </c>
      <c r="H2841" s="132" t="s">
        <v>46</v>
      </c>
      <c r="I2841" s="129" t="s">
        <v>131</v>
      </c>
      <c r="J2841" s="129" t="s">
        <v>409</v>
      </c>
      <c r="K2841" s="129" t="s">
        <v>410</v>
      </c>
    </row>
    <row r="2842" spans="3:11" hidden="1" x14ac:dyDescent="0.25">
      <c r="C2842" s="210" t="s">
        <v>438</v>
      </c>
      <c r="D2842" s="211"/>
      <c r="E2842" s="209">
        <f>HLOOKUP(C2842,$AH$2:$BU$3,2,0)</f>
        <v>620</v>
      </c>
      <c r="F2842" s="93">
        <f t="shared" ref="F2842:F2850" si="204">D2842*E2842</f>
        <v>0</v>
      </c>
      <c r="G2842" s="157"/>
      <c r="H2842" s="138"/>
      <c r="I2842" s="126" t="e">
        <f>VLOOKUP(H2842,Presupuesto!$B$11:$C$565,2,0)</f>
        <v>#N/A</v>
      </c>
      <c r="J2842" s="208" t="s">
        <v>1474</v>
      </c>
      <c r="K2842" s="94" t="s">
        <v>393</v>
      </c>
    </row>
    <row r="2843" spans="3:11" x14ac:dyDescent="0.25">
      <c r="C2843" s="137" t="s">
        <v>3133</v>
      </c>
      <c r="D2843" s="154">
        <v>1</v>
      </c>
      <c r="E2843" s="119">
        <v>4000000</v>
      </c>
      <c r="F2843" s="93">
        <f t="shared" si="204"/>
        <v>4000000</v>
      </c>
      <c r="G2843" s="157" t="s">
        <v>1692</v>
      </c>
      <c r="H2843" s="138"/>
      <c r="I2843" s="126" t="e">
        <f>VLOOKUP(H2843,Presupuesto!$B$11:$C$565,2,0)</f>
        <v>#N/A</v>
      </c>
      <c r="J2843" s="94" t="s">
        <v>1363</v>
      </c>
      <c r="K2843" s="94" t="s">
        <v>397</v>
      </c>
    </row>
    <row r="2844" spans="3:11" hidden="1" x14ac:dyDescent="0.25">
      <c r="C2844" s="137"/>
      <c r="D2844" s="154"/>
      <c r="E2844" s="119"/>
      <c r="F2844" s="93">
        <f t="shared" si="204"/>
        <v>0</v>
      </c>
      <c r="G2844" s="157"/>
      <c r="H2844" s="138"/>
      <c r="I2844" s="126" t="e">
        <f>VLOOKUP(H2844,Presupuesto!$B$11:$C$565,2,0)</f>
        <v>#N/A</v>
      </c>
      <c r="J2844" s="94" t="str">
        <f t="shared" ref="J2844:J2850" si="205">$J$854</f>
        <v>Desarrollo del Sistema de Educación Superior</v>
      </c>
      <c r="K2844" s="94" t="s">
        <v>411</v>
      </c>
    </row>
    <row r="2845" spans="3:11" hidden="1" x14ac:dyDescent="0.25">
      <c r="C2845" s="137"/>
      <c r="D2845" s="154"/>
      <c r="E2845" s="119"/>
      <c r="F2845" s="93">
        <f t="shared" si="204"/>
        <v>0</v>
      </c>
      <c r="G2845" s="157"/>
      <c r="H2845" s="138"/>
      <c r="I2845" s="126" t="e">
        <f>VLOOKUP(H2845,Presupuesto!$B$11:$C$565,2,0)</f>
        <v>#N/A</v>
      </c>
      <c r="J2845" s="94" t="str">
        <f t="shared" si="205"/>
        <v>Desarrollo del Sistema de Educación Superior</v>
      </c>
      <c r="K2845" s="94" t="s">
        <v>411</v>
      </c>
    </row>
    <row r="2846" spans="3:11" hidden="1" x14ac:dyDescent="0.25">
      <c r="C2846" s="137"/>
      <c r="D2846" s="154"/>
      <c r="E2846" s="119"/>
      <c r="F2846" s="93">
        <f t="shared" si="204"/>
        <v>0</v>
      </c>
      <c r="G2846" s="157"/>
      <c r="H2846" s="138"/>
      <c r="I2846" s="126" t="e">
        <f>VLOOKUP(H2846,Presupuesto!$B$11:$C$565,2,0)</f>
        <v>#N/A</v>
      </c>
      <c r="J2846" s="94" t="str">
        <f t="shared" si="205"/>
        <v>Desarrollo del Sistema de Educación Superior</v>
      </c>
      <c r="K2846" s="94" t="s">
        <v>411</v>
      </c>
    </row>
    <row r="2847" spans="3:11" hidden="1" x14ac:dyDescent="0.25">
      <c r="C2847" s="137"/>
      <c r="D2847" s="154"/>
      <c r="E2847" s="119"/>
      <c r="F2847" s="93">
        <f t="shared" si="204"/>
        <v>0</v>
      </c>
      <c r="G2847" s="157"/>
      <c r="H2847" s="138"/>
      <c r="I2847" s="126" t="e">
        <f>VLOOKUP(H2847,Presupuesto!$B$11:$C$565,2,0)</f>
        <v>#N/A</v>
      </c>
      <c r="J2847" s="94" t="str">
        <f t="shared" si="205"/>
        <v>Desarrollo del Sistema de Educación Superior</v>
      </c>
      <c r="K2847" s="94" t="s">
        <v>400</v>
      </c>
    </row>
    <row r="2848" spans="3:11" hidden="1" x14ac:dyDescent="0.25">
      <c r="C2848" s="137"/>
      <c r="D2848" s="154"/>
      <c r="E2848" s="119"/>
      <c r="F2848" s="93">
        <f t="shared" si="204"/>
        <v>0</v>
      </c>
      <c r="G2848" s="157"/>
      <c r="H2848" s="138"/>
      <c r="I2848" s="126" t="e">
        <f>VLOOKUP(H2848,Presupuesto!$B$11:$C$565,2,0)</f>
        <v>#N/A</v>
      </c>
      <c r="J2848" s="94" t="str">
        <f t="shared" si="205"/>
        <v>Desarrollo del Sistema de Educación Superior</v>
      </c>
      <c r="K2848" s="94" t="s">
        <v>411</v>
      </c>
    </row>
    <row r="2849" spans="3:11" hidden="1" x14ac:dyDescent="0.25">
      <c r="C2849" s="137"/>
      <c r="D2849" s="154"/>
      <c r="E2849" s="119"/>
      <c r="F2849" s="93">
        <f t="shared" si="204"/>
        <v>0</v>
      </c>
      <c r="G2849" s="157"/>
      <c r="H2849" s="138"/>
      <c r="I2849" s="126" t="e">
        <f>VLOOKUP(H2849,Presupuesto!$B$11:$C$565,2,0)</f>
        <v>#N/A</v>
      </c>
      <c r="J2849" s="94" t="str">
        <f t="shared" si="205"/>
        <v>Desarrollo del Sistema de Educación Superior</v>
      </c>
      <c r="K2849" s="94" t="s">
        <v>411</v>
      </c>
    </row>
    <row r="2850" spans="3:11" hidden="1" x14ac:dyDescent="0.25">
      <c r="C2850" s="137"/>
      <c r="D2850" s="154"/>
      <c r="E2850" s="119"/>
      <c r="F2850" s="93">
        <f t="shared" si="204"/>
        <v>0</v>
      </c>
      <c r="G2850" s="157"/>
      <c r="H2850" s="138"/>
      <c r="I2850" s="126" t="e">
        <f>VLOOKUP(H2850,Presupuesto!$B$11:$C$565,2,0)</f>
        <v>#N/A</v>
      </c>
      <c r="J2850" s="94" t="str">
        <f t="shared" si="205"/>
        <v>Desarrollo del Sistema de Educación Superior</v>
      </c>
      <c r="K2850" s="94" t="s">
        <v>411</v>
      </c>
    </row>
    <row r="2852" spans="3:11" ht="15.75" thickBot="1" x14ac:dyDescent="0.3"/>
    <row r="2853" spans="3:11" ht="15.75" thickBot="1" x14ac:dyDescent="0.3">
      <c r="C2853" s="153" t="s">
        <v>53</v>
      </c>
      <c r="D2853" s="307">
        <f>SUM(F2860:F2868)</f>
        <v>400000</v>
      </c>
      <c r="E2853" s="380"/>
      <c r="F2853" s="70"/>
      <c r="G2853" s="76"/>
      <c r="H2853" s="70"/>
      <c r="I2853" s="70"/>
      <c r="J2853" s="380"/>
      <c r="K2853" s="380"/>
    </row>
    <row r="2854" spans="3:11" x14ac:dyDescent="0.25">
      <c r="C2854" s="70"/>
      <c r="D2854" s="31"/>
      <c r="E2854" s="89"/>
      <c r="F2854" s="89"/>
      <c r="G2854" s="89"/>
      <c r="H2854" s="73"/>
      <c r="I2854" s="73"/>
      <c r="J2854" s="73"/>
      <c r="K2854" s="108"/>
    </row>
    <row r="2855" spans="3:11" x14ac:dyDescent="0.25">
      <c r="C2855" s="70"/>
      <c r="D2855" s="31"/>
      <c r="E2855" s="89"/>
      <c r="F2855" s="89"/>
      <c r="G2855" s="89"/>
      <c r="H2855" s="73"/>
      <c r="I2855" s="73"/>
      <c r="J2855" s="73"/>
      <c r="K2855" s="108"/>
    </row>
    <row r="2856" spans="3:11" ht="15.75" x14ac:dyDescent="0.25">
      <c r="C2856" s="198" t="s">
        <v>391</v>
      </c>
      <c r="D2856" s="306" t="s">
        <v>2980</v>
      </c>
      <c r="E2856" s="89"/>
      <c r="F2856" s="89"/>
      <c r="G2856" s="89"/>
      <c r="H2856" s="73"/>
      <c r="I2856" s="73"/>
      <c r="J2856" s="73"/>
      <c r="K2856" s="108"/>
    </row>
    <row r="2857" spans="3:11" ht="18.75" x14ac:dyDescent="0.25">
      <c r="C2857" s="200" t="str">
        <f>IFERROR(VLOOKUP(D2856,'1. Desarrollo e Innov. Curricu.'!$F:$G,2,FALSE),IFERROR(VLOOKUP(D2856,'2. Investigación Científica'!$F:$G,2,FALSE),IFERROR(VLOOKUP(D2856,'3. Vinculación Univ. Sociedad'!$E:$G,2,FALSE),IFERROR(VLOOKUP(D2856,'4. Docencia y Profesorado Univ.'!$F:$G,2,FALSE),IFERROR(VLOOKUP(D2856,'5. Estudiantes y Graduados'!$F:$G,2,FALSE),IFERROR(VLOOKUP(D2856,'11. Gestion Administrativa'!$F:$G,2,FALSE),IFERROR(VLOOKUP(D2856,'13. Gestión Académica'!$F:$G,2,FALSE),IFERROR(VLOOKUP(D2856,'9. Asegura. de la Calid. y M'!$F:$G,2,FALSE),IFERROR(VLOOKUP(D2856,'6. Gestión del Conocimiento'!$F:$G,2,FALSE),IFERROR(VLOOKUP(D2856,'15. Gobernabilidad y Proceso...'!$F:$G,2,FALSE),IFERROR(VLOOKUP(D2856,'12. Gestión del Talento Humano'!$F:$G,2,FALSE),IFERROR(VLOOKUP(D2856,'14. Internacional... de la E.S.'!$F:$G,2,FALSE),IFERROR(VLOOKUP(D2856,'10. Posgrado'!$F:$G,2,FALSE),IFERROR(VLOOKUP(D2856,'17. Gestión TIC'!$F:$G,2,FALSE),IFERROR(VLOOKUP(D2856,'16. Desa. del Sistema Educ.Sup.'!$F:$G,2,FALSE),IFERROR(VLOOKUP(D2856,'8. Cultura de Inno. Insti...'!$F:$G,2,FALSE),VLOOKUP(D2856,'7. Lo Esencial de la Reforma U.'!$F:$G,2,0)))))))))))))))))</f>
        <v xml:space="preserve">8.  Proyecto de  gestion de  recursos para compra de equipos de laboratorio.  2. Gestion de compra si se obtiene los recursos </v>
      </c>
      <c r="D2857" s="31"/>
      <c r="E2857" s="89"/>
      <c r="F2857" s="89"/>
      <c r="G2857" s="89"/>
      <c r="H2857" s="73"/>
      <c r="I2857" s="73"/>
      <c r="J2857" s="73"/>
      <c r="K2857" s="108"/>
    </row>
    <row r="2858" spans="3:11" ht="15.75" thickBot="1" x14ac:dyDescent="0.3">
      <c r="C2858" s="380"/>
      <c r="D2858" s="380"/>
      <c r="E2858" s="380"/>
      <c r="F2858" s="89"/>
      <c r="G2858" s="73"/>
      <c r="H2858" s="73"/>
      <c r="I2858" s="73"/>
      <c r="J2858" s="380"/>
      <c r="K2858" s="380"/>
    </row>
    <row r="2859" spans="3:11" ht="30.75" thickBot="1" x14ac:dyDescent="0.3">
      <c r="C2859" s="125" t="s">
        <v>44</v>
      </c>
      <c r="D2859" s="125" t="s">
        <v>55</v>
      </c>
      <c r="E2859" s="132" t="s">
        <v>57</v>
      </c>
      <c r="F2859" s="131" t="s">
        <v>27</v>
      </c>
      <c r="G2859" s="129" t="s">
        <v>130</v>
      </c>
      <c r="H2859" s="132" t="s">
        <v>46</v>
      </c>
      <c r="I2859" s="129" t="s">
        <v>131</v>
      </c>
      <c r="J2859" s="129" t="s">
        <v>409</v>
      </c>
      <c r="K2859" s="129" t="s">
        <v>410</v>
      </c>
    </row>
    <row r="2860" spans="3:11" hidden="1" x14ac:dyDescent="0.25">
      <c r="C2860" s="210" t="s">
        <v>438</v>
      </c>
      <c r="D2860" s="211"/>
      <c r="E2860" s="209">
        <f>HLOOKUP(C2860,$AH$2:$BU$3,2,0)</f>
        <v>620</v>
      </c>
      <c r="F2860" s="93">
        <f t="shared" ref="F2860:F2868" si="206">D2860*E2860</f>
        <v>0</v>
      </c>
      <c r="G2860" s="157"/>
      <c r="H2860" s="138"/>
      <c r="I2860" s="126" t="e">
        <f>VLOOKUP(H2860,Presupuesto!$B$11:$C$565,2,0)</f>
        <v>#N/A</v>
      </c>
      <c r="J2860" s="208" t="s">
        <v>1474</v>
      </c>
      <c r="K2860" s="94" t="s">
        <v>393</v>
      </c>
    </row>
    <row r="2861" spans="3:11" x14ac:dyDescent="0.25">
      <c r="C2861" s="137" t="s">
        <v>3134</v>
      </c>
      <c r="D2861" s="154">
        <v>1</v>
      </c>
      <c r="E2861" s="119">
        <v>400000</v>
      </c>
      <c r="F2861" s="93">
        <f t="shared" si="206"/>
        <v>400000</v>
      </c>
      <c r="G2861" s="157" t="s">
        <v>1692</v>
      </c>
      <c r="H2861" s="138"/>
      <c r="I2861" s="126" t="e">
        <f>VLOOKUP(H2861,Presupuesto!$B$11:$C$565,2,0)</f>
        <v>#N/A</v>
      </c>
      <c r="J2861" s="94" t="s">
        <v>1363</v>
      </c>
      <c r="K2861" s="94" t="s">
        <v>397</v>
      </c>
    </row>
    <row r="2862" spans="3:11" hidden="1" x14ac:dyDescent="0.25">
      <c r="C2862" s="137"/>
      <c r="D2862" s="154"/>
      <c r="E2862" s="119"/>
      <c r="F2862" s="93">
        <f t="shared" si="206"/>
        <v>0</v>
      </c>
      <c r="G2862" s="157"/>
      <c r="H2862" s="138"/>
      <c r="I2862" s="126" t="e">
        <f>VLOOKUP(H2862,Presupuesto!$B$11:$C$565,2,0)</f>
        <v>#N/A</v>
      </c>
      <c r="J2862" s="94" t="str">
        <f t="shared" ref="J2862:J2868" si="207">$J$854</f>
        <v>Desarrollo del Sistema de Educación Superior</v>
      </c>
      <c r="K2862" s="94" t="s">
        <v>411</v>
      </c>
    </row>
    <row r="2863" spans="3:11" hidden="1" x14ac:dyDescent="0.25">
      <c r="C2863" s="137"/>
      <c r="D2863" s="154"/>
      <c r="E2863" s="119"/>
      <c r="F2863" s="93">
        <f t="shared" si="206"/>
        <v>0</v>
      </c>
      <c r="G2863" s="157"/>
      <c r="H2863" s="138"/>
      <c r="I2863" s="126" t="e">
        <f>VLOOKUP(H2863,Presupuesto!$B$11:$C$565,2,0)</f>
        <v>#N/A</v>
      </c>
      <c r="J2863" s="94" t="str">
        <f t="shared" si="207"/>
        <v>Desarrollo del Sistema de Educación Superior</v>
      </c>
      <c r="K2863" s="94" t="s">
        <v>411</v>
      </c>
    </row>
    <row r="2864" spans="3:11" hidden="1" x14ac:dyDescent="0.25">
      <c r="C2864" s="137"/>
      <c r="D2864" s="154"/>
      <c r="E2864" s="119"/>
      <c r="F2864" s="93">
        <f t="shared" si="206"/>
        <v>0</v>
      </c>
      <c r="G2864" s="157"/>
      <c r="H2864" s="138"/>
      <c r="I2864" s="126" t="e">
        <f>VLOOKUP(H2864,Presupuesto!$B$11:$C$565,2,0)</f>
        <v>#N/A</v>
      </c>
      <c r="J2864" s="94" t="str">
        <f t="shared" si="207"/>
        <v>Desarrollo del Sistema de Educación Superior</v>
      </c>
      <c r="K2864" s="94" t="s">
        <v>411</v>
      </c>
    </row>
    <row r="2865" spans="3:11" hidden="1" x14ac:dyDescent="0.25">
      <c r="C2865" s="137"/>
      <c r="D2865" s="154"/>
      <c r="E2865" s="119"/>
      <c r="F2865" s="93">
        <f t="shared" si="206"/>
        <v>0</v>
      </c>
      <c r="G2865" s="157"/>
      <c r="H2865" s="138"/>
      <c r="I2865" s="126" t="e">
        <f>VLOOKUP(H2865,Presupuesto!$B$11:$C$565,2,0)</f>
        <v>#N/A</v>
      </c>
      <c r="J2865" s="94" t="str">
        <f t="shared" si="207"/>
        <v>Desarrollo del Sistema de Educación Superior</v>
      </c>
      <c r="K2865" s="94" t="s">
        <v>400</v>
      </c>
    </row>
    <row r="2866" spans="3:11" hidden="1" x14ac:dyDescent="0.25">
      <c r="C2866" s="137"/>
      <c r="D2866" s="154"/>
      <c r="E2866" s="119"/>
      <c r="F2866" s="93">
        <f t="shared" si="206"/>
        <v>0</v>
      </c>
      <c r="G2866" s="157"/>
      <c r="H2866" s="138"/>
      <c r="I2866" s="126" t="e">
        <f>VLOOKUP(H2866,Presupuesto!$B$11:$C$565,2,0)</f>
        <v>#N/A</v>
      </c>
      <c r="J2866" s="94" t="str">
        <f t="shared" si="207"/>
        <v>Desarrollo del Sistema de Educación Superior</v>
      </c>
      <c r="K2866" s="94" t="s">
        <v>411</v>
      </c>
    </row>
    <row r="2867" spans="3:11" hidden="1" x14ac:dyDescent="0.25">
      <c r="C2867" s="137"/>
      <c r="D2867" s="154"/>
      <c r="E2867" s="119"/>
      <c r="F2867" s="93">
        <f t="shared" si="206"/>
        <v>0</v>
      </c>
      <c r="G2867" s="157"/>
      <c r="H2867" s="138"/>
      <c r="I2867" s="126" t="e">
        <f>VLOOKUP(H2867,Presupuesto!$B$11:$C$565,2,0)</f>
        <v>#N/A</v>
      </c>
      <c r="J2867" s="94" t="str">
        <f t="shared" si="207"/>
        <v>Desarrollo del Sistema de Educación Superior</v>
      </c>
      <c r="K2867" s="94" t="s">
        <v>411</v>
      </c>
    </row>
    <row r="2868" spans="3:11" hidden="1" x14ac:dyDescent="0.25">
      <c r="C2868" s="137"/>
      <c r="D2868" s="154"/>
      <c r="E2868" s="119"/>
      <c r="F2868" s="93">
        <f t="shared" si="206"/>
        <v>0</v>
      </c>
      <c r="G2868" s="157"/>
      <c r="H2868" s="138"/>
      <c r="I2868" s="126" t="e">
        <f>VLOOKUP(H2868,Presupuesto!$B$11:$C$565,2,0)</f>
        <v>#N/A</v>
      </c>
      <c r="J2868" s="94" t="str">
        <f t="shared" si="207"/>
        <v>Desarrollo del Sistema de Educación Superior</v>
      </c>
      <c r="K2868" s="94" t="s">
        <v>411</v>
      </c>
    </row>
    <row r="2869" spans="3:11" x14ac:dyDescent="0.25">
      <c r="C2869" s="380"/>
      <c r="D2869" s="380"/>
      <c r="E2869" s="380"/>
      <c r="F2869" s="380"/>
      <c r="G2869" s="367"/>
      <c r="H2869" s="380"/>
      <c r="I2869" s="380"/>
      <c r="J2869" s="380"/>
      <c r="K2869" s="380"/>
    </row>
    <row r="2870" spans="3:11" ht="15.75" thickBot="1" x14ac:dyDescent="0.3">
      <c r="C2870" s="380"/>
      <c r="D2870" s="380"/>
      <c r="E2870" s="380"/>
      <c r="F2870" s="380"/>
      <c r="G2870" s="367"/>
      <c r="H2870" s="380"/>
      <c r="I2870" s="380"/>
      <c r="J2870" s="380"/>
      <c r="K2870" s="380"/>
    </row>
    <row r="2871" spans="3:11" ht="15.75" thickBot="1" x14ac:dyDescent="0.3">
      <c r="C2871" s="153" t="s">
        <v>53</v>
      </c>
      <c r="D2871" s="307">
        <f>SUM(F2878:F2886)</f>
        <v>62500</v>
      </c>
      <c r="E2871" s="380"/>
      <c r="F2871" s="70"/>
      <c r="G2871" s="76"/>
      <c r="H2871" s="70"/>
      <c r="I2871" s="70"/>
      <c r="J2871" s="380"/>
      <c r="K2871" s="380"/>
    </row>
    <row r="2872" spans="3:11" x14ac:dyDescent="0.25">
      <c r="C2872" s="70"/>
      <c r="D2872" s="31"/>
      <c r="E2872" s="89"/>
      <c r="F2872" s="89"/>
      <c r="G2872" s="89"/>
      <c r="H2872" s="73"/>
      <c r="I2872" s="73"/>
      <c r="J2872" s="73"/>
      <c r="K2872" s="108"/>
    </row>
    <row r="2873" spans="3:11" x14ac:dyDescent="0.25">
      <c r="C2873" s="70"/>
      <c r="D2873" s="31"/>
      <c r="E2873" s="89"/>
      <c r="F2873" s="89"/>
      <c r="G2873" s="89"/>
      <c r="H2873" s="73"/>
      <c r="I2873" s="73"/>
      <c r="J2873" s="73"/>
      <c r="K2873" s="108"/>
    </row>
    <row r="2874" spans="3:11" ht="15.75" x14ac:dyDescent="0.25">
      <c r="C2874" s="198" t="s">
        <v>391</v>
      </c>
      <c r="D2874" s="306" t="s">
        <v>2981</v>
      </c>
      <c r="E2874" s="89"/>
      <c r="F2874" s="89"/>
      <c r="G2874" s="89"/>
      <c r="H2874" s="73"/>
      <c r="I2874" s="73"/>
      <c r="J2874" s="73"/>
      <c r="K2874" s="108"/>
    </row>
    <row r="2875" spans="3:11" ht="18.75" x14ac:dyDescent="0.25">
      <c r="C2875" s="200" t="str">
        <f>IFERROR(VLOOKUP(D2874,'1. Desarrollo e Innov. Curricu.'!$F:$G,2,FALSE),IFERROR(VLOOKUP(D2874,'2. Investigación Científica'!$F:$G,2,FALSE),IFERROR(VLOOKUP(D2874,'3. Vinculación Univ. Sociedad'!$E:$G,2,FALSE),IFERROR(VLOOKUP(D2874,'4. Docencia y Profesorado Univ.'!$F:$G,2,FALSE),IFERROR(VLOOKUP(D2874,'5. Estudiantes y Graduados'!$F:$G,2,FALSE),IFERROR(VLOOKUP(D2874,'11. Gestion Administrativa'!$F:$G,2,FALSE),IFERROR(VLOOKUP(D2874,'13. Gestión Académica'!$F:$G,2,FALSE),IFERROR(VLOOKUP(D2874,'9. Asegura. de la Calid. y M'!$F:$G,2,FALSE),IFERROR(VLOOKUP(D2874,'6. Gestión del Conocimiento'!$F:$G,2,FALSE),IFERROR(VLOOKUP(D2874,'15. Gobernabilidad y Proceso...'!$F:$G,2,FALSE),IFERROR(VLOOKUP(D2874,'12. Gestión del Talento Humano'!$F:$G,2,FALSE),IFERROR(VLOOKUP(D2874,'14. Internacional... de la E.S.'!$F:$G,2,FALSE),IFERROR(VLOOKUP(D2874,'10. Posgrado'!$F:$G,2,FALSE),IFERROR(VLOOKUP(D2874,'17. Gestión TIC'!$F:$G,2,FALSE),IFERROR(VLOOKUP(D2874,'16. Desa. del Sistema Educ.Sup.'!$F:$G,2,FALSE),IFERROR(VLOOKUP(D2874,'8. Cultura de Inno. Insti...'!$F:$G,2,FALSE),VLOOKUP(D2874,'7. Lo Esencial de la Reforma U.'!$F:$G,2,0)))))))))))))))))</f>
        <v>9. Compra  de LPG para los laboratorios docentes de la escuela</v>
      </c>
      <c r="D2875" s="31"/>
      <c r="E2875" s="89"/>
      <c r="F2875" s="89"/>
      <c r="G2875" s="89"/>
      <c r="H2875" s="73"/>
      <c r="I2875" s="73"/>
      <c r="J2875" s="73"/>
      <c r="K2875" s="108"/>
    </row>
    <row r="2876" spans="3:11" ht="15.75" thickBot="1" x14ac:dyDescent="0.3">
      <c r="C2876" s="380"/>
      <c r="D2876" s="380"/>
      <c r="E2876" s="380"/>
      <c r="F2876" s="89"/>
      <c r="G2876" s="73"/>
      <c r="H2876" s="73"/>
      <c r="I2876" s="73"/>
      <c r="J2876" s="380"/>
      <c r="K2876" s="380"/>
    </row>
    <row r="2877" spans="3:11" ht="30.75" thickBot="1" x14ac:dyDescent="0.3">
      <c r="C2877" s="125" t="s">
        <v>44</v>
      </c>
      <c r="D2877" s="125" t="s">
        <v>55</v>
      </c>
      <c r="E2877" s="132" t="s">
        <v>57</v>
      </c>
      <c r="F2877" s="131" t="s">
        <v>27</v>
      </c>
      <c r="G2877" s="129" t="s">
        <v>130</v>
      </c>
      <c r="H2877" s="132" t="s">
        <v>46</v>
      </c>
      <c r="I2877" s="129" t="s">
        <v>131</v>
      </c>
      <c r="J2877" s="129" t="s">
        <v>409</v>
      </c>
      <c r="K2877" s="129" t="s">
        <v>410</v>
      </c>
    </row>
    <row r="2878" spans="3:11" hidden="1" x14ac:dyDescent="0.25">
      <c r="C2878" s="210" t="s">
        <v>438</v>
      </c>
      <c r="D2878" s="211"/>
      <c r="E2878" s="209">
        <f>HLOOKUP(C2878,$AH$2:$BU$3,2,0)</f>
        <v>620</v>
      </c>
      <c r="F2878" s="93">
        <f t="shared" ref="F2878:F2886" si="208">D2878*E2878</f>
        <v>0</v>
      </c>
      <c r="G2878" s="157"/>
      <c r="H2878" s="138"/>
      <c r="I2878" s="126" t="e">
        <f>VLOOKUP(H2878,Presupuesto!$B$11:$C$565,2,0)</f>
        <v>#N/A</v>
      </c>
      <c r="J2878" s="208" t="s">
        <v>1474</v>
      </c>
      <c r="K2878" s="94" t="s">
        <v>393</v>
      </c>
    </row>
    <row r="2879" spans="3:11" x14ac:dyDescent="0.25">
      <c r="C2879" s="137" t="s">
        <v>3135</v>
      </c>
      <c r="D2879" s="154">
        <v>2</v>
      </c>
      <c r="E2879" s="119">
        <v>31250</v>
      </c>
      <c r="F2879" s="93">
        <f t="shared" si="208"/>
        <v>62500</v>
      </c>
      <c r="G2879" s="157" t="s">
        <v>128</v>
      </c>
      <c r="H2879" s="138"/>
      <c r="I2879" s="126" t="e">
        <f>VLOOKUP(H2879,Presupuesto!$B$11:$C$565,2,0)</f>
        <v>#N/A</v>
      </c>
      <c r="J2879" s="94" t="s">
        <v>1363</v>
      </c>
      <c r="K2879" s="94" t="s">
        <v>400</v>
      </c>
    </row>
    <row r="2880" spans="3:11" hidden="1" x14ac:dyDescent="0.25">
      <c r="C2880" s="137"/>
      <c r="D2880" s="154"/>
      <c r="E2880" s="119"/>
      <c r="F2880" s="93">
        <f t="shared" si="208"/>
        <v>0</v>
      </c>
      <c r="G2880" s="157"/>
      <c r="H2880" s="138"/>
      <c r="I2880" s="126" t="e">
        <f>VLOOKUP(H2880,Presupuesto!$B$11:$C$565,2,0)</f>
        <v>#N/A</v>
      </c>
      <c r="J2880" s="94" t="str">
        <f t="shared" ref="J2880:J2886" si="209">$J$854</f>
        <v>Desarrollo del Sistema de Educación Superior</v>
      </c>
      <c r="K2880" s="94" t="s">
        <v>411</v>
      </c>
    </row>
    <row r="2881" spans="3:11" hidden="1" x14ac:dyDescent="0.25">
      <c r="C2881" s="137"/>
      <c r="D2881" s="154"/>
      <c r="E2881" s="119"/>
      <c r="F2881" s="93">
        <f t="shared" si="208"/>
        <v>0</v>
      </c>
      <c r="G2881" s="157"/>
      <c r="H2881" s="138"/>
      <c r="I2881" s="126" t="e">
        <f>VLOOKUP(H2881,Presupuesto!$B$11:$C$565,2,0)</f>
        <v>#N/A</v>
      </c>
      <c r="J2881" s="94" t="str">
        <f t="shared" si="209"/>
        <v>Desarrollo del Sistema de Educación Superior</v>
      </c>
      <c r="K2881" s="94" t="s">
        <v>411</v>
      </c>
    </row>
    <row r="2882" spans="3:11" hidden="1" x14ac:dyDescent="0.25">
      <c r="C2882" s="137"/>
      <c r="D2882" s="154"/>
      <c r="E2882" s="119"/>
      <c r="F2882" s="93">
        <f t="shared" si="208"/>
        <v>0</v>
      </c>
      <c r="G2882" s="157"/>
      <c r="H2882" s="138"/>
      <c r="I2882" s="126" t="e">
        <f>VLOOKUP(H2882,Presupuesto!$B$11:$C$565,2,0)</f>
        <v>#N/A</v>
      </c>
      <c r="J2882" s="94" t="str">
        <f t="shared" si="209"/>
        <v>Desarrollo del Sistema de Educación Superior</v>
      </c>
      <c r="K2882" s="94" t="s">
        <v>411</v>
      </c>
    </row>
    <row r="2883" spans="3:11" hidden="1" x14ac:dyDescent="0.25">
      <c r="C2883" s="137"/>
      <c r="D2883" s="154"/>
      <c r="E2883" s="119"/>
      <c r="F2883" s="93">
        <f t="shared" si="208"/>
        <v>0</v>
      </c>
      <c r="G2883" s="157"/>
      <c r="H2883" s="138"/>
      <c r="I2883" s="126" t="e">
        <f>VLOOKUP(H2883,Presupuesto!$B$11:$C$565,2,0)</f>
        <v>#N/A</v>
      </c>
      <c r="J2883" s="94" t="str">
        <f t="shared" si="209"/>
        <v>Desarrollo del Sistema de Educación Superior</v>
      </c>
      <c r="K2883" s="94" t="s">
        <v>400</v>
      </c>
    </row>
    <row r="2884" spans="3:11" hidden="1" x14ac:dyDescent="0.25">
      <c r="C2884" s="137"/>
      <c r="D2884" s="154"/>
      <c r="E2884" s="119"/>
      <c r="F2884" s="93">
        <f t="shared" si="208"/>
        <v>0</v>
      </c>
      <c r="G2884" s="157"/>
      <c r="H2884" s="138"/>
      <c r="I2884" s="126" t="e">
        <f>VLOOKUP(H2884,Presupuesto!$B$11:$C$565,2,0)</f>
        <v>#N/A</v>
      </c>
      <c r="J2884" s="94" t="str">
        <f t="shared" si="209"/>
        <v>Desarrollo del Sistema de Educación Superior</v>
      </c>
      <c r="K2884" s="94" t="s">
        <v>411</v>
      </c>
    </row>
    <row r="2885" spans="3:11" hidden="1" x14ac:dyDescent="0.25">
      <c r="C2885" s="137"/>
      <c r="D2885" s="154"/>
      <c r="E2885" s="119"/>
      <c r="F2885" s="93">
        <f t="shared" si="208"/>
        <v>0</v>
      </c>
      <c r="G2885" s="157"/>
      <c r="H2885" s="138"/>
      <c r="I2885" s="126" t="e">
        <f>VLOOKUP(H2885,Presupuesto!$B$11:$C$565,2,0)</f>
        <v>#N/A</v>
      </c>
      <c r="J2885" s="94" t="str">
        <f t="shared" si="209"/>
        <v>Desarrollo del Sistema de Educación Superior</v>
      </c>
      <c r="K2885" s="94" t="s">
        <v>411</v>
      </c>
    </row>
    <row r="2886" spans="3:11" hidden="1" x14ac:dyDescent="0.25">
      <c r="C2886" s="137"/>
      <c r="D2886" s="154"/>
      <c r="E2886" s="119"/>
      <c r="F2886" s="93">
        <f t="shared" si="208"/>
        <v>0</v>
      </c>
      <c r="G2886" s="157"/>
      <c r="H2886" s="138"/>
      <c r="I2886" s="126" t="e">
        <f>VLOOKUP(H2886,Presupuesto!$B$11:$C$565,2,0)</f>
        <v>#N/A</v>
      </c>
      <c r="J2886" s="94" t="str">
        <f t="shared" si="209"/>
        <v>Desarrollo del Sistema de Educación Superior</v>
      </c>
      <c r="K2886" s="94" t="s">
        <v>411</v>
      </c>
    </row>
    <row r="2887" spans="3:11" x14ac:dyDescent="0.25">
      <c r="C2887" s="380"/>
      <c r="D2887" s="380"/>
      <c r="E2887" s="380"/>
      <c r="F2887" s="380"/>
      <c r="G2887" s="367"/>
      <c r="H2887" s="380"/>
      <c r="I2887" s="380"/>
      <c r="J2887" s="380"/>
      <c r="K2887" s="380"/>
    </row>
    <row r="2888" spans="3:11" ht="15.75" thickBot="1" x14ac:dyDescent="0.3">
      <c r="C2888" s="380"/>
      <c r="D2888" s="380"/>
      <c r="E2888" s="380"/>
      <c r="F2888" s="380"/>
      <c r="G2888" s="367"/>
      <c r="H2888" s="380"/>
      <c r="I2888" s="380"/>
      <c r="J2888" s="380"/>
      <c r="K2888" s="380"/>
    </row>
    <row r="2889" spans="3:11" ht="15.75" thickBot="1" x14ac:dyDescent="0.3">
      <c r="C2889" s="153" t="s">
        <v>53</v>
      </c>
      <c r="D2889" s="307">
        <f>SUM(F2896:F2904)</f>
        <v>400000</v>
      </c>
      <c r="E2889" s="380"/>
      <c r="F2889" s="70"/>
      <c r="G2889" s="76"/>
      <c r="H2889" s="70"/>
      <c r="I2889" s="70"/>
      <c r="J2889" s="380"/>
      <c r="K2889" s="380"/>
    </row>
    <row r="2890" spans="3:11" x14ac:dyDescent="0.25">
      <c r="C2890" s="70"/>
      <c r="D2890" s="31"/>
      <c r="E2890" s="89"/>
      <c r="F2890" s="89"/>
      <c r="G2890" s="89"/>
      <c r="H2890" s="73"/>
      <c r="I2890" s="73"/>
      <c r="J2890" s="73"/>
      <c r="K2890" s="108"/>
    </row>
    <row r="2891" spans="3:11" x14ac:dyDescent="0.25">
      <c r="C2891" s="70"/>
      <c r="D2891" s="31"/>
      <c r="E2891" s="89"/>
      <c r="F2891" s="89"/>
      <c r="G2891" s="89"/>
      <c r="H2891" s="73"/>
      <c r="I2891" s="73"/>
      <c r="J2891" s="73"/>
      <c r="K2891" s="108"/>
    </row>
    <row r="2892" spans="3:11" ht="15.75" x14ac:dyDescent="0.25">
      <c r="C2892" s="198" t="s">
        <v>391</v>
      </c>
      <c r="D2892" s="306" t="s">
        <v>2982</v>
      </c>
      <c r="E2892" s="89"/>
      <c r="F2892" s="89"/>
      <c r="G2892" s="89"/>
      <c r="H2892" s="73"/>
      <c r="I2892" s="73"/>
      <c r="J2892" s="73"/>
      <c r="K2892" s="108"/>
    </row>
    <row r="2893" spans="3:11" ht="18.75" x14ac:dyDescent="0.25">
      <c r="C2893" s="200" t="str">
        <f>IFERROR(VLOOKUP(D2892,'1. Desarrollo e Innov. Curricu.'!$F:$G,2,FALSE),IFERROR(VLOOKUP(D2892,'2. Investigación Científica'!$F:$G,2,FALSE),IFERROR(VLOOKUP(D2892,'3. Vinculación Univ. Sociedad'!$E:$G,2,FALSE),IFERROR(VLOOKUP(D2892,'4. Docencia y Profesorado Univ.'!$F:$G,2,FALSE),IFERROR(VLOOKUP(D2892,'5. Estudiantes y Graduados'!$F:$G,2,FALSE),IFERROR(VLOOKUP(D2892,'11. Gestion Administrativa'!$F:$G,2,FALSE),IFERROR(VLOOKUP(D2892,'13. Gestión Académica'!$F:$G,2,FALSE),IFERROR(VLOOKUP(D2892,'9. Asegura. de la Calid. y M'!$F:$G,2,FALSE),IFERROR(VLOOKUP(D2892,'6. Gestión del Conocimiento'!$F:$G,2,FALSE),IFERROR(VLOOKUP(D2892,'15. Gobernabilidad y Proceso...'!$F:$G,2,FALSE),IFERROR(VLOOKUP(D2892,'12. Gestión del Talento Humano'!$F:$G,2,FALSE),IFERROR(VLOOKUP(D2892,'14. Internacional... de la E.S.'!$F:$G,2,FALSE),IFERROR(VLOOKUP(D2892,'10. Posgrado'!$F:$G,2,FALSE),IFERROR(VLOOKUP(D2892,'17. Gestión TIC'!$F:$G,2,FALSE),IFERROR(VLOOKUP(D2892,'16. Desa. del Sistema Educ.Sup.'!$F:$G,2,FALSE),IFERROR(VLOOKUP(D2892,'8. Cultura de Inno. Insti...'!$F:$G,2,FALSE),VLOOKUP(D2892,'7. Lo Esencial de la Reforma U.'!$F:$G,2,0)))))))))))))))))</f>
        <v xml:space="preserve">10. Gestion de compra de todos los insumos requeridos en las prácticas de laboratorio </v>
      </c>
      <c r="D2893" s="31"/>
      <c r="E2893" s="89"/>
      <c r="F2893" s="89"/>
      <c r="G2893" s="89"/>
      <c r="H2893" s="73"/>
      <c r="I2893" s="73"/>
      <c r="J2893" s="73"/>
      <c r="K2893" s="108"/>
    </row>
    <row r="2894" spans="3:11" ht="15.75" thickBot="1" x14ac:dyDescent="0.3">
      <c r="C2894" s="380"/>
      <c r="D2894" s="380"/>
      <c r="E2894" s="380"/>
      <c r="F2894" s="89"/>
      <c r="G2894" s="73"/>
      <c r="H2894" s="73"/>
      <c r="I2894" s="73"/>
      <c r="J2894" s="380"/>
      <c r="K2894" s="380"/>
    </row>
    <row r="2895" spans="3:11" ht="30.75" thickBot="1" x14ac:dyDescent="0.3">
      <c r="C2895" s="125" t="s">
        <v>44</v>
      </c>
      <c r="D2895" s="125" t="s">
        <v>55</v>
      </c>
      <c r="E2895" s="132" t="s">
        <v>57</v>
      </c>
      <c r="F2895" s="131" t="s">
        <v>27</v>
      </c>
      <c r="G2895" s="129" t="s">
        <v>130</v>
      </c>
      <c r="H2895" s="132" t="s">
        <v>46</v>
      </c>
      <c r="I2895" s="129" t="s">
        <v>131</v>
      </c>
      <c r="J2895" s="129" t="s">
        <v>409</v>
      </c>
      <c r="K2895" s="129" t="s">
        <v>410</v>
      </c>
    </row>
    <row r="2896" spans="3:11" hidden="1" x14ac:dyDescent="0.25">
      <c r="C2896" s="210" t="s">
        <v>438</v>
      </c>
      <c r="D2896" s="211"/>
      <c r="E2896" s="209">
        <f>HLOOKUP(C2896,$AH$2:$BU$3,2,0)</f>
        <v>620</v>
      </c>
      <c r="F2896" s="93">
        <f t="shared" ref="F2896:F2904" si="210">D2896*E2896</f>
        <v>0</v>
      </c>
      <c r="G2896" s="157"/>
      <c r="H2896" s="138"/>
      <c r="I2896" s="126" t="e">
        <f>VLOOKUP(H2896,Presupuesto!$B$11:$C$565,2,0)</f>
        <v>#N/A</v>
      </c>
      <c r="J2896" s="208" t="s">
        <v>1474</v>
      </c>
      <c r="K2896" s="94" t="s">
        <v>393</v>
      </c>
    </row>
    <row r="2897" spans="3:11" x14ac:dyDescent="0.25">
      <c r="C2897" s="137" t="s">
        <v>3136</v>
      </c>
      <c r="D2897" s="154">
        <v>4</v>
      </c>
      <c r="E2897" s="119">
        <v>100000</v>
      </c>
      <c r="F2897" s="93">
        <f t="shared" si="210"/>
        <v>400000</v>
      </c>
      <c r="G2897" s="157" t="s">
        <v>1692</v>
      </c>
      <c r="H2897" s="138"/>
      <c r="I2897" s="126" t="e">
        <f>VLOOKUP(H2897,Presupuesto!$B$11:$C$565,2,0)</f>
        <v>#N/A</v>
      </c>
      <c r="J2897" s="94" t="s">
        <v>1363</v>
      </c>
      <c r="K2897" s="94" t="s">
        <v>400</v>
      </c>
    </row>
    <row r="2898" spans="3:11" hidden="1" x14ac:dyDescent="0.25">
      <c r="C2898" s="137"/>
      <c r="D2898" s="154"/>
      <c r="E2898" s="119"/>
      <c r="F2898" s="93">
        <f t="shared" si="210"/>
        <v>0</v>
      </c>
      <c r="G2898" s="157"/>
      <c r="H2898" s="138"/>
      <c r="I2898" s="126" t="e">
        <f>VLOOKUP(H2898,Presupuesto!$B$11:$C$565,2,0)</f>
        <v>#N/A</v>
      </c>
      <c r="J2898" s="94" t="str">
        <f t="shared" ref="J2898:J2904" si="211">$J$854</f>
        <v>Desarrollo del Sistema de Educación Superior</v>
      </c>
      <c r="K2898" s="94" t="s">
        <v>411</v>
      </c>
    </row>
    <row r="2899" spans="3:11" hidden="1" x14ac:dyDescent="0.25">
      <c r="C2899" s="137"/>
      <c r="D2899" s="154"/>
      <c r="E2899" s="119"/>
      <c r="F2899" s="93">
        <f t="shared" si="210"/>
        <v>0</v>
      </c>
      <c r="G2899" s="157"/>
      <c r="H2899" s="138"/>
      <c r="I2899" s="126" t="e">
        <f>VLOOKUP(H2899,Presupuesto!$B$11:$C$565,2,0)</f>
        <v>#N/A</v>
      </c>
      <c r="J2899" s="94" t="str">
        <f t="shared" si="211"/>
        <v>Desarrollo del Sistema de Educación Superior</v>
      </c>
      <c r="K2899" s="94" t="s">
        <v>411</v>
      </c>
    </row>
    <row r="2900" spans="3:11" hidden="1" x14ac:dyDescent="0.25">
      <c r="C2900" s="137"/>
      <c r="D2900" s="154"/>
      <c r="E2900" s="119"/>
      <c r="F2900" s="93">
        <f t="shared" si="210"/>
        <v>0</v>
      </c>
      <c r="G2900" s="157"/>
      <c r="H2900" s="138"/>
      <c r="I2900" s="126" t="e">
        <f>VLOOKUP(H2900,Presupuesto!$B$11:$C$565,2,0)</f>
        <v>#N/A</v>
      </c>
      <c r="J2900" s="94" t="str">
        <f t="shared" si="211"/>
        <v>Desarrollo del Sistema de Educación Superior</v>
      </c>
      <c r="K2900" s="94" t="s">
        <v>411</v>
      </c>
    </row>
    <row r="2901" spans="3:11" hidden="1" x14ac:dyDescent="0.25">
      <c r="C2901" s="137"/>
      <c r="D2901" s="154"/>
      <c r="E2901" s="119"/>
      <c r="F2901" s="93">
        <f t="shared" si="210"/>
        <v>0</v>
      </c>
      <c r="G2901" s="157"/>
      <c r="H2901" s="138"/>
      <c r="I2901" s="126" t="e">
        <f>VLOOKUP(H2901,Presupuesto!$B$11:$C$565,2,0)</f>
        <v>#N/A</v>
      </c>
      <c r="J2901" s="94" t="str">
        <f t="shared" si="211"/>
        <v>Desarrollo del Sistema de Educación Superior</v>
      </c>
      <c r="K2901" s="94" t="s">
        <v>400</v>
      </c>
    </row>
    <row r="2902" spans="3:11" hidden="1" x14ac:dyDescent="0.25">
      <c r="C2902" s="137"/>
      <c r="D2902" s="154"/>
      <c r="E2902" s="119"/>
      <c r="F2902" s="93">
        <f t="shared" si="210"/>
        <v>0</v>
      </c>
      <c r="G2902" s="157"/>
      <c r="H2902" s="138"/>
      <c r="I2902" s="126" t="e">
        <f>VLOOKUP(H2902,Presupuesto!$B$11:$C$565,2,0)</f>
        <v>#N/A</v>
      </c>
      <c r="J2902" s="94" t="str">
        <f t="shared" si="211"/>
        <v>Desarrollo del Sistema de Educación Superior</v>
      </c>
      <c r="K2902" s="94" t="s">
        <v>411</v>
      </c>
    </row>
    <row r="2903" spans="3:11" hidden="1" x14ac:dyDescent="0.25">
      <c r="C2903" s="137"/>
      <c r="D2903" s="154"/>
      <c r="E2903" s="119"/>
      <c r="F2903" s="93">
        <f t="shared" si="210"/>
        <v>0</v>
      </c>
      <c r="G2903" s="157"/>
      <c r="H2903" s="138"/>
      <c r="I2903" s="126" t="e">
        <f>VLOOKUP(H2903,Presupuesto!$B$11:$C$565,2,0)</f>
        <v>#N/A</v>
      </c>
      <c r="J2903" s="94" t="str">
        <f t="shared" si="211"/>
        <v>Desarrollo del Sistema de Educación Superior</v>
      </c>
      <c r="K2903" s="94" t="s">
        <v>411</v>
      </c>
    </row>
    <row r="2904" spans="3:11" hidden="1" x14ac:dyDescent="0.25">
      <c r="C2904" s="137"/>
      <c r="D2904" s="154"/>
      <c r="E2904" s="119"/>
      <c r="F2904" s="93">
        <f t="shared" si="210"/>
        <v>0</v>
      </c>
      <c r="G2904" s="157"/>
      <c r="H2904" s="138"/>
      <c r="I2904" s="126" t="e">
        <f>VLOOKUP(H2904,Presupuesto!$B$11:$C$565,2,0)</f>
        <v>#N/A</v>
      </c>
      <c r="J2904" s="94" t="str">
        <f t="shared" si="211"/>
        <v>Desarrollo del Sistema de Educación Superior</v>
      </c>
      <c r="K2904" s="94" t="s">
        <v>411</v>
      </c>
    </row>
    <row r="2905" spans="3:11" x14ac:dyDescent="0.25">
      <c r="C2905" s="380"/>
      <c r="D2905" s="380"/>
      <c r="E2905" s="380"/>
      <c r="F2905" s="380"/>
      <c r="G2905" s="367"/>
      <c r="H2905" s="380"/>
      <c r="I2905" s="380"/>
      <c r="J2905" s="380"/>
      <c r="K2905" s="380"/>
    </row>
    <row r="2906" spans="3:11" ht="15.75" thickBot="1" x14ac:dyDescent="0.3">
      <c r="C2906" s="380"/>
      <c r="D2906" s="380"/>
      <c r="E2906" s="380"/>
      <c r="F2906" s="380"/>
      <c r="G2906" s="367"/>
      <c r="H2906" s="380"/>
      <c r="I2906" s="380"/>
      <c r="J2906" s="380"/>
      <c r="K2906" s="380"/>
    </row>
    <row r="2907" spans="3:11" ht="15.75" thickBot="1" x14ac:dyDescent="0.3">
      <c r="C2907" s="153" t="s">
        <v>53</v>
      </c>
      <c r="D2907" s="307">
        <f>SUM(F2914:F2922)</f>
        <v>40000</v>
      </c>
      <c r="E2907" s="380"/>
      <c r="F2907" s="70"/>
      <c r="G2907" s="76"/>
      <c r="H2907" s="70"/>
      <c r="I2907" s="70"/>
      <c r="J2907" s="380"/>
      <c r="K2907" s="380"/>
    </row>
    <row r="2908" spans="3:11" x14ac:dyDescent="0.25">
      <c r="C2908" s="70"/>
      <c r="D2908" s="31"/>
      <c r="E2908" s="89"/>
      <c r="F2908" s="89"/>
      <c r="G2908" s="89"/>
      <c r="H2908" s="73"/>
      <c r="I2908" s="73"/>
      <c r="J2908" s="73"/>
      <c r="K2908" s="108"/>
    </row>
    <row r="2909" spans="3:11" x14ac:dyDescent="0.25">
      <c r="C2909" s="70"/>
      <c r="D2909" s="31"/>
      <c r="E2909" s="89"/>
      <c r="F2909" s="89"/>
      <c r="G2909" s="89"/>
      <c r="H2909" s="73"/>
      <c r="I2909" s="73"/>
      <c r="J2909" s="73"/>
      <c r="K2909" s="108"/>
    </row>
    <row r="2910" spans="3:11" ht="15.75" x14ac:dyDescent="0.25">
      <c r="C2910" s="198" t="s">
        <v>391</v>
      </c>
      <c r="D2910" s="306" t="s">
        <v>2983</v>
      </c>
      <c r="E2910" s="89"/>
      <c r="F2910" s="89"/>
      <c r="G2910" s="89"/>
      <c r="H2910" s="73"/>
      <c r="I2910" s="73"/>
      <c r="J2910" s="73"/>
      <c r="K2910" s="108"/>
    </row>
    <row r="2911" spans="3:11" ht="18.75" x14ac:dyDescent="0.25">
      <c r="C2911" s="200" t="str">
        <f>IFERROR(VLOOKUP(D2910,'1. Desarrollo e Innov. Curricu.'!$F:$G,2,FALSE),IFERROR(VLOOKUP(D2910,'2. Investigación Científica'!$F:$G,2,FALSE),IFERROR(VLOOKUP(D2910,'3. Vinculación Univ. Sociedad'!$E:$G,2,FALSE),IFERROR(VLOOKUP(D2910,'4. Docencia y Profesorado Univ.'!$F:$G,2,FALSE),IFERROR(VLOOKUP(D2910,'5. Estudiantes y Graduados'!$F:$G,2,FALSE),IFERROR(VLOOKUP(D2910,'11. Gestion Administrativa'!$F:$G,2,FALSE),IFERROR(VLOOKUP(D2910,'13. Gestión Académica'!$F:$G,2,FALSE),IFERROR(VLOOKUP(D2910,'9. Asegura. de la Calid. y M'!$F:$G,2,FALSE),IFERROR(VLOOKUP(D2910,'6. Gestión del Conocimiento'!$F:$G,2,FALSE),IFERROR(VLOOKUP(D2910,'15. Gobernabilidad y Proceso...'!$F:$G,2,FALSE),IFERROR(VLOOKUP(D2910,'12. Gestión del Talento Humano'!$F:$G,2,FALSE),IFERROR(VLOOKUP(D2910,'14. Internacional... de la E.S.'!$F:$G,2,FALSE),IFERROR(VLOOKUP(D2910,'10. Posgrado'!$F:$G,2,FALSE),IFERROR(VLOOKUP(D2910,'17. Gestión TIC'!$F:$G,2,FALSE),IFERROR(VLOOKUP(D2910,'16. Desa. del Sistema Educ.Sup.'!$F:$G,2,FALSE),IFERROR(VLOOKUP(D2910,'8. Cultura de Inno. Insti...'!$F:$G,2,FALSE),VLOOKUP(D2910,'7. Lo Esencial de la Reforma U.'!$F:$G,2,0)))))))))))))))))</f>
        <v xml:space="preserve">1. Gestion de reparacion de equipos en mal estado.  2.  gestion de mantenimiento preventivo de equipos de laboratorio. </v>
      </c>
      <c r="D2911" s="31"/>
      <c r="E2911" s="89"/>
      <c r="F2911" s="89"/>
      <c r="G2911" s="89"/>
      <c r="H2911" s="73"/>
      <c r="I2911" s="73"/>
      <c r="J2911" s="73"/>
      <c r="K2911" s="108"/>
    </row>
    <row r="2912" spans="3:11" ht="15.75" thickBot="1" x14ac:dyDescent="0.3">
      <c r="C2912" s="380"/>
      <c r="D2912" s="380"/>
      <c r="E2912" s="380"/>
      <c r="F2912" s="89"/>
      <c r="G2912" s="73"/>
      <c r="H2912" s="73"/>
      <c r="I2912" s="73"/>
      <c r="J2912" s="380"/>
      <c r="K2912" s="380"/>
    </row>
    <row r="2913" spans="3:11" ht="30.75" thickBot="1" x14ac:dyDescent="0.3">
      <c r="C2913" s="125" t="s">
        <v>44</v>
      </c>
      <c r="D2913" s="125" t="s">
        <v>55</v>
      </c>
      <c r="E2913" s="132" t="s">
        <v>57</v>
      </c>
      <c r="F2913" s="131" t="s">
        <v>27</v>
      </c>
      <c r="G2913" s="129" t="s">
        <v>130</v>
      </c>
      <c r="H2913" s="132" t="s">
        <v>46</v>
      </c>
      <c r="I2913" s="129" t="s">
        <v>131</v>
      </c>
      <c r="J2913" s="129" t="s">
        <v>409</v>
      </c>
      <c r="K2913" s="129" t="s">
        <v>410</v>
      </c>
    </row>
    <row r="2914" spans="3:11" hidden="1" x14ac:dyDescent="0.25">
      <c r="C2914" s="210" t="s">
        <v>438</v>
      </c>
      <c r="D2914" s="211"/>
      <c r="E2914" s="209">
        <f>HLOOKUP(C2914,$AH$2:$BU$3,2,0)</f>
        <v>620</v>
      </c>
      <c r="F2914" s="93">
        <f t="shared" ref="F2914:F2922" si="212">D2914*E2914</f>
        <v>0</v>
      </c>
      <c r="G2914" s="157"/>
      <c r="H2914" s="138"/>
      <c r="I2914" s="126" t="e">
        <f>VLOOKUP(H2914,Presupuesto!$B$11:$C$565,2,0)</f>
        <v>#N/A</v>
      </c>
      <c r="J2914" s="208" t="s">
        <v>1474</v>
      </c>
      <c r="K2914" s="94" t="s">
        <v>393</v>
      </c>
    </row>
    <row r="2915" spans="3:11" x14ac:dyDescent="0.25">
      <c r="C2915" s="137" t="s">
        <v>3137</v>
      </c>
      <c r="D2915" s="154">
        <v>2</v>
      </c>
      <c r="E2915" s="119">
        <v>20000</v>
      </c>
      <c r="F2915" s="93">
        <f t="shared" si="212"/>
        <v>40000</v>
      </c>
      <c r="G2915" s="157" t="s">
        <v>128</v>
      </c>
      <c r="H2915" s="138"/>
      <c r="I2915" s="126" t="e">
        <f>VLOOKUP(H2915,Presupuesto!$B$11:$C$565,2,0)</f>
        <v>#N/A</v>
      </c>
      <c r="J2915" s="94" t="s">
        <v>1363</v>
      </c>
      <c r="K2915" s="94" t="s">
        <v>400</v>
      </c>
    </row>
    <row r="2916" spans="3:11" hidden="1" x14ac:dyDescent="0.25">
      <c r="C2916" s="137"/>
      <c r="D2916" s="154"/>
      <c r="E2916" s="119"/>
      <c r="F2916" s="93">
        <f t="shared" si="212"/>
        <v>0</v>
      </c>
      <c r="G2916" s="157"/>
      <c r="H2916" s="138"/>
      <c r="I2916" s="126" t="e">
        <f>VLOOKUP(H2916,Presupuesto!$B$11:$C$565,2,0)</f>
        <v>#N/A</v>
      </c>
      <c r="J2916" s="94" t="str">
        <f t="shared" ref="J2916:J2922" si="213">$J$854</f>
        <v>Desarrollo del Sistema de Educación Superior</v>
      </c>
      <c r="K2916" s="94" t="s">
        <v>411</v>
      </c>
    </row>
    <row r="2917" spans="3:11" hidden="1" x14ac:dyDescent="0.25">
      <c r="C2917" s="137"/>
      <c r="D2917" s="154"/>
      <c r="E2917" s="119"/>
      <c r="F2917" s="93">
        <f t="shared" si="212"/>
        <v>0</v>
      </c>
      <c r="G2917" s="157"/>
      <c r="H2917" s="138"/>
      <c r="I2917" s="126" t="e">
        <f>VLOOKUP(H2917,Presupuesto!$B$11:$C$565,2,0)</f>
        <v>#N/A</v>
      </c>
      <c r="J2917" s="94" t="str">
        <f t="shared" si="213"/>
        <v>Desarrollo del Sistema de Educación Superior</v>
      </c>
      <c r="K2917" s="94" t="s">
        <v>411</v>
      </c>
    </row>
    <row r="2918" spans="3:11" hidden="1" x14ac:dyDescent="0.25">
      <c r="C2918" s="137"/>
      <c r="D2918" s="154"/>
      <c r="E2918" s="119"/>
      <c r="F2918" s="93">
        <f t="shared" si="212"/>
        <v>0</v>
      </c>
      <c r="G2918" s="157"/>
      <c r="H2918" s="138"/>
      <c r="I2918" s="126" t="e">
        <f>VLOOKUP(H2918,Presupuesto!$B$11:$C$565,2,0)</f>
        <v>#N/A</v>
      </c>
      <c r="J2918" s="94" t="str">
        <f t="shared" si="213"/>
        <v>Desarrollo del Sistema de Educación Superior</v>
      </c>
      <c r="K2918" s="94" t="s">
        <v>411</v>
      </c>
    </row>
    <row r="2919" spans="3:11" hidden="1" x14ac:dyDescent="0.25">
      <c r="C2919" s="137"/>
      <c r="D2919" s="154"/>
      <c r="E2919" s="119"/>
      <c r="F2919" s="93">
        <f t="shared" si="212"/>
        <v>0</v>
      </c>
      <c r="G2919" s="157"/>
      <c r="H2919" s="138"/>
      <c r="I2919" s="126" t="e">
        <f>VLOOKUP(H2919,Presupuesto!$B$11:$C$565,2,0)</f>
        <v>#N/A</v>
      </c>
      <c r="J2919" s="94" t="str">
        <f t="shared" si="213"/>
        <v>Desarrollo del Sistema de Educación Superior</v>
      </c>
      <c r="K2919" s="94" t="s">
        <v>400</v>
      </c>
    </row>
    <row r="2920" spans="3:11" hidden="1" x14ac:dyDescent="0.25">
      <c r="C2920" s="137"/>
      <c r="D2920" s="154"/>
      <c r="E2920" s="119"/>
      <c r="F2920" s="93">
        <f t="shared" si="212"/>
        <v>0</v>
      </c>
      <c r="G2920" s="157"/>
      <c r="H2920" s="138"/>
      <c r="I2920" s="126" t="e">
        <f>VLOOKUP(H2920,Presupuesto!$B$11:$C$565,2,0)</f>
        <v>#N/A</v>
      </c>
      <c r="J2920" s="94" t="str">
        <f t="shared" si="213"/>
        <v>Desarrollo del Sistema de Educación Superior</v>
      </c>
      <c r="K2920" s="94" t="s">
        <v>411</v>
      </c>
    </row>
    <row r="2921" spans="3:11" hidden="1" x14ac:dyDescent="0.25">
      <c r="C2921" s="137"/>
      <c r="D2921" s="154"/>
      <c r="E2921" s="119"/>
      <c r="F2921" s="93">
        <f t="shared" si="212"/>
        <v>0</v>
      </c>
      <c r="G2921" s="157"/>
      <c r="H2921" s="138"/>
      <c r="I2921" s="126" t="e">
        <f>VLOOKUP(H2921,Presupuesto!$B$11:$C$565,2,0)</f>
        <v>#N/A</v>
      </c>
      <c r="J2921" s="94" t="str">
        <f t="shared" si="213"/>
        <v>Desarrollo del Sistema de Educación Superior</v>
      </c>
      <c r="K2921" s="94" t="s">
        <v>411</v>
      </c>
    </row>
    <row r="2922" spans="3:11" hidden="1" x14ac:dyDescent="0.25">
      <c r="C2922" s="137"/>
      <c r="D2922" s="154"/>
      <c r="E2922" s="119"/>
      <c r="F2922" s="93">
        <f t="shared" si="212"/>
        <v>0</v>
      </c>
      <c r="G2922" s="157"/>
      <c r="H2922" s="138"/>
      <c r="I2922" s="126" t="e">
        <f>VLOOKUP(H2922,Presupuesto!$B$11:$C$565,2,0)</f>
        <v>#N/A</v>
      </c>
      <c r="J2922" s="94" t="str">
        <f t="shared" si="213"/>
        <v>Desarrollo del Sistema de Educación Superior</v>
      </c>
      <c r="K2922" s="94" t="s">
        <v>411</v>
      </c>
    </row>
    <row r="2924" spans="3:11" ht="15.75" thickBot="1" x14ac:dyDescent="0.3"/>
    <row r="2925" spans="3:11" ht="15.75" thickBot="1" x14ac:dyDescent="0.3">
      <c r="C2925" s="153" t="s">
        <v>53</v>
      </c>
      <c r="D2925" s="307">
        <f>SUM(F2932:F2940)</f>
        <v>593500</v>
      </c>
      <c r="E2925" s="380"/>
      <c r="F2925" s="70"/>
      <c r="G2925" s="76"/>
      <c r="H2925" s="70"/>
      <c r="I2925" s="70"/>
      <c r="J2925" s="380"/>
      <c r="K2925" s="380"/>
    </row>
    <row r="2926" spans="3:11" x14ac:dyDescent="0.25">
      <c r="C2926" s="70"/>
      <c r="D2926" s="31"/>
      <c r="E2926" s="89"/>
      <c r="F2926" s="89"/>
      <c r="G2926" s="89"/>
      <c r="H2926" s="73"/>
      <c r="I2926" s="73"/>
      <c r="J2926" s="73"/>
      <c r="K2926" s="108"/>
    </row>
    <row r="2927" spans="3:11" x14ac:dyDescent="0.25">
      <c r="C2927" s="70"/>
      <c r="D2927" s="31"/>
      <c r="E2927" s="89"/>
      <c r="F2927" s="89"/>
      <c r="G2927" s="89"/>
      <c r="H2927" s="73"/>
      <c r="I2927" s="73"/>
      <c r="J2927" s="73"/>
      <c r="K2927" s="108"/>
    </row>
    <row r="2928" spans="3:11" ht="15.75" x14ac:dyDescent="0.25">
      <c r="C2928" s="198" t="s">
        <v>391</v>
      </c>
      <c r="D2928" s="306" t="s">
        <v>2984</v>
      </c>
      <c r="E2928" s="89"/>
      <c r="F2928" s="89"/>
      <c r="G2928" s="89"/>
      <c r="H2928" s="73"/>
      <c r="I2928" s="73"/>
      <c r="J2928" s="73"/>
      <c r="K2928" s="108"/>
    </row>
    <row r="2929" spans="3:11" ht="18.75" x14ac:dyDescent="0.25">
      <c r="C2929" s="200" t="str">
        <f>IFERROR(VLOOKUP(D2928,'1. Desarrollo e Innov. Curricu.'!$F:$G,2,FALSE),IFERROR(VLOOKUP(D2928,'2. Investigación Científica'!$F:$G,2,FALSE),IFERROR(VLOOKUP(D2928,'3. Vinculación Univ. Sociedad'!$E:$G,2,FALSE),IFERROR(VLOOKUP(D2928,'4. Docencia y Profesorado Univ.'!$F:$G,2,FALSE),IFERROR(VLOOKUP(D2928,'5. Estudiantes y Graduados'!$F:$G,2,FALSE),IFERROR(VLOOKUP(D2928,'11. Gestion Administrativa'!$F:$G,2,FALSE),IFERROR(VLOOKUP(D2928,'13. Gestión Académica'!$F:$G,2,FALSE),IFERROR(VLOOKUP(D2928,'9. Asegura. de la Calid. y M'!$F:$G,2,FALSE),IFERROR(VLOOKUP(D2928,'6. Gestión del Conocimiento'!$F:$G,2,FALSE),IFERROR(VLOOKUP(D2928,'15. Gobernabilidad y Proceso...'!$F:$G,2,FALSE),IFERROR(VLOOKUP(D2928,'12. Gestión del Talento Humano'!$F:$G,2,FALSE),IFERROR(VLOOKUP(D2928,'14. Internacional... de la E.S.'!$F:$G,2,FALSE),IFERROR(VLOOKUP(D2928,'10. Posgrado'!$F:$G,2,FALSE),IFERROR(VLOOKUP(D2928,'17. Gestión TIC'!$F:$G,2,FALSE),IFERROR(VLOOKUP(D2928,'16. Desa. del Sistema Educ.Sup.'!$F:$G,2,FALSE),IFERROR(VLOOKUP(D2928,'8. Cultura de Inno. Insti...'!$F:$G,2,FALSE),VLOOKUP(D2928,'7. Lo Esencial de la Reforma U.'!$F:$G,2,0)))))))))))))))))</f>
        <v>Gestionar y comprar insumos de apoyo de la actividad docente; gas, papel, tintas, insecticidas, reparaciones pequeñas, etc</v>
      </c>
      <c r="D2929" s="31"/>
      <c r="E2929" s="89"/>
      <c r="F2929" s="89"/>
      <c r="G2929" s="89"/>
      <c r="H2929" s="73"/>
      <c r="I2929" s="73"/>
      <c r="J2929" s="73"/>
      <c r="K2929" s="108"/>
    </row>
    <row r="2930" spans="3:11" ht="15.75" thickBot="1" x14ac:dyDescent="0.3">
      <c r="C2930" s="380"/>
      <c r="D2930" s="380"/>
      <c r="E2930" s="380"/>
      <c r="F2930" s="89"/>
      <c r="G2930" s="73"/>
      <c r="H2930" s="73"/>
      <c r="I2930" s="73"/>
      <c r="J2930" s="380"/>
      <c r="K2930" s="380"/>
    </row>
    <row r="2931" spans="3:11" ht="30.75" thickBot="1" x14ac:dyDescent="0.3">
      <c r="C2931" s="125" t="s">
        <v>44</v>
      </c>
      <c r="D2931" s="125" t="s">
        <v>55</v>
      </c>
      <c r="E2931" s="132" t="s">
        <v>57</v>
      </c>
      <c r="F2931" s="131" t="s">
        <v>27</v>
      </c>
      <c r="G2931" s="129" t="s">
        <v>130</v>
      </c>
      <c r="H2931" s="132" t="s">
        <v>46</v>
      </c>
      <c r="I2931" s="129" t="s">
        <v>131</v>
      </c>
      <c r="J2931" s="129" t="s">
        <v>409</v>
      </c>
      <c r="K2931" s="129" t="s">
        <v>410</v>
      </c>
    </row>
    <row r="2932" spans="3:11" hidden="1" x14ac:dyDescent="0.25">
      <c r="C2932" s="210" t="s">
        <v>438</v>
      </c>
      <c r="D2932" s="211"/>
      <c r="E2932" s="209">
        <f>HLOOKUP(C2932,$AH$2:$BU$3,2,0)</f>
        <v>620</v>
      </c>
      <c r="F2932" s="93">
        <f t="shared" ref="F2932:F2940" si="214">D2932*E2932</f>
        <v>0</v>
      </c>
      <c r="G2932" s="157"/>
      <c r="H2932" s="138"/>
      <c r="I2932" s="126" t="e">
        <f>VLOOKUP(H2932,Presupuesto!$B$11:$C$565,2,0)</f>
        <v>#N/A</v>
      </c>
      <c r="J2932" s="208" t="s">
        <v>1474</v>
      </c>
      <c r="K2932" s="94" t="s">
        <v>393</v>
      </c>
    </row>
    <row r="2933" spans="3:11" x14ac:dyDescent="0.25">
      <c r="C2933" s="137" t="s">
        <v>3138</v>
      </c>
      <c r="D2933" s="154">
        <v>4</v>
      </c>
      <c r="E2933" s="119">
        <v>148375</v>
      </c>
      <c r="F2933" s="93">
        <f t="shared" si="214"/>
        <v>593500</v>
      </c>
      <c r="G2933" s="157" t="s">
        <v>128</v>
      </c>
      <c r="H2933" s="138"/>
      <c r="I2933" s="126" t="e">
        <f>VLOOKUP(H2933,Presupuesto!$B$11:$C$565,2,0)</f>
        <v>#N/A</v>
      </c>
      <c r="J2933" s="94" t="s">
        <v>1363</v>
      </c>
      <c r="K2933" s="94" t="s">
        <v>400</v>
      </c>
    </row>
    <row r="2934" spans="3:11" hidden="1" x14ac:dyDescent="0.25">
      <c r="C2934" s="137"/>
      <c r="D2934" s="154"/>
      <c r="E2934" s="119"/>
      <c r="F2934" s="93">
        <f t="shared" si="214"/>
        <v>0</v>
      </c>
      <c r="G2934" s="157"/>
      <c r="H2934" s="138"/>
      <c r="I2934" s="126" t="e">
        <f>VLOOKUP(H2934,Presupuesto!$B$11:$C$565,2,0)</f>
        <v>#N/A</v>
      </c>
      <c r="J2934" s="94" t="str">
        <f t="shared" ref="J2934:J2940" si="215">$J$854</f>
        <v>Desarrollo del Sistema de Educación Superior</v>
      </c>
      <c r="K2934" s="94" t="s">
        <v>411</v>
      </c>
    </row>
    <row r="2935" spans="3:11" hidden="1" x14ac:dyDescent="0.25">
      <c r="C2935" s="137"/>
      <c r="D2935" s="154"/>
      <c r="E2935" s="119"/>
      <c r="F2935" s="93">
        <f t="shared" si="214"/>
        <v>0</v>
      </c>
      <c r="G2935" s="157"/>
      <c r="H2935" s="138"/>
      <c r="I2935" s="126" t="e">
        <f>VLOOKUP(H2935,Presupuesto!$B$11:$C$565,2,0)</f>
        <v>#N/A</v>
      </c>
      <c r="J2935" s="94" t="str">
        <f t="shared" si="215"/>
        <v>Desarrollo del Sistema de Educación Superior</v>
      </c>
      <c r="K2935" s="94" t="s">
        <v>411</v>
      </c>
    </row>
    <row r="2936" spans="3:11" hidden="1" x14ac:dyDescent="0.25">
      <c r="C2936" s="137"/>
      <c r="D2936" s="154"/>
      <c r="E2936" s="119"/>
      <c r="F2936" s="93">
        <f t="shared" si="214"/>
        <v>0</v>
      </c>
      <c r="G2936" s="157"/>
      <c r="H2936" s="138"/>
      <c r="I2936" s="126" t="e">
        <f>VLOOKUP(H2936,Presupuesto!$B$11:$C$565,2,0)</f>
        <v>#N/A</v>
      </c>
      <c r="J2936" s="94" t="str">
        <f t="shared" si="215"/>
        <v>Desarrollo del Sistema de Educación Superior</v>
      </c>
      <c r="K2936" s="94" t="s">
        <v>411</v>
      </c>
    </row>
    <row r="2937" spans="3:11" hidden="1" x14ac:dyDescent="0.25">
      <c r="C2937" s="137"/>
      <c r="D2937" s="154"/>
      <c r="E2937" s="119"/>
      <c r="F2937" s="93">
        <f t="shared" si="214"/>
        <v>0</v>
      </c>
      <c r="G2937" s="157"/>
      <c r="H2937" s="138"/>
      <c r="I2937" s="126" t="e">
        <f>VLOOKUP(H2937,Presupuesto!$B$11:$C$565,2,0)</f>
        <v>#N/A</v>
      </c>
      <c r="J2937" s="94" t="str">
        <f t="shared" si="215"/>
        <v>Desarrollo del Sistema de Educación Superior</v>
      </c>
      <c r="K2937" s="94" t="s">
        <v>400</v>
      </c>
    </row>
    <row r="2938" spans="3:11" hidden="1" x14ac:dyDescent="0.25">
      <c r="C2938" s="137"/>
      <c r="D2938" s="154"/>
      <c r="E2938" s="119"/>
      <c r="F2938" s="93">
        <f t="shared" si="214"/>
        <v>0</v>
      </c>
      <c r="G2938" s="157"/>
      <c r="H2938" s="138"/>
      <c r="I2938" s="126" t="e">
        <f>VLOOKUP(H2938,Presupuesto!$B$11:$C$565,2,0)</f>
        <v>#N/A</v>
      </c>
      <c r="J2938" s="94" t="str">
        <f t="shared" si="215"/>
        <v>Desarrollo del Sistema de Educación Superior</v>
      </c>
      <c r="K2938" s="94" t="s">
        <v>411</v>
      </c>
    </row>
    <row r="2939" spans="3:11" hidden="1" x14ac:dyDescent="0.25">
      <c r="C2939" s="137"/>
      <c r="D2939" s="154"/>
      <c r="E2939" s="119"/>
      <c r="F2939" s="93">
        <f t="shared" si="214"/>
        <v>0</v>
      </c>
      <c r="G2939" s="157"/>
      <c r="H2939" s="138"/>
      <c r="I2939" s="126" t="e">
        <f>VLOOKUP(H2939,Presupuesto!$B$11:$C$565,2,0)</f>
        <v>#N/A</v>
      </c>
      <c r="J2939" s="94" t="str">
        <f t="shared" si="215"/>
        <v>Desarrollo del Sistema de Educación Superior</v>
      </c>
      <c r="K2939" s="94" t="s">
        <v>411</v>
      </c>
    </row>
    <row r="2940" spans="3:11" hidden="1" x14ac:dyDescent="0.25">
      <c r="C2940" s="137"/>
      <c r="D2940" s="154"/>
      <c r="E2940" s="119"/>
      <c r="F2940" s="93">
        <f t="shared" si="214"/>
        <v>0</v>
      </c>
      <c r="G2940" s="157"/>
      <c r="H2940" s="138"/>
      <c r="I2940" s="126" t="e">
        <f>VLOOKUP(H2940,Presupuesto!$B$11:$C$565,2,0)</f>
        <v>#N/A</v>
      </c>
      <c r="J2940" s="94" t="str">
        <f t="shared" si="215"/>
        <v>Desarrollo del Sistema de Educación Superior</v>
      </c>
      <c r="K2940" s="94" t="s">
        <v>411</v>
      </c>
    </row>
    <row r="2941" spans="3:11" x14ac:dyDescent="0.25">
      <c r="C2941" s="380"/>
      <c r="D2941" s="380"/>
      <c r="E2941" s="380"/>
      <c r="F2941" s="380"/>
      <c r="G2941" s="367"/>
      <c r="H2941" s="380"/>
      <c r="I2941" s="380"/>
      <c r="J2941" s="380"/>
      <c r="K2941" s="380"/>
    </row>
    <row r="2942" spans="3:11" ht="15.75" thickBot="1" x14ac:dyDescent="0.3">
      <c r="C2942" s="380"/>
      <c r="D2942" s="380"/>
      <c r="E2942" s="380"/>
      <c r="F2942" s="380"/>
      <c r="G2942" s="367"/>
      <c r="H2942" s="380"/>
      <c r="I2942" s="380"/>
      <c r="J2942" s="380"/>
      <c r="K2942" s="380"/>
    </row>
    <row r="2943" spans="3:11" ht="15.75" thickBot="1" x14ac:dyDescent="0.3">
      <c r="C2943" s="153" t="s">
        <v>53</v>
      </c>
      <c r="D2943" s="307">
        <f>SUM(F2950:F2958)</f>
        <v>180000</v>
      </c>
      <c r="E2943" s="380"/>
      <c r="F2943" s="70"/>
      <c r="G2943" s="76"/>
      <c r="H2943" s="70"/>
      <c r="I2943" s="70"/>
      <c r="J2943" s="380"/>
      <c r="K2943" s="380"/>
    </row>
    <row r="2944" spans="3:11" x14ac:dyDescent="0.25">
      <c r="C2944" s="70"/>
      <c r="D2944" s="31"/>
      <c r="E2944" s="89"/>
      <c r="F2944" s="89"/>
      <c r="G2944" s="89"/>
      <c r="H2944" s="73"/>
      <c r="I2944" s="73"/>
      <c r="J2944" s="73"/>
      <c r="K2944" s="108"/>
    </row>
    <row r="2945" spans="3:11" x14ac:dyDescent="0.25">
      <c r="C2945" s="70"/>
      <c r="D2945" s="31"/>
      <c r="E2945" s="89"/>
      <c r="F2945" s="89"/>
      <c r="G2945" s="89"/>
      <c r="H2945" s="73"/>
      <c r="I2945" s="73"/>
      <c r="J2945" s="73"/>
      <c r="K2945" s="108"/>
    </row>
    <row r="2946" spans="3:11" ht="15.75" x14ac:dyDescent="0.25">
      <c r="C2946" s="198" t="s">
        <v>391</v>
      </c>
      <c r="D2946" s="306" t="s">
        <v>2261</v>
      </c>
      <c r="E2946" s="89"/>
      <c r="F2946" s="89"/>
      <c r="G2946" s="89"/>
      <c r="H2946" s="73"/>
      <c r="I2946" s="73"/>
      <c r="J2946" s="73"/>
      <c r="K2946" s="108"/>
    </row>
    <row r="2947" spans="3:11" ht="18.75" x14ac:dyDescent="0.25">
      <c r="C2947" s="200" t="str">
        <f>IFERROR(VLOOKUP(D2946,'1. Desarrollo e Innov. Curricu.'!$F:$G,2,FALSE),IFERROR(VLOOKUP(D2946,'2. Investigación Científica'!$F:$G,2,FALSE),IFERROR(VLOOKUP(D2946,'3. Vinculación Univ. Sociedad'!$E:$G,2,FALSE),IFERROR(VLOOKUP(D2946,'4. Docencia y Profesorado Univ.'!$F:$G,2,FALSE),IFERROR(VLOOKUP(D2946,'5. Estudiantes y Graduados'!$F:$G,2,FALSE),IFERROR(VLOOKUP(D2946,'11. Gestion Administrativa'!$F:$G,2,FALSE),IFERROR(VLOOKUP(D2946,'13. Gestión Académica'!$F:$G,2,FALSE),IFERROR(VLOOKUP(D2946,'9. Asegura. de la Calid. y M'!$F:$G,2,FALSE),IFERROR(VLOOKUP(D2946,'6. Gestión del Conocimiento'!$F:$G,2,FALSE),IFERROR(VLOOKUP(D2946,'15. Gobernabilidad y Proceso...'!$F:$G,2,FALSE),IFERROR(VLOOKUP(D2946,'12. Gestión del Talento Humano'!$F:$G,2,FALSE),IFERROR(VLOOKUP(D2946,'14. Internacional... de la E.S.'!$F:$G,2,FALSE),IFERROR(VLOOKUP(D2946,'10. Posgrado'!$F:$G,2,FALSE),IFERROR(VLOOKUP(D2946,'17. Gestión TIC'!$F:$G,2,FALSE),IFERROR(VLOOKUP(D2946,'16. Desa. del Sistema Educ.Sup.'!$F:$G,2,FALSE),IFERROR(VLOOKUP(D2946,'8. Cultura de Inno. Insti...'!$F:$G,2,FALSE),VLOOKUP(D2946,'7. Lo Esencial de la Reforma U.'!$F:$G,2,0)))))))))))))))))</f>
        <v>Evaluación de tutores de los CRAED</v>
      </c>
      <c r="D2947" s="31"/>
      <c r="E2947" s="89"/>
      <c r="F2947" s="89"/>
      <c r="G2947" s="89"/>
      <c r="H2947" s="73"/>
      <c r="I2947" s="73"/>
      <c r="J2947" s="73"/>
      <c r="K2947" s="108"/>
    </row>
    <row r="2948" spans="3:11" ht="15.75" thickBot="1" x14ac:dyDescent="0.3">
      <c r="C2948" s="380"/>
      <c r="D2948" s="380"/>
      <c r="E2948" s="380"/>
      <c r="F2948" s="89"/>
      <c r="G2948" s="73"/>
      <c r="H2948" s="73"/>
      <c r="I2948" s="73"/>
      <c r="J2948" s="380"/>
      <c r="K2948" s="380"/>
    </row>
    <row r="2949" spans="3:11" ht="30.75" thickBot="1" x14ac:dyDescent="0.3">
      <c r="C2949" s="125" t="s">
        <v>44</v>
      </c>
      <c r="D2949" s="125" t="s">
        <v>55</v>
      </c>
      <c r="E2949" s="132" t="s">
        <v>57</v>
      </c>
      <c r="F2949" s="131" t="s">
        <v>27</v>
      </c>
      <c r="G2949" s="129" t="s">
        <v>130</v>
      </c>
      <c r="H2949" s="132" t="s">
        <v>46</v>
      </c>
      <c r="I2949" s="129" t="s">
        <v>131</v>
      </c>
      <c r="J2949" s="129" t="s">
        <v>409</v>
      </c>
      <c r="K2949" s="129" t="s">
        <v>410</v>
      </c>
    </row>
    <row r="2950" spans="3:11" hidden="1" x14ac:dyDescent="0.25">
      <c r="C2950" s="210" t="s">
        <v>438</v>
      </c>
      <c r="D2950" s="211"/>
      <c r="E2950" s="209">
        <f>HLOOKUP(C2950,$AH$2:$BU$3,2,0)</f>
        <v>620</v>
      </c>
      <c r="F2950" s="93">
        <f t="shared" ref="F2950:F2958" si="216">D2950*E2950</f>
        <v>0</v>
      </c>
      <c r="G2950" s="157"/>
      <c r="H2950" s="138"/>
      <c r="I2950" s="126" t="e">
        <f>VLOOKUP(H2950,Presupuesto!$B$11:$C$565,2,0)</f>
        <v>#N/A</v>
      </c>
      <c r="J2950" s="208" t="s">
        <v>1474</v>
      </c>
      <c r="K2950" s="94" t="s">
        <v>393</v>
      </c>
    </row>
    <row r="2951" spans="3:11" x14ac:dyDescent="0.25">
      <c r="C2951" s="137" t="s">
        <v>3141</v>
      </c>
      <c r="D2951" s="154">
        <v>24</v>
      </c>
      <c r="E2951" s="119">
        <v>7500</v>
      </c>
      <c r="F2951" s="93">
        <f t="shared" si="216"/>
        <v>180000</v>
      </c>
      <c r="G2951" s="157" t="s">
        <v>128</v>
      </c>
      <c r="H2951" s="138"/>
      <c r="I2951" s="126" t="e">
        <f>VLOOKUP(H2951,Presupuesto!$B$11:$C$565,2,0)</f>
        <v>#N/A</v>
      </c>
      <c r="J2951" s="94" t="s">
        <v>1365</v>
      </c>
      <c r="K2951" s="94" t="s">
        <v>400</v>
      </c>
    </row>
    <row r="2952" spans="3:11" hidden="1" x14ac:dyDescent="0.25">
      <c r="C2952" s="137"/>
      <c r="D2952" s="154"/>
      <c r="E2952" s="119"/>
      <c r="F2952" s="93">
        <f t="shared" si="216"/>
        <v>0</v>
      </c>
      <c r="G2952" s="157"/>
      <c r="H2952" s="138"/>
      <c r="I2952" s="126" t="e">
        <f>VLOOKUP(H2952,Presupuesto!$B$11:$C$565,2,0)</f>
        <v>#N/A</v>
      </c>
      <c r="J2952" s="94" t="str">
        <f t="shared" ref="J2952:J2958" si="217">$J$854</f>
        <v>Desarrollo del Sistema de Educación Superior</v>
      </c>
      <c r="K2952" s="94" t="s">
        <v>411</v>
      </c>
    </row>
    <row r="2953" spans="3:11" hidden="1" x14ac:dyDescent="0.25">
      <c r="C2953" s="137"/>
      <c r="D2953" s="154"/>
      <c r="E2953" s="119"/>
      <c r="F2953" s="93">
        <f t="shared" si="216"/>
        <v>0</v>
      </c>
      <c r="G2953" s="157"/>
      <c r="H2953" s="138"/>
      <c r="I2953" s="126" t="e">
        <f>VLOOKUP(H2953,Presupuesto!$B$11:$C$565,2,0)</f>
        <v>#N/A</v>
      </c>
      <c r="J2953" s="94" t="str">
        <f t="shared" si="217"/>
        <v>Desarrollo del Sistema de Educación Superior</v>
      </c>
      <c r="K2953" s="94" t="s">
        <v>411</v>
      </c>
    </row>
    <row r="2954" spans="3:11" hidden="1" x14ac:dyDescent="0.25">
      <c r="C2954" s="137"/>
      <c r="D2954" s="154"/>
      <c r="E2954" s="119"/>
      <c r="F2954" s="93">
        <f t="shared" si="216"/>
        <v>0</v>
      </c>
      <c r="G2954" s="157"/>
      <c r="H2954" s="138"/>
      <c r="I2954" s="126" t="e">
        <f>VLOOKUP(H2954,Presupuesto!$B$11:$C$565,2,0)</f>
        <v>#N/A</v>
      </c>
      <c r="J2954" s="94" t="str">
        <f t="shared" si="217"/>
        <v>Desarrollo del Sistema de Educación Superior</v>
      </c>
      <c r="K2954" s="94" t="s">
        <v>411</v>
      </c>
    </row>
    <row r="2955" spans="3:11" hidden="1" x14ac:dyDescent="0.25">
      <c r="C2955" s="137"/>
      <c r="D2955" s="154"/>
      <c r="E2955" s="119"/>
      <c r="F2955" s="93">
        <f t="shared" si="216"/>
        <v>0</v>
      </c>
      <c r="G2955" s="157"/>
      <c r="H2955" s="138"/>
      <c r="I2955" s="126" t="e">
        <f>VLOOKUP(H2955,Presupuesto!$B$11:$C$565,2,0)</f>
        <v>#N/A</v>
      </c>
      <c r="J2955" s="94" t="str">
        <f t="shared" si="217"/>
        <v>Desarrollo del Sistema de Educación Superior</v>
      </c>
      <c r="K2955" s="94" t="s">
        <v>400</v>
      </c>
    </row>
    <row r="2956" spans="3:11" hidden="1" x14ac:dyDescent="0.25">
      <c r="C2956" s="137"/>
      <c r="D2956" s="154"/>
      <c r="E2956" s="119"/>
      <c r="F2956" s="93">
        <f t="shared" si="216"/>
        <v>0</v>
      </c>
      <c r="G2956" s="157"/>
      <c r="H2956" s="138"/>
      <c r="I2956" s="126" t="e">
        <f>VLOOKUP(H2956,Presupuesto!$B$11:$C$565,2,0)</f>
        <v>#N/A</v>
      </c>
      <c r="J2956" s="94" t="str">
        <f t="shared" si="217"/>
        <v>Desarrollo del Sistema de Educación Superior</v>
      </c>
      <c r="K2956" s="94" t="s">
        <v>411</v>
      </c>
    </row>
    <row r="2957" spans="3:11" hidden="1" x14ac:dyDescent="0.25">
      <c r="C2957" s="137"/>
      <c r="D2957" s="154"/>
      <c r="E2957" s="119"/>
      <c r="F2957" s="93">
        <f t="shared" si="216"/>
        <v>0</v>
      </c>
      <c r="G2957" s="157"/>
      <c r="H2957" s="138"/>
      <c r="I2957" s="126" t="e">
        <f>VLOOKUP(H2957,Presupuesto!$B$11:$C$565,2,0)</f>
        <v>#N/A</v>
      </c>
      <c r="J2957" s="94" t="str">
        <f t="shared" si="217"/>
        <v>Desarrollo del Sistema de Educación Superior</v>
      </c>
      <c r="K2957" s="94" t="s">
        <v>411</v>
      </c>
    </row>
    <row r="2958" spans="3:11" hidden="1" x14ac:dyDescent="0.25">
      <c r="C2958" s="137"/>
      <c r="D2958" s="154"/>
      <c r="E2958" s="119"/>
      <c r="F2958" s="93">
        <f t="shared" si="216"/>
        <v>0</v>
      </c>
      <c r="G2958" s="157"/>
      <c r="H2958" s="138"/>
      <c r="I2958" s="126" t="e">
        <f>VLOOKUP(H2958,Presupuesto!$B$11:$C$565,2,0)</f>
        <v>#N/A</v>
      </c>
      <c r="J2958" s="94" t="str">
        <f t="shared" si="217"/>
        <v>Desarrollo del Sistema de Educación Superior</v>
      </c>
      <c r="K2958" s="94" t="s">
        <v>411</v>
      </c>
    </row>
    <row r="2959" spans="3:11" x14ac:dyDescent="0.25">
      <c r="C2959" s="380"/>
      <c r="D2959" s="380"/>
      <c r="E2959" s="380"/>
      <c r="F2959" s="380"/>
      <c r="G2959" s="367"/>
      <c r="H2959" s="380"/>
      <c r="I2959" s="380"/>
      <c r="J2959" s="380"/>
      <c r="K2959" s="380"/>
    </row>
    <row r="2960" spans="3:11" ht="15.75" thickBot="1" x14ac:dyDescent="0.3">
      <c r="C2960" s="380"/>
      <c r="D2960" s="380"/>
      <c r="E2960" s="380"/>
      <c r="F2960" s="380"/>
      <c r="G2960" s="367"/>
      <c r="H2960" s="380"/>
      <c r="I2960" s="380"/>
      <c r="J2960" s="380"/>
      <c r="K2960" s="380"/>
    </row>
    <row r="2961" spans="3:11" ht="15.75" thickBot="1" x14ac:dyDescent="0.3">
      <c r="C2961" s="153" t="s">
        <v>53</v>
      </c>
      <c r="D2961" s="307">
        <f>SUM(F2968:F2976)</f>
        <v>6250</v>
      </c>
      <c r="E2961" s="380"/>
      <c r="F2961" s="70"/>
      <c r="G2961" s="76"/>
      <c r="H2961" s="70"/>
      <c r="I2961" s="70"/>
      <c r="J2961" s="380"/>
      <c r="K2961" s="380"/>
    </row>
    <row r="2962" spans="3:11" x14ac:dyDescent="0.25">
      <c r="C2962" s="70"/>
      <c r="D2962" s="31"/>
      <c r="E2962" s="89"/>
      <c r="F2962" s="89"/>
      <c r="G2962" s="89"/>
      <c r="H2962" s="73"/>
      <c r="I2962" s="73"/>
      <c r="J2962" s="73"/>
      <c r="K2962" s="108"/>
    </row>
    <row r="2963" spans="3:11" x14ac:dyDescent="0.25">
      <c r="C2963" s="70"/>
      <c r="D2963" s="31"/>
      <c r="E2963" s="89"/>
      <c r="F2963" s="89"/>
      <c r="G2963" s="89"/>
      <c r="H2963" s="73"/>
      <c r="I2963" s="73"/>
      <c r="J2963" s="73"/>
      <c r="K2963" s="108"/>
    </row>
    <row r="2964" spans="3:11" ht="15.75" x14ac:dyDescent="0.25">
      <c r="C2964" s="198" t="s">
        <v>391</v>
      </c>
      <c r="D2964" s="306" t="s">
        <v>2262</v>
      </c>
      <c r="E2964" s="89"/>
      <c r="F2964" s="89"/>
      <c r="G2964" s="89"/>
      <c r="H2964" s="73"/>
      <c r="I2964" s="73"/>
      <c r="J2964" s="73"/>
      <c r="K2964" s="108"/>
    </row>
    <row r="2965" spans="3:11" ht="18.75" x14ac:dyDescent="0.25">
      <c r="C2965" s="200" t="str">
        <f>IFERROR(VLOOKUP(D2964,'1. Desarrollo e Innov. Curricu.'!$F:$G,2,FALSE),IFERROR(VLOOKUP(D2964,'2. Investigación Científica'!$F:$G,2,FALSE),IFERROR(VLOOKUP(D2964,'3. Vinculación Univ. Sociedad'!$E:$G,2,FALSE),IFERROR(VLOOKUP(D2964,'4. Docencia y Profesorado Univ.'!$F:$G,2,FALSE),IFERROR(VLOOKUP(D2964,'5. Estudiantes y Graduados'!$F:$G,2,FALSE),IFERROR(VLOOKUP(D2964,'11. Gestion Administrativa'!$F:$G,2,FALSE),IFERROR(VLOOKUP(D2964,'13. Gestión Académica'!$F:$G,2,FALSE),IFERROR(VLOOKUP(D2964,'9. Asegura. de la Calid. y M'!$F:$G,2,FALSE),IFERROR(VLOOKUP(D2964,'6. Gestión del Conocimiento'!$F:$G,2,FALSE),IFERROR(VLOOKUP(D2964,'15. Gobernabilidad y Proceso...'!$F:$G,2,FALSE),IFERROR(VLOOKUP(D2964,'12. Gestión del Talento Humano'!$F:$G,2,FALSE),IFERROR(VLOOKUP(D2964,'14. Internacional... de la E.S.'!$F:$G,2,FALSE),IFERROR(VLOOKUP(D2964,'10. Posgrado'!$F:$G,2,FALSE),IFERROR(VLOOKUP(D2964,'17. Gestión TIC'!$F:$G,2,FALSE),IFERROR(VLOOKUP(D2964,'16. Desa. del Sistema Educ.Sup.'!$F:$G,2,FALSE),IFERROR(VLOOKUP(D2964,'8. Cultura de Inno. Insti...'!$F:$G,2,FALSE),VLOOKUP(D2964,'7. Lo Esencial de la Reforma U.'!$F:$G,2,0)))))))))))))))))</f>
        <v>Jornada de reflexión sobre resultados de la evaluación</v>
      </c>
      <c r="D2965" s="31"/>
      <c r="E2965" s="89"/>
      <c r="F2965" s="89"/>
      <c r="G2965" s="89"/>
      <c r="H2965" s="73"/>
      <c r="I2965" s="73"/>
      <c r="J2965" s="73"/>
      <c r="K2965" s="108"/>
    </row>
    <row r="2966" spans="3:11" ht="15.75" thickBot="1" x14ac:dyDescent="0.3">
      <c r="C2966" s="380"/>
      <c r="D2966" s="380"/>
      <c r="E2966" s="380"/>
      <c r="F2966" s="89"/>
      <c r="G2966" s="73"/>
      <c r="H2966" s="73"/>
      <c r="I2966" s="73"/>
      <c r="J2966" s="380"/>
      <c r="K2966" s="380"/>
    </row>
    <row r="2967" spans="3:11" ht="30.75" thickBot="1" x14ac:dyDescent="0.3">
      <c r="C2967" s="125" t="s">
        <v>44</v>
      </c>
      <c r="D2967" s="125" t="s">
        <v>55</v>
      </c>
      <c r="E2967" s="132" t="s">
        <v>57</v>
      </c>
      <c r="F2967" s="131" t="s">
        <v>27</v>
      </c>
      <c r="G2967" s="129" t="s">
        <v>130</v>
      </c>
      <c r="H2967" s="132" t="s">
        <v>46</v>
      </c>
      <c r="I2967" s="129" t="s">
        <v>131</v>
      </c>
      <c r="J2967" s="129" t="s">
        <v>409</v>
      </c>
      <c r="K2967" s="129" t="s">
        <v>410</v>
      </c>
    </row>
    <row r="2968" spans="3:11" hidden="1" x14ac:dyDescent="0.25">
      <c r="C2968" s="210" t="s">
        <v>438</v>
      </c>
      <c r="D2968" s="211"/>
      <c r="E2968" s="209">
        <f>HLOOKUP(C2968,$AH$2:$BU$3,2,0)</f>
        <v>620</v>
      </c>
      <c r="F2968" s="93">
        <f t="shared" ref="F2968:F2976" si="218">D2968*E2968</f>
        <v>0</v>
      </c>
      <c r="G2968" s="157"/>
      <c r="H2968" s="138"/>
      <c r="I2968" s="126" t="e">
        <f>VLOOKUP(H2968,Presupuesto!$B$11:$C$565,2,0)</f>
        <v>#N/A</v>
      </c>
      <c r="J2968" s="208" t="s">
        <v>1474</v>
      </c>
      <c r="K2968" s="94" t="s">
        <v>393</v>
      </c>
    </row>
    <row r="2969" spans="3:11" x14ac:dyDescent="0.25">
      <c r="C2969" s="137" t="s">
        <v>3142</v>
      </c>
      <c r="D2969" s="154">
        <v>1</v>
      </c>
      <c r="E2969" s="119">
        <v>6250</v>
      </c>
      <c r="F2969" s="93">
        <f t="shared" si="218"/>
        <v>6250</v>
      </c>
      <c r="G2969" s="157" t="s">
        <v>128</v>
      </c>
      <c r="H2969" s="138"/>
      <c r="I2969" s="126" t="e">
        <f>VLOOKUP(H2969,Presupuesto!$B$11:$C$565,2,0)</f>
        <v>#N/A</v>
      </c>
      <c r="J2969" s="94" t="s">
        <v>1365</v>
      </c>
      <c r="K2969" s="94" t="s">
        <v>400</v>
      </c>
    </row>
    <row r="2970" spans="3:11" hidden="1" x14ac:dyDescent="0.25">
      <c r="C2970" s="137"/>
      <c r="D2970" s="154"/>
      <c r="E2970" s="119"/>
      <c r="F2970" s="93">
        <f t="shared" si="218"/>
        <v>0</v>
      </c>
      <c r="G2970" s="157"/>
      <c r="H2970" s="138"/>
      <c r="I2970" s="126" t="e">
        <f>VLOOKUP(H2970,Presupuesto!$B$11:$C$565,2,0)</f>
        <v>#N/A</v>
      </c>
      <c r="J2970" s="94" t="str">
        <f t="shared" ref="J2970:J2976" si="219">$J$854</f>
        <v>Desarrollo del Sistema de Educación Superior</v>
      </c>
      <c r="K2970" s="94" t="s">
        <v>411</v>
      </c>
    </row>
    <row r="2971" spans="3:11" hidden="1" x14ac:dyDescent="0.25">
      <c r="C2971" s="137"/>
      <c r="D2971" s="154"/>
      <c r="E2971" s="119"/>
      <c r="F2971" s="93">
        <f t="shared" si="218"/>
        <v>0</v>
      </c>
      <c r="G2971" s="157"/>
      <c r="H2971" s="138"/>
      <c r="I2971" s="126" t="e">
        <f>VLOOKUP(H2971,Presupuesto!$B$11:$C$565,2,0)</f>
        <v>#N/A</v>
      </c>
      <c r="J2971" s="94" t="str">
        <f t="shared" si="219"/>
        <v>Desarrollo del Sistema de Educación Superior</v>
      </c>
      <c r="K2971" s="94" t="s">
        <v>411</v>
      </c>
    </row>
    <row r="2972" spans="3:11" hidden="1" x14ac:dyDescent="0.25">
      <c r="C2972" s="137"/>
      <c r="D2972" s="154"/>
      <c r="E2972" s="119"/>
      <c r="F2972" s="93">
        <f t="shared" si="218"/>
        <v>0</v>
      </c>
      <c r="G2972" s="157"/>
      <c r="H2972" s="138"/>
      <c r="I2972" s="126" t="e">
        <f>VLOOKUP(H2972,Presupuesto!$B$11:$C$565,2,0)</f>
        <v>#N/A</v>
      </c>
      <c r="J2972" s="94" t="str">
        <f t="shared" si="219"/>
        <v>Desarrollo del Sistema de Educación Superior</v>
      </c>
      <c r="K2972" s="94" t="s">
        <v>411</v>
      </c>
    </row>
    <row r="2973" spans="3:11" hidden="1" x14ac:dyDescent="0.25">
      <c r="C2973" s="137"/>
      <c r="D2973" s="154"/>
      <c r="E2973" s="119"/>
      <c r="F2973" s="93">
        <f t="shared" si="218"/>
        <v>0</v>
      </c>
      <c r="G2973" s="157"/>
      <c r="H2973" s="138"/>
      <c r="I2973" s="126" t="e">
        <f>VLOOKUP(H2973,Presupuesto!$B$11:$C$565,2,0)</f>
        <v>#N/A</v>
      </c>
      <c r="J2973" s="94" t="str">
        <f t="shared" si="219"/>
        <v>Desarrollo del Sistema de Educación Superior</v>
      </c>
      <c r="K2973" s="94" t="s">
        <v>400</v>
      </c>
    </row>
    <row r="2974" spans="3:11" hidden="1" x14ac:dyDescent="0.25">
      <c r="C2974" s="137"/>
      <c r="D2974" s="154"/>
      <c r="E2974" s="119"/>
      <c r="F2974" s="93">
        <f t="shared" si="218"/>
        <v>0</v>
      </c>
      <c r="G2974" s="157"/>
      <c r="H2974" s="138"/>
      <c r="I2974" s="126" t="e">
        <f>VLOOKUP(H2974,Presupuesto!$B$11:$C$565,2,0)</f>
        <v>#N/A</v>
      </c>
      <c r="J2974" s="94" t="str">
        <f t="shared" si="219"/>
        <v>Desarrollo del Sistema de Educación Superior</v>
      </c>
      <c r="K2974" s="94" t="s">
        <v>411</v>
      </c>
    </row>
    <row r="2975" spans="3:11" hidden="1" x14ac:dyDescent="0.25">
      <c r="C2975" s="137"/>
      <c r="D2975" s="154"/>
      <c r="E2975" s="119"/>
      <c r="F2975" s="93">
        <f t="shared" si="218"/>
        <v>0</v>
      </c>
      <c r="G2975" s="157"/>
      <c r="H2975" s="138"/>
      <c r="I2975" s="126" t="e">
        <f>VLOOKUP(H2975,Presupuesto!$B$11:$C$565,2,0)</f>
        <v>#N/A</v>
      </c>
      <c r="J2975" s="94" t="str">
        <f t="shared" si="219"/>
        <v>Desarrollo del Sistema de Educación Superior</v>
      </c>
      <c r="K2975" s="94" t="s">
        <v>411</v>
      </c>
    </row>
    <row r="2976" spans="3:11" hidden="1" x14ac:dyDescent="0.25">
      <c r="C2976" s="137"/>
      <c r="D2976" s="154"/>
      <c r="E2976" s="119"/>
      <c r="F2976" s="93">
        <f t="shared" si="218"/>
        <v>0</v>
      </c>
      <c r="G2976" s="157"/>
      <c r="H2976" s="138"/>
      <c r="I2976" s="126" t="e">
        <f>VLOOKUP(H2976,Presupuesto!$B$11:$C$565,2,0)</f>
        <v>#N/A</v>
      </c>
      <c r="J2976" s="94" t="str">
        <f t="shared" si="219"/>
        <v>Desarrollo del Sistema de Educación Superior</v>
      </c>
      <c r="K2976" s="94" t="s">
        <v>411</v>
      </c>
    </row>
    <row r="2977" spans="3:11" x14ac:dyDescent="0.25">
      <c r="C2977" s="380"/>
      <c r="D2977" s="380"/>
      <c r="E2977" s="380"/>
      <c r="F2977" s="380"/>
      <c r="G2977" s="367"/>
      <c r="H2977" s="380"/>
      <c r="I2977" s="380"/>
      <c r="J2977" s="380"/>
      <c r="K2977" s="380"/>
    </row>
    <row r="2978" spans="3:11" ht="15.75" thickBot="1" x14ac:dyDescent="0.3">
      <c r="C2978" s="380"/>
      <c r="D2978" s="380"/>
      <c r="E2978" s="380"/>
      <c r="F2978" s="380"/>
      <c r="G2978" s="367"/>
      <c r="H2978" s="380"/>
      <c r="I2978" s="380"/>
      <c r="J2978" s="380"/>
      <c r="K2978" s="380"/>
    </row>
    <row r="2979" spans="3:11" ht="15.75" thickBot="1" x14ac:dyDescent="0.3">
      <c r="C2979" s="153" t="s">
        <v>53</v>
      </c>
      <c r="D2979" s="307">
        <f>SUM(F2986:F2994)</f>
        <v>12500</v>
      </c>
      <c r="E2979" s="380"/>
      <c r="F2979" s="70"/>
      <c r="G2979" s="76"/>
      <c r="H2979" s="70"/>
      <c r="I2979" s="70"/>
      <c r="J2979" s="380"/>
      <c r="K2979" s="380"/>
    </row>
    <row r="2980" spans="3:11" x14ac:dyDescent="0.25">
      <c r="C2980" s="70"/>
      <c r="D2980" s="31"/>
      <c r="E2980" s="89"/>
      <c r="F2980" s="89"/>
      <c r="G2980" s="89"/>
      <c r="H2980" s="73"/>
      <c r="I2980" s="73"/>
      <c r="J2980" s="73"/>
      <c r="K2980" s="108"/>
    </row>
    <row r="2981" spans="3:11" x14ac:dyDescent="0.25">
      <c r="C2981" s="70"/>
      <c r="D2981" s="31"/>
      <c r="E2981" s="89"/>
      <c r="F2981" s="89"/>
      <c r="G2981" s="89"/>
      <c r="H2981" s="73"/>
      <c r="I2981" s="73"/>
      <c r="J2981" s="73"/>
      <c r="K2981" s="108"/>
    </row>
    <row r="2982" spans="3:11" ht="15.75" x14ac:dyDescent="0.25">
      <c r="C2982" s="198" t="s">
        <v>391</v>
      </c>
      <c r="D2982" s="306" t="s">
        <v>2263</v>
      </c>
      <c r="E2982" s="89"/>
      <c r="F2982" s="89"/>
      <c r="G2982" s="89"/>
      <c r="H2982" s="73"/>
      <c r="I2982" s="73"/>
      <c r="J2982" s="73"/>
      <c r="K2982" s="108"/>
    </row>
    <row r="2983" spans="3:11" ht="18.75" x14ac:dyDescent="0.25">
      <c r="C2983" s="200" t="str">
        <f>IFERROR(VLOOKUP(D2982,'1. Desarrollo e Innov. Curricu.'!$F:$G,2,FALSE),IFERROR(VLOOKUP(D2982,'2. Investigación Científica'!$F:$G,2,FALSE),IFERROR(VLOOKUP(D2982,'3. Vinculación Univ. Sociedad'!$E:$G,2,FALSE),IFERROR(VLOOKUP(D2982,'4. Docencia y Profesorado Univ.'!$F:$G,2,FALSE),IFERROR(VLOOKUP(D2982,'5. Estudiantes y Graduados'!$F:$G,2,FALSE),IFERROR(VLOOKUP(D2982,'11. Gestion Administrativa'!$F:$G,2,FALSE),IFERROR(VLOOKUP(D2982,'13. Gestión Académica'!$F:$G,2,FALSE),IFERROR(VLOOKUP(D2982,'9. Asegura. de la Calid. y M'!$F:$G,2,FALSE),IFERROR(VLOOKUP(D2982,'6. Gestión del Conocimiento'!$F:$G,2,FALSE),IFERROR(VLOOKUP(D2982,'15. Gobernabilidad y Proceso...'!$F:$G,2,FALSE),IFERROR(VLOOKUP(D2982,'12. Gestión del Talento Humano'!$F:$G,2,FALSE),IFERROR(VLOOKUP(D2982,'14. Internacional... de la E.S.'!$F:$G,2,FALSE),IFERROR(VLOOKUP(D2982,'10. Posgrado'!$F:$G,2,FALSE),IFERROR(VLOOKUP(D2982,'17. Gestión TIC'!$F:$G,2,FALSE),IFERROR(VLOOKUP(D2982,'16. Desa. del Sistema Educ.Sup.'!$F:$G,2,FALSE),IFERROR(VLOOKUP(D2982,'8. Cultura de Inno. Insti...'!$F:$G,2,FALSE),VLOOKUP(D2982,'7. Lo Esencial de la Reforma U.'!$F:$G,2,0)))))))))))))))))</f>
        <v>Capacitaciones de tutores de la escuela de Matemática</v>
      </c>
      <c r="D2983" s="31"/>
      <c r="E2983" s="89"/>
      <c r="F2983" s="89"/>
      <c r="G2983" s="89"/>
      <c r="H2983" s="73"/>
      <c r="I2983" s="73"/>
      <c r="J2983" s="73"/>
      <c r="K2983" s="108"/>
    </row>
    <row r="2984" spans="3:11" ht="15.75" thickBot="1" x14ac:dyDescent="0.3">
      <c r="C2984" s="380"/>
      <c r="D2984" s="380"/>
      <c r="E2984" s="380"/>
      <c r="F2984" s="89"/>
      <c r="G2984" s="73"/>
      <c r="H2984" s="73"/>
      <c r="I2984" s="73"/>
      <c r="J2984" s="380"/>
      <c r="K2984" s="380"/>
    </row>
    <row r="2985" spans="3:11" ht="30.75" thickBot="1" x14ac:dyDescent="0.3">
      <c r="C2985" s="125" t="s">
        <v>44</v>
      </c>
      <c r="D2985" s="125" t="s">
        <v>55</v>
      </c>
      <c r="E2985" s="132" t="s">
        <v>57</v>
      </c>
      <c r="F2985" s="131" t="s">
        <v>27</v>
      </c>
      <c r="G2985" s="129" t="s">
        <v>130</v>
      </c>
      <c r="H2985" s="132" t="s">
        <v>46</v>
      </c>
      <c r="I2985" s="129" t="s">
        <v>131</v>
      </c>
      <c r="J2985" s="129" t="s">
        <v>409</v>
      </c>
      <c r="K2985" s="129" t="s">
        <v>410</v>
      </c>
    </row>
    <row r="2986" spans="3:11" hidden="1" x14ac:dyDescent="0.25">
      <c r="C2986" s="210" t="s">
        <v>438</v>
      </c>
      <c r="D2986" s="211"/>
      <c r="E2986" s="209">
        <f>HLOOKUP(C2986,$AH$2:$BU$3,2,0)</f>
        <v>620</v>
      </c>
      <c r="F2986" s="93">
        <f t="shared" ref="F2986:F2994" si="220">D2986*E2986</f>
        <v>0</v>
      </c>
      <c r="G2986" s="157"/>
      <c r="H2986" s="138"/>
      <c r="I2986" s="126" t="e">
        <f>VLOOKUP(H2986,Presupuesto!$B$11:$C$565,2,0)</f>
        <v>#N/A</v>
      </c>
      <c r="J2986" s="208" t="s">
        <v>1474</v>
      </c>
      <c r="K2986" s="94" t="s">
        <v>393</v>
      </c>
    </row>
    <row r="2987" spans="3:11" x14ac:dyDescent="0.25">
      <c r="C2987" s="137" t="s">
        <v>3143</v>
      </c>
      <c r="D2987" s="154">
        <v>2</v>
      </c>
      <c r="E2987" s="119">
        <v>6250</v>
      </c>
      <c r="F2987" s="93">
        <f t="shared" si="220"/>
        <v>12500</v>
      </c>
      <c r="G2987" s="157" t="s">
        <v>128</v>
      </c>
      <c r="H2987" s="138"/>
      <c r="I2987" s="126" t="e">
        <f>VLOOKUP(H2987,Presupuesto!$B$11:$C$565,2,0)</f>
        <v>#N/A</v>
      </c>
      <c r="J2987" s="94" t="s">
        <v>1365</v>
      </c>
      <c r="K2987" s="94" t="s">
        <v>400</v>
      </c>
    </row>
    <row r="2988" spans="3:11" hidden="1" x14ac:dyDescent="0.25">
      <c r="C2988" s="137"/>
      <c r="D2988" s="154"/>
      <c r="E2988" s="119"/>
      <c r="F2988" s="93">
        <f t="shared" si="220"/>
        <v>0</v>
      </c>
      <c r="G2988" s="157"/>
      <c r="H2988" s="138"/>
      <c r="I2988" s="126" t="e">
        <f>VLOOKUP(H2988,Presupuesto!$B$11:$C$565,2,0)</f>
        <v>#N/A</v>
      </c>
      <c r="J2988" s="94" t="str">
        <f t="shared" ref="J2988:J2994" si="221">$J$854</f>
        <v>Desarrollo del Sistema de Educación Superior</v>
      </c>
      <c r="K2988" s="94" t="s">
        <v>411</v>
      </c>
    </row>
    <row r="2989" spans="3:11" hidden="1" x14ac:dyDescent="0.25">
      <c r="C2989" s="137"/>
      <c r="D2989" s="154"/>
      <c r="E2989" s="119"/>
      <c r="F2989" s="93">
        <f t="shared" si="220"/>
        <v>0</v>
      </c>
      <c r="G2989" s="157"/>
      <c r="H2989" s="138"/>
      <c r="I2989" s="126" t="e">
        <f>VLOOKUP(H2989,Presupuesto!$B$11:$C$565,2,0)</f>
        <v>#N/A</v>
      </c>
      <c r="J2989" s="94" t="str">
        <f t="shared" si="221"/>
        <v>Desarrollo del Sistema de Educación Superior</v>
      </c>
      <c r="K2989" s="94" t="s">
        <v>411</v>
      </c>
    </row>
    <row r="2990" spans="3:11" hidden="1" x14ac:dyDescent="0.25">
      <c r="C2990" s="137"/>
      <c r="D2990" s="154"/>
      <c r="E2990" s="119"/>
      <c r="F2990" s="93">
        <f t="shared" si="220"/>
        <v>0</v>
      </c>
      <c r="G2990" s="157"/>
      <c r="H2990" s="138"/>
      <c r="I2990" s="126" t="e">
        <f>VLOOKUP(H2990,Presupuesto!$B$11:$C$565,2,0)</f>
        <v>#N/A</v>
      </c>
      <c r="J2990" s="94" t="str">
        <f t="shared" si="221"/>
        <v>Desarrollo del Sistema de Educación Superior</v>
      </c>
      <c r="K2990" s="94" t="s">
        <v>411</v>
      </c>
    </row>
    <row r="2991" spans="3:11" hidden="1" x14ac:dyDescent="0.25">
      <c r="C2991" s="137"/>
      <c r="D2991" s="154"/>
      <c r="E2991" s="119"/>
      <c r="F2991" s="93">
        <f t="shared" si="220"/>
        <v>0</v>
      </c>
      <c r="G2991" s="157"/>
      <c r="H2991" s="138"/>
      <c r="I2991" s="126" t="e">
        <f>VLOOKUP(H2991,Presupuesto!$B$11:$C$565,2,0)</f>
        <v>#N/A</v>
      </c>
      <c r="J2991" s="94" t="str">
        <f t="shared" si="221"/>
        <v>Desarrollo del Sistema de Educación Superior</v>
      </c>
      <c r="K2991" s="94" t="s">
        <v>400</v>
      </c>
    </row>
    <row r="2992" spans="3:11" hidden="1" x14ac:dyDescent="0.25">
      <c r="C2992" s="137"/>
      <c r="D2992" s="154"/>
      <c r="E2992" s="119"/>
      <c r="F2992" s="93">
        <f t="shared" si="220"/>
        <v>0</v>
      </c>
      <c r="G2992" s="157"/>
      <c r="H2992" s="138"/>
      <c r="I2992" s="126" t="e">
        <f>VLOOKUP(H2992,Presupuesto!$B$11:$C$565,2,0)</f>
        <v>#N/A</v>
      </c>
      <c r="J2992" s="94" t="str">
        <f t="shared" si="221"/>
        <v>Desarrollo del Sistema de Educación Superior</v>
      </c>
      <c r="K2992" s="94" t="s">
        <v>411</v>
      </c>
    </row>
    <row r="2993" spans="3:11" hidden="1" x14ac:dyDescent="0.25">
      <c r="C2993" s="137"/>
      <c r="D2993" s="154"/>
      <c r="E2993" s="119"/>
      <c r="F2993" s="93">
        <f t="shared" si="220"/>
        <v>0</v>
      </c>
      <c r="G2993" s="157"/>
      <c r="H2993" s="138"/>
      <c r="I2993" s="126" t="e">
        <f>VLOOKUP(H2993,Presupuesto!$B$11:$C$565,2,0)</f>
        <v>#N/A</v>
      </c>
      <c r="J2993" s="94" t="str">
        <f t="shared" si="221"/>
        <v>Desarrollo del Sistema de Educación Superior</v>
      </c>
      <c r="K2993" s="94" t="s">
        <v>411</v>
      </c>
    </row>
    <row r="2994" spans="3:11" hidden="1" x14ac:dyDescent="0.25">
      <c r="C2994" s="137"/>
      <c r="D2994" s="154"/>
      <c r="E2994" s="119"/>
      <c r="F2994" s="93">
        <f t="shared" si="220"/>
        <v>0</v>
      </c>
      <c r="G2994" s="157"/>
      <c r="H2994" s="138"/>
      <c r="I2994" s="126" t="e">
        <f>VLOOKUP(H2994,Presupuesto!$B$11:$C$565,2,0)</f>
        <v>#N/A</v>
      </c>
      <c r="J2994" s="94" t="str">
        <f t="shared" si="221"/>
        <v>Desarrollo del Sistema de Educación Superior</v>
      </c>
      <c r="K2994" s="94" t="s">
        <v>411</v>
      </c>
    </row>
    <row r="2996" spans="3:11" ht="15.75" thickBot="1" x14ac:dyDescent="0.3"/>
    <row r="2997" spans="3:11" ht="15.75" thickBot="1" x14ac:dyDescent="0.3">
      <c r="C2997" s="153" t="s">
        <v>53</v>
      </c>
      <c r="D2997" s="307">
        <f>SUM(F3004:F3012)</f>
        <v>25000</v>
      </c>
      <c r="E2997" s="380"/>
      <c r="F2997" s="70"/>
      <c r="G2997" s="76"/>
      <c r="H2997" s="70"/>
      <c r="I2997" s="70"/>
      <c r="J2997" s="380"/>
      <c r="K2997" s="380"/>
    </row>
    <row r="2998" spans="3:11" x14ac:dyDescent="0.25">
      <c r="C2998" s="70"/>
      <c r="D2998" s="31"/>
      <c r="E2998" s="89"/>
      <c r="F2998" s="89"/>
      <c r="G2998" s="89"/>
      <c r="H2998" s="73"/>
      <c r="I2998" s="73"/>
      <c r="J2998" s="73"/>
      <c r="K2998" s="108"/>
    </row>
    <row r="2999" spans="3:11" x14ac:dyDescent="0.25">
      <c r="C2999" s="70"/>
      <c r="D2999" s="31"/>
      <c r="E2999" s="89"/>
      <c r="F2999" s="89"/>
      <c r="G2999" s="89"/>
      <c r="H2999" s="73"/>
      <c r="I2999" s="73"/>
      <c r="J2999" s="73"/>
      <c r="K2999" s="108"/>
    </row>
    <row r="3000" spans="3:11" ht="15.75" x14ac:dyDescent="0.25">
      <c r="C3000" s="198" t="s">
        <v>391</v>
      </c>
      <c r="D3000" s="306" t="s">
        <v>2988</v>
      </c>
      <c r="E3000" s="89"/>
      <c r="F3000" s="89"/>
      <c r="G3000" s="89"/>
      <c r="H3000" s="73"/>
      <c r="I3000" s="73"/>
      <c r="J3000" s="73"/>
      <c r="K3000" s="108"/>
    </row>
    <row r="3001" spans="3:11" ht="18.75" x14ac:dyDescent="0.25">
      <c r="C3001" s="200" t="str">
        <f>IFERROR(VLOOKUP(D3000,'1. Desarrollo e Innov. Curricu.'!$F:$G,2,FALSE),IFERROR(VLOOKUP(D3000,'2. Investigación Científica'!$F:$G,2,FALSE),IFERROR(VLOOKUP(D3000,'3. Vinculación Univ. Sociedad'!$E:$G,2,FALSE),IFERROR(VLOOKUP(D3000,'4. Docencia y Profesorado Univ.'!$F:$G,2,FALSE),IFERROR(VLOOKUP(D3000,'5. Estudiantes y Graduados'!$F:$G,2,FALSE),IFERROR(VLOOKUP(D3000,'11. Gestion Administrativa'!$F:$G,2,FALSE),IFERROR(VLOOKUP(D3000,'13. Gestión Académica'!$F:$G,2,FALSE),IFERROR(VLOOKUP(D3000,'9. Asegura. de la Calid. y M'!$F:$G,2,FALSE),IFERROR(VLOOKUP(D3000,'6. Gestión del Conocimiento'!$F:$G,2,FALSE),IFERROR(VLOOKUP(D3000,'15. Gobernabilidad y Proceso...'!$F:$G,2,FALSE),IFERROR(VLOOKUP(D3000,'12. Gestión del Talento Humano'!$F:$G,2,FALSE),IFERROR(VLOOKUP(D3000,'14. Internacional... de la E.S.'!$F:$G,2,FALSE),IFERROR(VLOOKUP(D3000,'10. Posgrado'!$F:$G,2,FALSE),IFERROR(VLOOKUP(D3000,'17. Gestión TIC'!$F:$G,2,FALSE),IFERROR(VLOOKUP(D3000,'16. Desa. del Sistema Educ.Sup.'!$F:$G,2,FALSE),IFERROR(VLOOKUP(D3000,'8. Cultura de Inno. Insti...'!$F:$G,2,FALSE),VLOOKUP(D3000,'7. Lo Esencial de la Reforma U.'!$F:$G,2,0)))))))))))))))))</f>
        <v>Recepción y análisis de solicitudes.
Revisión y gestion ante las autoridades superiores de las solicitudes de apoyo.</v>
      </c>
      <c r="D3001" s="31"/>
      <c r="E3001" s="89"/>
      <c r="F3001" s="89"/>
      <c r="G3001" s="89"/>
      <c r="H3001" s="73"/>
      <c r="I3001" s="73"/>
      <c r="J3001" s="73"/>
      <c r="K3001" s="108"/>
    </row>
    <row r="3002" spans="3:11" ht="15.75" thickBot="1" x14ac:dyDescent="0.3">
      <c r="C3002" s="380"/>
      <c r="D3002" s="380"/>
      <c r="E3002" s="380"/>
      <c r="F3002" s="89"/>
      <c r="G3002" s="73"/>
      <c r="H3002" s="73"/>
      <c r="I3002" s="73"/>
      <c r="J3002" s="380"/>
      <c r="K3002" s="380"/>
    </row>
    <row r="3003" spans="3:11" ht="30.75" thickBot="1" x14ac:dyDescent="0.3">
      <c r="C3003" s="125" t="s">
        <v>44</v>
      </c>
      <c r="D3003" s="125" t="s">
        <v>55</v>
      </c>
      <c r="E3003" s="132" t="s">
        <v>57</v>
      </c>
      <c r="F3003" s="131" t="s">
        <v>27</v>
      </c>
      <c r="G3003" s="129" t="s">
        <v>130</v>
      </c>
      <c r="H3003" s="132" t="s">
        <v>46</v>
      </c>
      <c r="I3003" s="129" t="s">
        <v>131</v>
      </c>
      <c r="J3003" s="129" t="s">
        <v>409</v>
      </c>
      <c r="K3003" s="129" t="s">
        <v>410</v>
      </c>
    </row>
    <row r="3004" spans="3:11" hidden="1" x14ac:dyDescent="0.25">
      <c r="C3004" s="210" t="s">
        <v>438</v>
      </c>
      <c r="D3004" s="211"/>
      <c r="E3004" s="209">
        <f>HLOOKUP(C3004,$AH$2:$BU$3,2,0)</f>
        <v>620</v>
      </c>
      <c r="F3004" s="93">
        <f t="shared" ref="F3004:F3012" si="222">D3004*E3004</f>
        <v>0</v>
      </c>
      <c r="G3004" s="157"/>
      <c r="H3004" s="138"/>
      <c r="I3004" s="126" t="e">
        <f>VLOOKUP(H3004,Presupuesto!$B$11:$C$565,2,0)</f>
        <v>#N/A</v>
      </c>
      <c r="J3004" s="208" t="s">
        <v>1474</v>
      </c>
      <c r="K3004" s="94" t="s">
        <v>393</v>
      </c>
    </row>
    <row r="3005" spans="3:11" x14ac:dyDescent="0.25">
      <c r="C3005" s="137" t="s">
        <v>3144</v>
      </c>
      <c r="D3005" s="154">
        <v>1</v>
      </c>
      <c r="E3005" s="119">
        <v>25000</v>
      </c>
      <c r="F3005" s="93">
        <f t="shared" si="222"/>
        <v>25000</v>
      </c>
      <c r="G3005" s="157" t="s">
        <v>128</v>
      </c>
      <c r="H3005" s="138"/>
      <c r="I3005" s="126" t="e">
        <f>VLOOKUP(H3005,Presupuesto!$B$11:$C$565,2,0)</f>
        <v>#N/A</v>
      </c>
      <c r="J3005" s="94" t="s">
        <v>1366</v>
      </c>
      <c r="K3005" s="94" t="s">
        <v>397</v>
      </c>
    </row>
    <row r="3006" spans="3:11" hidden="1" x14ac:dyDescent="0.25">
      <c r="C3006" s="137"/>
      <c r="D3006" s="154"/>
      <c r="E3006" s="119"/>
      <c r="F3006" s="93">
        <f t="shared" si="222"/>
        <v>0</v>
      </c>
      <c r="G3006" s="157"/>
      <c r="H3006" s="138"/>
      <c r="I3006" s="126" t="e">
        <f>VLOOKUP(H3006,Presupuesto!$B$11:$C$565,2,0)</f>
        <v>#N/A</v>
      </c>
      <c r="J3006" s="94" t="str">
        <f t="shared" ref="J3006:J3012" si="223">$J$854</f>
        <v>Desarrollo del Sistema de Educación Superior</v>
      </c>
      <c r="K3006" s="94" t="s">
        <v>411</v>
      </c>
    </row>
    <row r="3007" spans="3:11" hidden="1" x14ac:dyDescent="0.25">
      <c r="C3007" s="137"/>
      <c r="D3007" s="154"/>
      <c r="E3007" s="119"/>
      <c r="F3007" s="93">
        <f t="shared" si="222"/>
        <v>0</v>
      </c>
      <c r="G3007" s="157"/>
      <c r="H3007" s="138"/>
      <c r="I3007" s="126" t="e">
        <f>VLOOKUP(H3007,Presupuesto!$B$11:$C$565,2,0)</f>
        <v>#N/A</v>
      </c>
      <c r="J3007" s="94" t="str">
        <f t="shared" si="223"/>
        <v>Desarrollo del Sistema de Educación Superior</v>
      </c>
      <c r="K3007" s="94" t="s">
        <v>411</v>
      </c>
    </row>
    <row r="3008" spans="3:11" hidden="1" x14ac:dyDescent="0.25">
      <c r="C3008" s="137"/>
      <c r="D3008" s="154"/>
      <c r="E3008" s="119"/>
      <c r="F3008" s="93">
        <f t="shared" si="222"/>
        <v>0</v>
      </c>
      <c r="G3008" s="157"/>
      <c r="H3008" s="138"/>
      <c r="I3008" s="126" t="e">
        <f>VLOOKUP(H3008,Presupuesto!$B$11:$C$565,2,0)</f>
        <v>#N/A</v>
      </c>
      <c r="J3008" s="94" t="str">
        <f t="shared" si="223"/>
        <v>Desarrollo del Sistema de Educación Superior</v>
      </c>
      <c r="K3008" s="94" t="s">
        <v>411</v>
      </c>
    </row>
    <row r="3009" spans="3:11" hidden="1" x14ac:dyDescent="0.25">
      <c r="C3009" s="137"/>
      <c r="D3009" s="154"/>
      <c r="E3009" s="119"/>
      <c r="F3009" s="93">
        <f t="shared" si="222"/>
        <v>0</v>
      </c>
      <c r="G3009" s="157"/>
      <c r="H3009" s="138"/>
      <c r="I3009" s="126" t="e">
        <f>VLOOKUP(H3009,Presupuesto!$B$11:$C$565,2,0)</f>
        <v>#N/A</v>
      </c>
      <c r="J3009" s="94" t="str">
        <f t="shared" si="223"/>
        <v>Desarrollo del Sistema de Educación Superior</v>
      </c>
      <c r="K3009" s="94" t="s">
        <v>400</v>
      </c>
    </row>
    <row r="3010" spans="3:11" hidden="1" x14ac:dyDescent="0.25">
      <c r="C3010" s="137"/>
      <c r="D3010" s="154"/>
      <c r="E3010" s="119"/>
      <c r="F3010" s="93">
        <f t="shared" si="222"/>
        <v>0</v>
      </c>
      <c r="G3010" s="157"/>
      <c r="H3010" s="138"/>
      <c r="I3010" s="126" t="e">
        <f>VLOOKUP(H3010,Presupuesto!$B$11:$C$565,2,0)</f>
        <v>#N/A</v>
      </c>
      <c r="J3010" s="94" t="str">
        <f t="shared" si="223"/>
        <v>Desarrollo del Sistema de Educación Superior</v>
      </c>
      <c r="K3010" s="94" t="s">
        <v>411</v>
      </c>
    </row>
    <row r="3011" spans="3:11" hidden="1" x14ac:dyDescent="0.25">
      <c r="C3011" s="137"/>
      <c r="D3011" s="154"/>
      <c r="E3011" s="119"/>
      <c r="F3011" s="93">
        <f t="shared" si="222"/>
        <v>0</v>
      </c>
      <c r="G3011" s="157"/>
      <c r="H3011" s="138"/>
      <c r="I3011" s="126" t="e">
        <f>VLOOKUP(H3011,Presupuesto!$B$11:$C$565,2,0)</f>
        <v>#N/A</v>
      </c>
      <c r="J3011" s="94" t="str">
        <f t="shared" si="223"/>
        <v>Desarrollo del Sistema de Educación Superior</v>
      </c>
      <c r="K3011" s="94" t="s">
        <v>411</v>
      </c>
    </row>
    <row r="3012" spans="3:11" hidden="1" x14ac:dyDescent="0.25">
      <c r="C3012" s="137"/>
      <c r="D3012" s="154"/>
      <c r="E3012" s="119"/>
      <c r="F3012" s="93">
        <f t="shared" si="222"/>
        <v>0</v>
      </c>
      <c r="G3012" s="157"/>
      <c r="H3012" s="138"/>
      <c r="I3012" s="126" t="e">
        <f>VLOOKUP(H3012,Presupuesto!$B$11:$C$565,2,0)</f>
        <v>#N/A</v>
      </c>
      <c r="J3012" s="94" t="str">
        <f t="shared" si="223"/>
        <v>Desarrollo del Sistema de Educación Superior</v>
      </c>
      <c r="K3012" s="94" t="s">
        <v>411</v>
      </c>
    </row>
    <row r="3013" spans="3:11" x14ac:dyDescent="0.25">
      <c r="C3013" s="380"/>
      <c r="D3013" s="380"/>
      <c r="E3013" s="380"/>
      <c r="F3013" s="380"/>
      <c r="G3013" s="367"/>
      <c r="H3013" s="380"/>
      <c r="I3013" s="380"/>
      <c r="J3013" s="380"/>
      <c r="K3013" s="380"/>
    </row>
    <row r="3014" spans="3:11" ht="15.75" thickBot="1" x14ac:dyDescent="0.3">
      <c r="C3014" s="380"/>
      <c r="D3014" s="380"/>
      <c r="E3014" s="380"/>
      <c r="F3014" s="380"/>
      <c r="G3014" s="367"/>
      <c r="H3014" s="380"/>
      <c r="I3014" s="380"/>
      <c r="J3014" s="380"/>
      <c r="K3014" s="380"/>
    </row>
    <row r="3015" spans="3:11" ht="15.75" thickBot="1" x14ac:dyDescent="0.3">
      <c r="C3015" s="153" t="s">
        <v>53</v>
      </c>
      <c r="D3015" s="307">
        <f>SUM(F3022:F3030)</f>
        <v>27265</v>
      </c>
      <c r="E3015" s="380"/>
      <c r="F3015" s="70"/>
      <c r="G3015" s="76"/>
      <c r="H3015" s="70"/>
      <c r="I3015" s="70"/>
      <c r="J3015" s="380"/>
      <c r="K3015" s="380"/>
    </row>
    <row r="3016" spans="3:11" x14ac:dyDescent="0.25">
      <c r="C3016" s="70"/>
      <c r="D3016" s="31"/>
      <c r="E3016" s="89"/>
      <c r="F3016" s="89"/>
      <c r="G3016" s="89"/>
      <c r="H3016" s="73"/>
      <c r="I3016" s="73"/>
      <c r="J3016" s="73"/>
      <c r="K3016" s="108"/>
    </row>
    <row r="3017" spans="3:11" x14ac:dyDescent="0.25">
      <c r="C3017" s="70"/>
      <c r="D3017" s="31"/>
      <c r="E3017" s="89"/>
      <c r="F3017" s="89"/>
      <c r="G3017" s="89"/>
      <c r="H3017" s="73"/>
      <c r="I3017" s="73"/>
      <c r="J3017" s="73"/>
      <c r="K3017" s="108"/>
    </row>
    <row r="3018" spans="3:11" ht="15.75" x14ac:dyDescent="0.25">
      <c r="C3018" s="198" t="s">
        <v>391</v>
      </c>
      <c r="D3018" s="306" t="s">
        <v>2989</v>
      </c>
      <c r="E3018" s="89"/>
      <c r="F3018" s="89"/>
      <c r="G3018" s="89"/>
      <c r="H3018" s="73"/>
      <c r="I3018" s="73"/>
      <c r="J3018" s="73"/>
      <c r="K3018" s="108"/>
    </row>
    <row r="3019" spans="3:11" ht="18.75" x14ac:dyDescent="0.25">
      <c r="C3019" s="200" t="str">
        <f>IFERROR(VLOOKUP(D3018,'1. Desarrollo e Innov. Curricu.'!$F:$G,2,FALSE),IFERROR(VLOOKUP(D3018,'2. Investigación Científica'!$F:$G,2,FALSE),IFERROR(VLOOKUP(D3018,'3. Vinculación Univ. Sociedad'!$E:$G,2,FALSE),IFERROR(VLOOKUP(D3018,'4. Docencia y Profesorado Univ.'!$F:$G,2,FALSE),IFERROR(VLOOKUP(D3018,'5. Estudiantes y Graduados'!$F:$G,2,FALSE),IFERROR(VLOOKUP(D3018,'11. Gestion Administrativa'!$F:$G,2,FALSE),IFERROR(VLOOKUP(D3018,'13. Gestión Académica'!$F:$G,2,FALSE),IFERROR(VLOOKUP(D3018,'9. Asegura. de la Calid. y M'!$F:$G,2,FALSE),IFERROR(VLOOKUP(D3018,'6. Gestión del Conocimiento'!$F:$G,2,FALSE),IFERROR(VLOOKUP(D3018,'15. Gobernabilidad y Proceso...'!$F:$G,2,FALSE),IFERROR(VLOOKUP(D3018,'12. Gestión del Talento Humano'!$F:$G,2,FALSE),IFERROR(VLOOKUP(D3018,'14. Internacional... de la E.S.'!$F:$G,2,FALSE),IFERROR(VLOOKUP(D3018,'10. Posgrado'!$F:$G,2,FALSE),IFERROR(VLOOKUP(D3018,'17. Gestión TIC'!$F:$G,2,FALSE),IFERROR(VLOOKUP(D3018,'16. Desa. del Sistema Educ.Sup.'!$F:$G,2,FALSE),IFERROR(VLOOKUP(D3018,'8. Cultura de Inno. Insti...'!$F:$G,2,FALSE),VLOOKUP(D3018,'7. Lo Esencial de la Reforma U.'!$F:$G,2,0)))))))))))))))))</f>
        <v>Selección de la temática  a discutir.
Invitación a los investigadores internacionales.
Gestión administrativa de la visita.
Organización de las actividades científicas.</v>
      </c>
      <c r="D3019" s="31"/>
      <c r="E3019" s="89"/>
      <c r="F3019" s="89"/>
      <c r="G3019" s="89"/>
      <c r="H3019" s="73"/>
      <c r="I3019" s="73"/>
      <c r="J3019" s="73"/>
      <c r="K3019" s="108"/>
    </row>
    <row r="3020" spans="3:11" ht="15.75" thickBot="1" x14ac:dyDescent="0.3">
      <c r="C3020" s="380"/>
      <c r="D3020" s="380"/>
      <c r="E3020" s="380"/>
      <c r="F3020" s="89"/>
      <c r="G3020" s="73"/>
      <c r="H3020" s="73"/>
      <c r="I3020" s="73"/>
      <c r="J3020" s="380"/>
      <c r="K3020" s="380"/>
    </row>
    <row r="3021" spans="3:11" ht="30.75" thickBot="1" x14ac:dyDescent="0.3">
      <c r="C3021" s="125" t="s">
        <v>44</v>
      </c>
      <c r="D3021" s="125" t="s">
        <v>55</v>
      </c>
      <c r="E3021" s="132" t="s">
        <v>57</v>
      </c>
      <c r="F3021" s="131" t="s">
        <v>27</v>
      </c>
      <c r="G3021" s="129" t="s">
        <v>130</v>
      </c>
      <c r="H3021" s="132" t="s">
        <v>46</v>
      </c>
      <c r="I3021" s="129" t="s">
        <v>131</v>
      </c>
      <c r="J3021" s="129" t="s">
        <v>409</v>
      </c>
      <c r="K3021" s="129" t="s">
        <v>410</v>
      </c>
    </row>
    <row r="3022" spans="3:11" hidden="1" x14ac:dyDescent="0.25">
      <c r="C3022" s="210" t="s">
        <v>438</v>
      </c>
      <c r="D3022" s="211"/>
      <c r="E3022" s="209">
        <f>HLOOKUP(C3022,$AH$2:$BU$3,2,0)</f>
        <v>620</v>
      </c>
      <c r="F3022" s="93">
        <f t="shared" ref="F3022:F3030" si="224">D3022*E3022</f>
        <v>0</v>
      </c>
      <c r="G3022" s="157"/>
      <c r="H3022" s="138"/>
      <c r="I3022" s="126" t="e">
        <f>VLOOKUP(H3022,Presupuesto!$B$11:$C$565,2,0)</f>
        <v>#N/A</v>
      </c>
      <c r="J3022" s="208" t="s">
        <v>1474</v>
      </c>
      <c r="K3022" s="94" t="s">
        <v>393</v>
      </c>
    </row>
    <row r="3023" spans="3:11" x14ac:dyDescent="0.25">
      <c r="C3023" s="137" t="s">
        <v>3145</v>
      </c>
      <c r="D3023" s="154">
        <v>2</v>
      </c>
      <c r="E3023" s="119">
        <v>13632.5</v>
      </c>
      <c r="F3023" s="93">
        <f t="shared" si="224"/>
        <v>27265</v>
      </c>
      <c r="G3023" s="157" t="s">
        <v>128</v>
      </c>
      <c r="H3023" s="138"/>
      <c r="I3023" s="126" t="e">
        <f>VLOOKUP(H3023,Presupuesto!$B$11:$C$565,2,0)</f>
        <v>#N/A</v>
      </c>
      <c r="J3023" s="94" t="s">
        <v>1366</v>
      </c>
      <c r="K3023" s="94" t="s">
        <v>397</v>
      </c>
    </row>
    <row r="3024" spans="3:11" hidden="1" x14ac:dyDescent="0.25">
      <c r="C3024" s="137"/>
      <c r="D3024" s="154"/>
      <c r="E3024" s="119"/>
      <c r="F3024" s="93">
        <f t="shared" si="224"/>
        <v>0</v>
      </c>
      <c r="G3024" s="157"/>
      <c r="H3024" s="138"/>
      <c r="I3024" s="126" t="e">
        <f>VLOOKUP(H3024,Presupuesto!$B$11:$C$565,2,0)</f>
        <v>#N/A</v>
      </c>
      <c r="J3024" s="94" t="str">
        <f t="shared" ref="J3024:J3030" si="225">$J$854</f>
        <v>Desarrollo del Sistema de Educación Superior</v>
      </c>
      <c r="K3024" s="94" t="s">
        <v>411</v>
      </c>
    </row>
    <row r="3025" spans="3:11" hidden="1" x14ac:dyDescent="0.25">
      <c r="C3025" s="137"/>
      <c r="D3025" s="154"/>
      <c r="E3025" s="119"/>
      <c r="F3025" s="93">
        <f t="shared" si="224"/>
        <v>0</v>
      </c>
      <c r="G3025" s="157"/>
      <c r="H3025" s="138"/>
      <c r="I3025" s="126" t="e">
        <f>VLOOKUP(H3025,Presupuesto!$B$11:$C$565,2,0)</f>
        <v>#N/A</v>
      </c>
      <c r="J3025" s="94" t="str">
        <f t="shared" si="225"/>
        <v>Desarrollo del Sistema de Educación Superior</v>
      </c>
      <c r="K3025" s="94" t="s">
        <v>411</v>
      </c>
    </row>
    <row r="3026" spans="3:11" hidden="1" x14ac:dyDescent="0.25">
      <c r="C3026" s="137"/>
      <c r="D3026" s="154"/>
      <c r="E3026" s="119"/>
      <c r="F3026" s="93">
        <f t="shared" si="224"/>
        <v>0</v>
      </c>
      <c r="G3026" s="157"/>
      <c r="H3026" s="138"/>
      <c r="I3026" s="126" t="e">
        <f>VLOOKUP(H3026,Presupuesto!$B$11:$C$565,2,0)</f>
        <v>#N/A</v>
      </c>
      <c r="J3026" s="94" t="str">
        <f t="shared" si="225"/>
        <v>Desarrollo del Sistema de Educación Superior</v>
      </c>
      <c r="K3026" s="94" t="s">
        <v>411</v>
      </c>
    </row>
    <row r="3027" spans="3:11" hidden="1" x14ac:dyDescent="0.25">
      <c r="C3027" s="137"/>
      <c r="D3027" s="154"/>
      <c r="E3027" s="119"/>
      <c r="F3027" s="93">
        <f t="shared" si="224"/>
        <v>0</v>
      </c>
      <c r="G3027" s="157"/>
      <c r="H3027" s="138"/>
      <c r="I3027" s="126" t="e">
        <f>VLOOKUP(H3027,Presupuesto!$B$11:$C$565,2,0)</f>
        <v>#N/A</v>
      </c>
      <c r="J3027" s="94" t="str">
        <f t="shared" si="225"/>
        <v>Desarrollo del Sistema de Educación Superior</v>
      </c>
      <c r="K3027" s="94" t="s">
        <v>400</v>
      </c>
    </row>
    <row r="3028" spans="3:11" hidden="1" x14ac:dyDescent="0.25">
      <c r="C3028" s="137"/>
      <c r="D3028" s="154"/>
      <c r="E3028" s="119"/>
      <c r="F3028" s="93">
        <f t="shared" si="224"/>
        <v>0</v>
      </c>
      <c r="G3028" s="157"/>
      <c r="H3028" s="138"/>
      <c r="I3028" s="126" t="e">
        <f>VLOOKUP(H3028,Presupuesto!$B$11:$C$565,2,0)</f>
        <v>#N/A</v>
      </c>
      <c r="J3028" s="94" t="str">
        <f t="shared" si="225"/>
        <v>Desarrollo del Sistema de Educación Superior</v>
      </c>
      <c r="K3028" s="94" t="s">
        <v>411</v>
      </c>
    </row>
    <row r="3029" spans="3:11" hidden="1" x14ac:dyDescent="0.25">
      <c r="C3029" s="137"/>
      <c r="D3029" s="154"/>
      <c r="E3029" s="119"/>
      <c r="F3029" s="93">
        <f t="shared" si="224"/>
        <v>0</v>
      </c>
      <c r="G3029" s="157"/>
      <c r="H3029" s="138"/>
      <c r="I3029" s="126" t="e">
        <f>VLOOKUP(H3029,Presupuesto!$B$11:$C$565,2,0)</f>
        <v>#N/A</v>
      </c>
      <c r="J3029" s="94" t="str">
        <f t="shared" si="225"/>
        <v>Desarrollo del Sistema de Educación Superior</v>
      </c>
      <c r="K3029" s="94" t="s">
        <v>411</v>
      </c>
    </row>
    <row r="3030" spans="3:11" hidden="1" x14ac:dyDescent="0.25">
      <c r="C3030" s="137"/>
      <c r="D3030" s="154"/>
      <c r="E3030" s="119"/>
      <c r="F3030" s="93">
        <f t="shared" si="224"/>
        <v>0</v>
      </c>
      <c r="G3030" s="157"/>
      <c r="H3030" s="138"/>
      <c r="I3030" s="126" t="e">
        <f>VLOOKUP(H3030,Presupuesto!$B$11:$C$565,2,0)</f>
        <v>#N/A</v>
      </c>
      <c r="J3030" s="94" t="str">
        <f t="shared" si="225"/>
        <v>Desarrollo del Sistema de Educación Superior</v>
      </c>
      <c r="K3030" s="94" t="s">
        <v>411</v>
      </c>
    </row>
    <row r="3031" spans="3:11" x14ac:dyDescent="0.25">
      <c r="C3031" s="380"/>
      <c r="D3031" s="380"/>
      <c r="E3031" s="380"/>
      <c r="F3031" s="380"/>
      <c r="G3031" s="367"/>
      <c r="H3031" s="380"/>
      <c r="I3031" s="380"/>
      <c r="J3031" s="380"/>
      <c r="K3031" s="380"/>
    </row>
    <row r="3032" spans="3:11" ht="15.75" thickBot="1" x14ac:dyDescent="0.3">
      <c r="C3032" s="380"/>
      <c r="D3032" s="380"/>
      <c r="E3032" s="380"/>
      <c r="F3032" s="380"/>
      <c r="G3032" s="367"/>
      <c r="H3032" s="380"/>
      <c r="I3032" s="380"/>
      <c r="J3032" s="380"/>
      <c r="K3032" s="380"/>
    </row>
    <row r="3033" spans="3:11" ht="15.75" thickBot="1" x14ac:dyDescent="0.3">
      <c r="C3033" s="153" t="s">
        <v>53</v>
      </c>
      <c r="D3033" s="307">
        <f>SUM(F3040:F3048)</f>
        <v>15625</v>
      </c>
      <c r="E3033" s="380"/>
      <c r="F3033" s="70"/>
      <c r="G3033" s="76"/>
      <c r="H3033" s="70"/>
      <c r="I3033" s="70"/>
      <c r="J3033" s="380"/>
      <c r="K3033" s="380"/>
    </row>
    <row r="3034" spans="3:11" x14ac:dyDescent="0.25">
      <c r="C3034" s="70"/>
      <c r="D3034" s="31"/>
      <c r="E3034" s="89"/>
      <c r="F3034" s="89"/>
      <c r="G3034" s="89"/>
      <c r="H3034" s="73"/>
      <c r="I3034" s="73"/>
      <c r="J3034" s="73"/>
      <c r="K3034" s="108"/>
    </row>
    <row r="3035" spans="3:11" x14ac:dyDescent="0.25">
      <c r="C3035" s="70"/>
      <c r="D3035" s="31"/>
      <c r="E3035" s="89"/>
      <c r="F3035" s="89"/>
      <c r="G3035" s="89"/>
      <c r="H3035" s="73"/>
      <c r="I3035" s="73"/>
      <c r="J3035" s="73"/>
      <c r="K3035" s="108"/>
    </row>
    <row r="3036" spans="3:11" ht="15.75" x14ac:dyDescent="0.25">
      <c r="C3036" s="198" t="s">
        <v>391</v>
      </c>
      <c r="D3036" s="306" t="s">
        <v>2764</v>
      </c>
      <c r="E3036" s="89"/>
      <c r="F3036" s="89"/>
      <c r="G3036" s="89"/>
      <c r="H3036" s="73"/>
      <c r="I3036" s="73"/>
      <c r="J3036" s="73"/>
      <c r="K3036" s="108"/>
    </row>
    <row r="3037" spans="3:11" ht="18.75" x14ac:dyDescent="0.25">
      <c r="C3037" s="200" t="str">
        <f>IFERROR(VLOOKUP(D3036,'1. Desarrollo e Innov. Curricu.'!$F:$G,2,FALSE),IFERROR(VLOOKUP(D3036,'2. Investigación Científica'!$F:$G,2,FALSE),IFERROR(VLOOKUP(D3036,'3. Vinculación Univ. Sociedad'!$E:$G,2,FALSE),IFERROR(VLOOKUP(D3036,'4. Docencia y Profesorado Univ.'!$F:$G,2,FALSE),IFERROR(VLOOKUP(D3036,'5. Estudiantes y Graduados'!$F:$G,2,FALSE),IFERROR(VLOOKUP(D3036,'11. Gestion Administrativa'!$F:$G,2,FALSE),IFERROR(VLOOKUP(D3036,'13. Gestión Académica'!$F:$G,2,FALSE),IFERROR(VLOOKUP(D3036,'9. Asegura. de la Calid. y M'!$F:$G,2,FALSE),IFERROR(VLOOKUP(D3036,'6. Gestión del Conocimiento'!$F:$G,2,FALSE),IFERROR(VLOOKUP(D3036,'15. Gobernabilidad y Proceso...'!$F:$G,2,FALSE),IFERROR(VLOOKUP(D3036,'12. Gestión del Talento Humano'!$F:$G,2,FALSE),IFERROR(VLOOKUP(D3036,'14. Internacional... de la E.S.'!$F:$G,2,FALSE),IFERROR(VLOOKUP(D3036,'10. Posgrado'!$F:$G,2,FALSE),IFERROR(VLOOKUP(D3036,'17. Gestión TIC'!$F:$G,2,FALSE),IFERROR(VLOOKUP(D3036,'16. Desa. del Sistema Educ.Sup.'!$F:$G,2,FALSE),IFERROR(VLOOKUP(D3036,'8. Cultura de Inno. Insti...'!$F:$G,2,FALSE),VLOOKUP(D3036,'7. Lo Esencial de la Reforma U.'!$F:$G,2,0)))))))))))))))))</f>
        <v>Inclusión de la UNAH como miembro del consorcio internacional para deslizamiento</v>
      </c>
      <c r="D3037" s="31"/>
      <c r="E3037" s="89"/>
      <c r="F3037" s="89"/>
      <c r="G3037" s="89"/>
      <c r="H3037" s="73"/>
      <c r="I3037" s="73"/>
      <c r="J3037" s="73"/>
      <c r="K3037" s="108"/>
    </row>
    <row r="3038" spans="3:11" ht="15.75" thickBot="1" x14ac:dyDescent="0.3">
      <c r="C3038" s="380"/>
      <c r="D3038" s="380"/>
      <c r="E3038" s="380"/>
      <c r="F3038" s="89"/>
      <c r="G3038" s="73"/>
      <c r="H3038" s="73"/>
      <c r="I3038" s="73"/>
      <c r="J3038" s="380"/>
      <c r="K3038" s="380"/>
    </row>
    <row r="3039" spans="3:11" ht="30.75" thickBot="1" x14ac:dyDescent="0.3">
      <c r="C3039" s="125" t="s">
        <v>44</v>
      </c>
      <c r="D3039" s="125" t="s">
        <v>55</v>
      </c>
      <c r="E3039" s="132" t="s">
        <v>57</v>
      </c>
      <c r="F3039" s="131" t="s">
        <v>27</v>
      </c>
      <c r="G3039" s="129" t="s">
        <v>130</v>
      </c>
      <c r="H3039" s="132" t="s">
        <v>46</v>
      </c>
      <c r="I3039" s="129" t="s">
        <v>131</v>
      </c>
      <c r="J3039" s="129" t="s">
        <v>409</v>
      </c>
      <c r="K3039" s="129" t="s">
        <v>410</v>
      </c>
    </row>
    <row r="3040" spans="3:11" hidden="1" x14ac:dyDescent="0.25">
      <c r="C3040" s="210" t="s">
        <v>438</v>
      </c>
      <c r="D3040" s="211"/>
      <c r="E3040" s="209">
        <f>HLOOKUP(C3040,$AH$2:$BU$3,2,0)</f>
        <v>620</v>
      </c>
      <c r="F3040" s="93">
        <f t="shared" ref="F3040:F3048" si="226">D3040*E3040</f>
        <v>0</v>
      </c>
      <c r="G3040" s="157"/>
      <c r="H3040" s="138"/>
      <c r="I3040" s="126" t="e">
        <f>VLOOKUP(H3040,Presupuesto!$B$11:$C$565,2,0)</f>
        <v>#N/A</v>
      </c>
      <c r="J3040" s="208" t="s">
        <v>1474</v>
      </c>
      <c r="K3040" s="94" t="s">
        <v>393</v>
      </c>
    </row>
    <row r="3041" spans="3:11" x14ac:dyDescent="0.25">
      <c r="C3041" s="137" t="s">
        <v>3146</v>
      </c>
      <c r="D3041" s="154">
        <v>1</v>
      </c>
      <c r="E3041" s="119">
        <v>15625</v>
      </c>
      <c r="F3041" s="93">
        <f t="shared" si="226"/>
        <v>15625</v>
      </c>
      <c r="G3041" s="157" t="s">
        <v>128</v>
      </c>
      <c r="H3041" s="138"/>
      <c r="I3041" s="126" t="e">
        <f>VLOOKUP(H3041,Presupuesto!$B$11:$C$565,2,0)</f>
        <v>#N/A</v>
      </c>
      <c r="J3041" s="94" t="s">
        <v>1366</v>
      </c>
      <c r="K3041" s="94" t="s">
        <v>394</v>
      </c>
    </row>
    <row r="3042" spans="3:11" hidden="1" x14ac:dyDescent="0.25">
      <c r="C3042" s="137"/>
      <c r="D3042" s="154"/>
      <c r="E3042" s="119"/>
      <c r="F3042" s="93">
        <f t="shared" si="226"/>
        <v>0</v>
      </c>
      <c r="G3042" s="157"/>
      <c r="H3042" s="138"/>
      <c r="I3042" s="126" t="e">
        <f>VLOOKUP(H3042,Presupuesto!$B$11:$C$565,2,0)</f>
        <v>#N/A</v>
      </c>
      <c r="J3042" s="94" t="str">
        <f t="shared" ref="J3042:J3048" si="227">$J$854</f>
        <v>Desarrollo del Sistema de Educación Superior</v>
      </c>
      <c r="K3042" s="94" t="s">
        <v>411</v>
      </c>
    </row>
    <row r="3043" spans="3:11" hidden="1" x14ac:dyDescent="0.25">
      <c r="C3043" s="137"/>
      <c r="D3043" s="154"/>
      <c r="E3043" s="119"/>
      <c r="F3043" s="93">
        <f t="shared" si="226"/>
        <v>0</v>
      </c>
      <c r="G3043" s="157"/>
      <c r="H3043" s="138"/>
      <c r="I3043" s="126" t="e">
        <f>VLOOKUP(H3043,Presupuesto!$B$11:$C$565,2,0)</f>
        <v>#N/A</v>
      </c>
      <c r="J3043" s="94" t="str">
        <f t="shared" si="227"/>
        <v>Desarrollo del Sistema de Educación Superior</v>
      </c>
      <c r="K3043" s="94" t="s">
        <v>411</v>
      </c>
    </row>
    <row r="3044" spans="3:11" hidden="1" x14ac:dyDescent="0.25">
      <c r="C3044" s="137"/>
      <c r="D3044" s="154"/>
      <c r="E3044" s="119"/>
      <c r="F3044" s="93">
        <f t="shared" si="226"/>
        <v>0</v>
      </c>
      <c r="G3044" s="157"/>
      <c r="H3044" s="138"/>
      <c r="I3044" s="126" t="e">
        <f>VLOOKUP(H3044,Presupuesto!$B$11:$C$565,2,0)</f>
        <v>#N/A</v>
      </c>
      <c r="J3044" s="94" t="str">
        <f t="shared" si="227"/>
        <v>Desarrollo del Sistema de Educación Superior</v>
      </c>
      <c r="K3044" s="94" t="s">
        <v>411</v>
      </c>
    </row>
    <row r="3045" spans="3:11" hidden="1" x14ac:dyDescent="0.25">
      <c r="C3045" s="137"/>
      <c r="D3045" s="154"/>
      <c r="E3045" s="119"/>
      <c r="F3045" s="93">
        <f t="shared" si="226"/>
        <v>0</v>
      </c>
      <c r="G3045" s="157"/>
      <c r="H3045" s="138"/>
      <c r="I3045" s="126" t="e">
        <f>VLOOKUP(H3045,Presupuesto!$B$11:$C$565,2,0)</f>
        <v>#N/A</v>
      </c>
      <c r="J3045" s="94" t="str">
        <f t="shared" si="227"/>
        <v>Desarrollo del Sistema de Educación Superior</v>
      </c>
      <c r="K3045" s="94" t="s">
        <v>400</v>
      </c>
    </row>
    <row r="3046" spans="3:11" hidden="1" x14ac:dyDescent="0.25">
      <c r="C3046" s="137"/>
      <c r="D3046" s="154"/>
      <c r="E3046" s="119"/>
      <c r="F3046" s="93">
        <f t="shared" si="226"/>
        <v>0</v>
      </c>
      <c r="G3046" s="157"/>
      <c r="H3046" s="138"/>
      <c r="I3046" s="126" t="e">
        <f>VLOOKUP(H3046,Presupuesto!$B$11:$C$565,2,0)</f>
        <v>#N/A</v>
      </c>
      <c r="J3046" s="94" t="str">
        <f t="shared" si="227"/>
        <v>Desarrollo del Sistema de Educación Superior</v>
      </c>
      <c r="K3046" s="94" t="s">
        <v>411</v>
      </c>
    </row>
    <row r="3047" spans="3:11" hidden="1" x14ac:dyDescent="0.25">
      <c r="C3047" s="137"/>
      <c r="D3047" s="154"/>
      <c r="E3047" s="119"/>
      <c r="F3047" s="93">
        <f t="shared" si="226"/>
        <v>0</v>
      </c>
      <c r="G3047" s="157"/>
      <c r="H3047" s="138"/>
      <c r="I3047" s="126" t="e">
        <f>VLOOKUP(H3047,Presupuesto!$B$11:$C$565,2,0)</f>
        <v>#N/A</v>
      </c>
      <c r="J3047" s="94" t="str">
        <f t="shared" si="227"/>
        <v>Desarrollo del Sistema de Educación Superior</v>
      </c>
      <c r="K3047" s="94" t="s">
        <v>411</v>
      </c>
    </row>
    <row r="3048" spans="3:11" hidden="1" x14ac:dyDescent="0.25">
      <c r="C3048" s="137"/>
      <c r="D3048" s="154"/>
      <c r="E3048" s="119"/>
      <c r="F3048" s="93">
        <f t="shared" si="226"/>
        <v>0</v>
      </c>
      <c r="G3048" s="157"/>
      <c r="H3048" s="138"/>
      <c r="I3048" s="126" t="e">
        <f>VLOOKUP(H3048,Presupuesto!$B$11:$C$565,2,0)</f>
        <v>#N/A</v>
      </c>
      <c r="J3048" s="94" t="str">
        <f t="shared" si="227"/>
        <v>Desarrollo del Sistema de Educación Superior</v>
      </c>
      <c r="K3048" s="94" t="s">
        <v>411</v>
      </c>
    </row>
    <row r="3049" spans="3:11" x14ac:dyDescent="0.25">
      <c r="C3049" s="380"/>
      <c r="D3049" s="380"/>
      <c r="E3049" s="380"/>
      <c r="F3049" s="380"/>
      <c r="G3049" s="367"/>
      <c r="H3049" s="380"/>
      <c r="I3049" s="380"/>
      <c r="J3049" s="380"/>
      <c r="K3049" s="380"/>
    </row>
    <row r="3050" spans="3:11" ht="15.75" thickBot="1" x14ac:dyDescent="0.3">
      <c r="C3050" s="380"/>
      <c r="D3050" s="380"/>
      <c r="E3050" s="380"/>
      <c r="F3050" s="380"/>
      <c r="G3050" s="367"/>
      <c r="H3050" s="380"/>
      <c r="I3050" s="380"/>
      <c r="J3050" s="380"/>
      <c r="K3050" s="380"/>
    </row>
    <row r="3051" spans="3:11" ht="15.75" thickBot="1" x14ac:dyDescent="0.3">
      <c r="C3051" s="153" t="s">
        <v>53</v>
      </c>
      <c r="D3051" s="307">
        <f>SUM(F3058:F3066)</f>
        <v>25000</v>
      </c>
      <c r="E3051" s="380"/>
      <c r="F3051" s="70"/>
      <c r="G3051" s="76"/>
      <c r="H3051" s="70"/>
      <c r="I3051" s="70"/>
      <c r="J3051" s="380"/>
      <c r="K3051" s="380"/>
    </row>
    <row r="3052" spans="3:11" x14ac:dyDescent="0.25">
      <c r="C3052" s="70"/>
      <c r="D3052" s="31"/>
      <c r="E3052" s="89"/>
      <c r="F3052" s="89"/>
      <c r="G3052" s="89"/>
      <c r="H3052" s="73"/>
      <c r="I3052" s="73"/>
      <c r="J3052" s="73"/>
      <c r="K3052" s="108"/>
    </row>
    <row r="3053" spans="3:11" x14ac:dyDescent="0.25">
      <c r="C3053" s="70"/>
      <c r="D3053" s="31"/>
      <c r="E3053" s="89"/>
      <c r="F3053" s="89"/>
      <c r="G3053" s="89"/>
      <c r="H3053" s="73"/>
      <c r="I3053" s="73"/>
      <c r="J3053" s="73"/>
      <c r="K3053" s="108"/>
    </row>
    <row r="3054" spans="3:11" ht="15.75" x14ac:dyDescent="0.25">
      <c r="C3054" s="198" t="s">
        <v>391</v>
      </c>
      <c r="D3054" s="306" t="s">
        <v>2884</v>
      </c>
      <c r="E3054" s="89"/>
      <c r="F3054" s="89"/>
      <c r="G3054" s="89"/>
      <c r="H3054" s="73"/>
      <c r="I3054" s="73"/>
      <c r="J3054" s="73"/>
      <c r="K3054" s="108"/>
    </row>
    <row r="3055" spans="3:11" ht="18.75" x14ac:dyDescent="0.25">
      <c r="C3055" s="200" t="str">
        <f>IFERROR(VLOOKUP(D3054,'1. Desarrollo e Innov. Curricu.'!$F:$G,2,FALSE),IFERROR(VLOOKUP(D3054,'2. Investigación Científica'!$F:$G,2,FALSE),IFERROR(VLOOKUP(D3054,'3. Vinculación Univ. Sociedad'!$E:$G,2,FALSE),IFERROR(VLOOKUP(D3054,'4. Docencia y Profesorado Univ.'!$F:$G,2,FALSE),IFERROR(VLOOKUP(D3054,'5. Estudiantes y Graduados'!$F:$G,2,FALSE),IFERROR(VLOOKUP(D3054,'11. Gestion Administrativa'!$F:$G,2,FALSE),IFERROR(VLOOKUP(D3054,'13. Gestión Académica'!$F:$G,2,FALSE),IFERROR(VLOOKUP(D3054,'9. Asegura. de la Calid. y M'!$F:$G,2,FALSE),IFERROR(VLOOKUP(D3054,'6. Gestión del Conocimiento'!$F:$G,2,FALSE),IFERROR(VLOOKUP(D3054,'15. Gobernabilidad y Proceso...'!$F:$G,2,FALSE),IFERROR(VLOOKUP(D3054,'12. Gestión del Talento Humano'!$F:$G,2,FALSE),IFERROR(VLOOKUP(D3054,'14. Internacional... de la E.S.'!$F:$G,2,FALSE),IFERROR(VLOOKUP(D3054,'10. Posgrado'!$F:$G,2,FALSE),IFERROR(VLOOKUP(D3054,'17. Gestión TIC'!$F:$G,2,FALSE),IFERROR(VLOOKUP(D3054,'16. Desa. del Sistema Educ.Sup.'!$F:$G,2,FALSE),IFERROR(VLOOKUP(D3054,'8. Cultura de Inno. Insti...'!$F:$G,2,FALSE),VLOOKUP(D3054,'7. Lo Esencial de la Reforma U.'!$F:$G,2,0)))))))))))))))))</f>
        <v>Gestionar la invitación de dos profesores visitantes para impartir cursos, talleres y seminarios</v>
      </c>
      <c r="D3055" s="31"/>
      <c r="E3055" s="89"/>
      <c r="F3055" s="89"/>
      <c r="G3055" s="89"/>
      <c r="H3055" s="73"/>
      <c r="I3055" s="73"/>
      <c r="J3055" s="73"/>
      <c r="K3055" s="108"/>
    </row>
    <row r="3056" spans="3:11" ht="15.75" thickBot="1" x14ac:dyDescent="0.3">
      <c r="C3056" s="380"/>
      <c r="D3056" s="380"/>
      <c r="E3056" s="380"/>
      <c r="F3056" s="89"/>
      <c r="G3056" s="73"/>
      <c r="H3056" s="73"/>
      <c r="I3056" s="73"/>
      <c r="J3056" s="380"/>
      <c r="K3056" s="380"/>
    </row>
    <row r="3057" spans="3:11" ht="30.75" thickBot="1" x14ac:dyDescent="0.3">
      <c r="C3057" s="125" t="s">
        <v>44</v>
      </c>
      <c r="D3057" s="125" t="s">
        <v>55</v>
      </c>
      <c r="E3057" s="132" t="s">
        <v>57</v>
      </c>
      <c r="F3057" s="131" t="s">
        <v>27</v>
      </c>
      <c r="G3057" s="129" t="s">
        <v>130</v>
      </c>
      <c r="H3057" s="132" t="s">
        <v>46</v>
      </c>
      <c r="I3057" s="129" t="s">
        <v>131</v>
      </c>
      <c r="J3057" s="129" t="s">
        <v>409</v>
      </c>
      <c r="K3057" s="129" t="s">
        <v>410</v>
      </c>
    </row>
    <row r="3058" spans="3:11" hidden="1" x14ac:dyDescent="0.25">
      <c r="C3058" s="210" t="s">
        <v>438</v>
      </c>
      <c r="D3058" s="211"/>
      <c r="E3058" s="209">
        <f>HLOOKUP(C3058,$AH$2:$BU$3,2,0)</f>
        <v>620</v>
      </c>
      <c r="F3058" s="93">
        <f t="shared" ref="F3058:F3066" si="228">D3058*E3058</f>
        <v>0</v>
      </c>
      <c r="G3058" s="157"/>
      <c r="H3058" s="138"/>
      <c r="I3058" s="126" t="e">
        <f>VLOOKUP(H3058,Presupuesto!$B$11:$C$565,2,0)</f>
        <v>#N/A</v>
      </c>
      <c r="J3058" s="208" t="s">
        <v>1474</v>
      </c>
      <c r="K3058" s="94" t="s">
        <v>393</v>
      </c>
    </row>
    <row r="3059" spans="3:11" x14ac:dyDescent="0.25">
      <c r="C3059" s="137" t="s">
        <v>3147</v>
      </c>
      <c r="D3059" s="154">
        <v>2</v>
      </c>
      <c r="E3059" s="119">
        <v>12500</v>
      </c>
      <c r="F3059" s="93">
        <f t="shared" si="228"/>
        <v>25000</v>
      </c>
      <c r="G3059" s="157" t="s">
        <v>128</v>
      </c>
      <c r="H3059" s="138"/>
      <c r="I3059" s="126" t="e">
        <f>VLOOKUP(H3059,Presupuesto!$B$11:$C$565,2,0)</f>
        <v>#N/A</v>
      </c>
      <c r="J3059" s="94" t="s">
        <v>1366</v>
      </c>
      <c r="K3059" s="94" t="s">
        <v>400</v>
      </c>
    </row>
    <row r="3060" spans="3:11" hidden="1" x14ac:dyDescent="0.25">
      <c r="C3060" s="137"/>
      <c r="D3060" s="154"/>
      <c r="E3060" s="119"/>
      <c r="F3060" s="93">
        <f t="shared" si="228"/>
        <v>0</v>
      </c>
      <c r="G3060" s="157"/>
      <c r="H3060" s="138"/>
      <c r="I3060" s="126" t="e">
        <f>VLOOKUP(H3060,Presupuesto!$B$11:$C$565,2,0)</f>
        <v>#N/A</v>
      </c>
      <c r="J3060" s="94" t="str">
        <f t="shared" ref="J3060:J3066" si="229">$J$854</f>
        <v>Desarrollo del Sistema de Educación Superior</v>
      </c>
      <c r="K3060" s="94" t="s">
        <v>411</v>
      </c>
    </row>
    <row r="3061" spans="3:11" hidden="1" x14ac:dyDescent="0.25">
      <c r="C3061" s="137"/>
      <c r="D3061" s="154"/>
      <c r="E3061" s="119"/>
      <c r="F3061" s="93">
        <f t="shared" si="228"/>
        <v>0</v>
      </c>
      <c r="G3061" s="157"/>
      <c r="H3061" s="138"/>
      <c r="I3061" s="126" t="e">
        <f>VLOOKUP(H3061,Presupuesto!$B$11:$C$565,2,0)</f>
        <v>#N/A</v>
      </c>
      <c r="J3061" s="94" t="str">
        <f t="shared" si="229"/>
        <v>Desarrollo del Sistema de Educación Superior</v>
      </c>
      <c r="K3061" s="94" t="s">
        <v>411</v>
      </c>
    </row>
    <row r="3062" spans="3:11" hidden="1" x14ac:dyDescent="0.25">
      <c r="C3062" s="137"/>
      <c r="D3062" s="154"/>
      <c r="E3062" s="119"/>
      <c r="F3062" s="93">
        <f t="shared" si="228"/>
        <v>0</v>
      </c>
      <c r="G3062" s="157"/>
      <c r="H3062" s="138"/>
      <c r="I3062" s="126" t="e">
        <f>VLOOKUP(H3062,Presupuesto!$B$11:$C$565,2,0)</f>
        <v>#N/A</v>
      </c>
      <c r="J3062" s="94" t="str">
        <f t="shared" si="229"/>
        <v>Desarrollo del Sistema de Educación Superior</v>
      </c>
      <c r="K3062" s="94" t="s">
        <v>411</v>
      </c>
    </row>
    <row r="3063" spans="3:11" hidden="1" x14ac:dyDescent="0.25">
      <c r="C3063" s="137"/>
      <c r="D3063" s="154"/>
      <c r="E3063" s="119"/>
      <c r="F3063" s="93">
        <f t="shared" si="228"/>
        <v>0</v>
      </c>
      <c r="G3063" s="157"/>
      <c r="H3063" s="138"/>
      <c r="I3063" s="126" t="e">
        <f>VLOOKUP(H3063,Presupuesto!$B$11:$C$565,2,0)</f>
        <v>#N/A</v>
      </c>
      <c r="J3063" s="94" t="str">
        <f t="shared" si="229"/>
        <v>Desarrollo del Sistema de Educación Superior</v>
      </c>
      <c r="K3063" s="94" t="s">
        <v>400</v>
      </c>
    </row>
    <row r="3064" spans="3:11" hidden="1" x14ac:dyDescent="0.25">
      <c r="C3064" s="137"/>
      <c r="D3064" s="154"/>
      <c r="E3064" s="119"/>
      <c r="F3064" s="93">
        <f t="shared" si="228"/>
        <v>0</v>
      </c>
      <c r="G3064" s="157"/>
      <c r="H3064" s="138"/>
      <c r="I3064" s="126" t="e">
        <f>VLOOKUP(H3064,Presupuesto!$B$11:$C$565,2,0)</f>
        <v>#N/A</v>
      </c>
      <c r="J3064" s="94" t="str">
        <f t="shared" si="229"/>
        <v>Desarrollo del Sistema de Educación Superior</v>
      </c>
      <c r="K3064" s="94" t="s">
        <v>411</v>
      </c>
    </row>
    <row r="3065" spans="3:11" hidden="1" x14ac:dyDescent="0.25">
      <c r="C3065" s="137"/>
      <c r="D3065" s="154"/>
      <c r="E3065" s="119"/>
      <c r="F3065" s="93">
        <f t="shared" si="228"/>
        <v>0</v>
      </c>
      <c r="G3065" s="157"/>
      <c r="H3065" s="138"/>
      <c r="I3065" s="126" t="e">
        <f>VLOOKUP(H3065,Presupuesto!$B$11:$C$565,2,0)</f>
        <v>#N/A</v>
      </c>
      <c r="J3065" s="94" t="str">
        <f t="shared" si="229"/>
        <v>Desarrollo del Sistema de Educación Superior</v>
      </c>
      <c r="K3065" s="94" t="s">
        <v>411</v>
      </c>
    </row>
    <row r="3066" spans="3:11" hidden="1" x14ac:dyDescent="0.25">
      <c r="C3066" s="137"/>
      <c r="D3066" s="154"/>
      <c r="E3066" s="119"/>
      <c r="F3066" s="93">
        <f t="shared" si="228"/>
        <v>0</v>
      </c>
      <c r="G3066" s="157"/>
      <c r="H3066" s="138"/>
      <c r="I3066" s="126" t="e">
        <f>VLOOKUP(H3066,Presupuesto!$B$11:$C$565,2,0)</f>
        <v>#N/A</v>
      </c>
      <c r="J3066" s="94" t="str">
        <f t="shared" si="229"/>
        <v>Desarrollo del Sistema de Educación Superior</v>
      </c>
      <c r="K3066" s="94" t="s">
        <v>411</v>
      </c>
    </row>
    <row r="3068" spans="3:11" ht="15.75" thickBot="1" x14ac:dyDescent="0.3"/>
    <row r="3069" spans="3:11" ht="15.75" thickBot="1" x14ac:dyDescent="0.3">
      <c r="C3069" s="153" t="s">
        <v>53</v>
      </c>
      <c r="D3069" s="307">
        <f>SUM(F3076:F3084)</f>
        <v>100000</v>
      </c>
      <c r="E3069" s="380"/>
      <c r="F3069" s="70"/>
      <c r="G3069" s="76"/>
      <c r="H3069" s="70"/>
      <c r="I3069" s="70"/>
      <c r="J3069" s="380"/>
      <c r="K3069" s="380"/>
    </row>
    <row r="3070" spans="3:11" x14ac:dyDescent="0.25">
      <c r="C3070" s="70"/>
      <c r="D3070" s="31"/>
      <c r="E3070" s="89"/>
      <c r="F3070" s="89"/>
      <c r="G3070" s="89"/>
      <c r="H3070" s="73"/>
      <c r="I3070" s="73"/>
      <c r="J3070" s="73"/>
      <c r="K3070" s="108"/>
    </row>
    <row r="3071" spans="3:11" x14ac:dyDescent="0.25">
      <c r="C3071" s="70"/>
      <c r="D3071" s="31"/>
      <c r="E3071" s="89"/>
      <c r="F3071" s="89"/>
      <c r="G3071" s="89"/>
      <c r="H3071" s="73"/>
      <c r="I3071" s="73"/>
      <c r="J3071" s="73"/>
      <c r="K3071" s="108"/>
    </row>
    <row r="3072" spans="3:11" ht="15.75" x14ac:dyDescent="0.25">
      <c r="C3072" s="198" t="s">
        <v>391</v>
      </c>
      <c r="D3072" s="306" t="s">
        <v>2776</v>
      </c>
      <c r="E3072" s="89"/>
      <c r="F3072" s="89"/>
      <c r="G3072" s="89"/>
      <c r="H3072" s="73"/>
      <c r="I3072" s="73"/>
      <c r="J3072" s="73"/>
      <c r="K3072" s="108"/>
    </row>
    <row r="3073" spans="3:11" ht="18.75" x14ac:dyDescent="0.25">
      <c r="C3073" s="200" t="str">
        <f>IFERROR(VLOOKUP(D3072,'1. Desarrollo e Innov. Curricu.'!$F:$G,2,FALSE),IFERROR(VLOOKUP(D3072,'2. Investigación Científica'!$F:$G,2,FALSE),IFERROR(VLOOKUP(D3072,'3. Vinculación Univ. Sociedad'!$E:$G,2,FALSE),IFERROR(VLOOKUP(D3072,'4. Docencia y Profesorado Univ.'!$F:$G,2,FALSE),IFERROR(VLOOKUP(D3072,'5. Estudiantes y Graduados'!$F:$G,2,FALSE),IFERROR(VLOOKUP(D3072,'11. Gestion Administrativa'!$F:$G,2,FALSE),IFERROR(VLOOKUP(D3072,'13. Gestión Académica'!$F:$G,2,FALSE),IFERROR(VLOOKUP(D3072,'9. Asegura. de la Calid. y M'!$F:$G,2,FALSE),IFERROR(VLOOKUP(D3072,'6. Gestión del Conocimiento'!$F:$G,2,FALSE),IFERROR(VLOOKUP(D3072,'15. Gobernabilidad y Proceso...'!$F:$G,2,FALSE),IFERROR(VLOOKUP(D3072,'12. Gestión del Talento Humano'!$F:$G,2,FALSE),IFERROR(VLOOKUP(D3072,'14. Internacional... de la E.S.'!$F:$G,2,FALSE),IFERROR(VLOOKUP(D3072,'10. Posgrado'!$F:$G,2,FALSE),IFERROR(VLOOKUP(D3072,'17. Gestión TIC'!$F:$G,2,FALSE),IFERROR(VLOOKUP(D3072,'16. Desa. del Sistema Educ.Sup.'!$F:$G,2,FALSE),IFERROR(VLOOKUP(D3072,'8. Cultura de Inno. Insti...'!$F:$G,2,FALSE),VLOOKUP(D3072,'7. Lo Esencial de la Reforma U.'!$F:$G,2,0)))))))))))))))))</f>
        <v xml:space="preserve">Desarrollo de una aplicación informativa para dispositivos móviles </v>
      </c>
      <c r="D3073" s="31"/>
      <c r="E3073" s="89"/>
      <c r="F3073" s="89"/>
      <c r="G3073" s="89"/>
      <c r="H3073" s="73"/>
      <c r="I3073" s="73"/>
      <c r="J3073" s="73"/>
      <c r="K3073" s="108"/>
    </row>
    <row r="3074" spans="3:11" ht="15.75" thickBot="1" x14ac:dyDescent="0.3">
      <c r="C3074" s="380"/>
      <c r="D3074" s="380"/>
      <c r="E3074" s="380"/>
      <c r="F3074" s="89"/>
      <c r="G3074" s="73"/>
      <c r="H3074" s="73"/>
      <c r="I3074" s="73"/>
      <c r="J3074" s="380"/>
      <c r="K3074" s="380"/>
    </row>
    <row r="3075" spans="3:11" ht="30.75" thickBot="1" x14ac:dyDescent="0.3">
      <c r="C3075" s="125" t="s">
        <v>44</v>
      </c>
      <c r="D3075" s="125" t="s">
        <v>55</v>
      </c>
      <c r="E3075" s="132" t="s">
        <v>57</v>
      </c>
      <c r="F3075" s="131" t="s">
        <v>27</v>
      </c>
      <c r="G3075" s="129" t="s">
        <v>130</v>
      </c>
      <c r="H3075" s="132" t="s">
        <v>46</v>
      </c>
      <c r="I3075" s="129" t="s">
        <v>131</v>
      </c>
      <c r="J3075" s="129" t="s">
        <v>409</v>
      </c>
      <c r="K3075" s="129" t="s">
        <v>410</v>
      </c>
    </row>
    <row r="3076" spans="3:11" hidden="1" x14ac:dyDescent="0.25">
      <c r="C3076" s="210" t="s">
        <v>438</v>
      </c>
      <c r="D3076" s="211"/>
      <c r="E3076" s="209">
        <f>HLOOKUP(C3076,$AH$2:$BU$3,2,0)</f>
        <v>620</v>
      </c>
      <c r="F3076" s="93">
        <f t="shared" ref="F3076:F3084" si="230">D3076*E3076</f>
        <v>0</v>
      </c>
      <c r="G3076" s="157"/>
      <c r="H3076" s="138"/>
      <c r="I3076" s="126" t="e">
        <f>VLOOKUP(H3076,Presupuesto!$B$11:$C$565,2,0)</f>
        <v>#N/A</v>
      </c>
      <c r="J3076" s="208" t="s">
        <v>1474</v>
      </c>
      <c r="K3076" s="94" t="s">
        <v>393</v>
      </c>
    </row>
    <row r="3077" spans="3:11" x14ac:dyDescent="0.25">
      <c r="C3077" s="137" t="s">
        <v>3148</v>
      </c>
      <c r="D3077" s="154">
        <v>2</v>
      </c>
      <c r="E3077" s="119">
        <v>50000</v>
      </c>
      <c r="F3077" s="93">
        <f t="shared" si="230"/>
        <v>100000</v>
      </c>
      <c r="G3077" s="157" t="s">
        <v>128</v>
      </c>
      <c r="H3077" s="138"/>
      <c r="I3077" s="126" t="e">
        <f>VLOOKUP(H3077,Presupuesto!$B$11:$C$565,2,0)</f>
        <v>#N/A</v>
      </c>
      <c r="J3077" s="94" t="s">
        <v>1366</v>
      </c>
      <c r="K3077" s="94" t="s">
        <v>400</v>
      </c>
    </row>
    <row r="3078" spans="3:11" hidden="1" x14ac:dyDescent="0.25">
      <c r="C3078" s="137"/>
      <c r="D3078" s="154"/>
      <c r="E3078" s="119"/>
      <c r="F3078" s="93">
        <f t="shared" si="230"/>
        <v>0</v>
      </c>
      <c r="G3078" s="157"/>
      <c r="H3078" s="138"/>
      <c r="I3078" s="126" t="e">
        <f>VLOOKUP(H3078,Presupuesto!$B$11:$C$565,2,0)</f>
        <v>#N/A</v>
      </c>
      <c r="J3078" s="94" t="str">
        <f t="shared" ref="J3078:J3084" si="231">$J$854</f>
        <v>Desarrollo del Sistema de Educación Superior</v>
      </c>
      <c r="K3078" s="94" t="s">
        <v>411</v>
      </c>
    </row>
    <row r="3079" spans="3:11" hidden="1" x14ac:dyDescent="0.25">
      <c r="C3079" s="137"/>
      <c r="D3079" s="154"/>
      <c r="E3079" s="119"/>
      <c r="F3079" s="93">
        <f t="shared" si="230"/>
        <v>0</v>
      </c>
      <c r="G3079" s="157"/>
      <c r="H3079" s="138"/>
      <c r="I3079" s="126" t="e">
        <f>VLOOKUP(H3079,Presupuesto!$B$11:$C$565,2,0)</f>
        <v>#N/A</v>
      </c>
      <c r="J3079" s="94" t="str">
        <f t="shared" si="231"/>
        <v>Desarrollo del Sistema de Educación Superior</v>
      </c>
      <c r="K3079" s="94" t="s">
        <v>411</v>
      </c>
    </row>
    <row r="3080" spans="3:11" hidden="1" x14ac:dyDescent="0.25">
      <c r="C3080" s="137"/>
      <c r="D3080" s="154"/>
      <c r="E3080" s="119"/>
      <c r="F3080" s="93">
        <f t="shared" si="230"/>
        <v>0</v>
      </c>
      <c r="G3080" s="157"/>
      <c r="H3080" s="138"/>
      <c r="I3080" s="126" t="e">
        <f>VLOOKUP(H3080,Presupuesto!$B$11:$C$565,2,0)</f>
        <v>#N/A</v>
      </c>
      <c r="J3080" s="94" t="str">
        <f t="shared" si="231"/>
        <v>Desarrollo del Sistema de Educación Superior</v>
      </c>
      <c r="K3080" s="94" t="s">
        <v>411</v>
      </c>
    </row>
    <row r="3081" spans="3:11" hidden="1" x14ac:dyDescent="0.25">
      <c r="C3081" s="137"/>
      <c r="D3081" s="154"/>
      <c r="E3081" s="119"/>
      <c r="F3081" s="93">
        <f t="shared" si="230"/>
        <v>0</v>
      </c>
      <c r="G3081" s="157"/>
      <c r="H3081" s="138"/>
      <c r="I3081" s="126" t="e">
        <f>VLOOKUP(H3081,Presupuesto!$B$11:$C$565,2,0)</f>
        <v>#N/A</v>
      </c>
      <c r="J3081" s="94" t="str">
        <f t="shared" si="231"/>
        <v>Desarrollo del Sistema de Educación Superior</v>
      </c>
      <c r="K3081" s="94" t="s">
        <v>400</v>
      </c>
    </row>
    <row r="3082" spans="3:11" hidden="1" x14ac:dyDescent="0.25">
      <c r="C3082" s="137"/>
      <c r="D3082" s="154"/>
      <c r="E3082" s="119"/>
      <c r="F3082" s="93">
        <f t="shared" si="230"/>
        <v>0</v>
      </c>
      <c r="G3082" s="157"/>
      <c r="H3082" s="138"/>
      <c r="I3082" s="126" t="e">
        <f>VLOOKUP(H3082,Presupuesto!$B$11:$C$565,2,0)</f>
        <v>#N/A</v>
      </c>
      <c r="J3082" s="94" t="str">
        <f t="shared" si="231"/>
        <v>Desarrollo del Sistema de Educación Superior</v>
      </c>
      <c r="K3082" s="94" t="s">
        <v>411</v>
      </c>
    </row>
    <row r="3083" spans="3:11" hidden="1" x14ac:dyDescent="0.25">
      <c r="C3083" s="137"/>
      <c r="D3083" s="154"/>
      <c r="E3083" s="119"/>
      <c r="F3083" s="93">
        <f t="shared" si="230"/>
        <v>0</v>
      </c>
      <c r="G3083" s="157"/>
      <c r="H3083" s="138"/>
      <c r="I3083" s="126" t="e">
        <f>VLOOKUP(H3083,Presupuesto!$B$11:$C$565,2,0)</f>
        <v>#N/A</v>
      </c>
      <c r="J3083" s="94" t="str">
        <f t="shared" si="231"/>
        <v>Desarrollo del Sistema de Educación Superior</v>
      </c>
      <c r="K3083" s="94" t="s">
        <v>411</v>
      </c>
    </row>
    <row r="3084" spans="3:11" hidden="1" x14ac:dyDescent="0.25">
      <c r="C3084" s="137"/>
      <c r="D3084" s="154"/>
      <c r="E3084" s="119"/>
      <c r="F3084" s="93">
        <f t="shared" si="230"/>
        <v>0</v>
      </c>
      <c r="G3084" s="157"/>
      <c r="H3084" s="138"/>
      <c r="I3084" s="126" t="e">
        <f>VLOOKUP(H3084,Presupuesto!$B$11:$C$565,2,0)</f>
        <v>#N/A</v>
      </c>
      <c r="J3084" s="94" t="str">
        <f t="shared" si="231"/>
        <v>Desarrollo del Sistema de Educación Superior</v>
      </c>
      <c r="K3084" s="94" t="s">
        <v>411</v>
      </c>
    </row>
    <row r="3085" spans="3:11" x14ac:dyDescent="0.25">
      <c r="C3085" s="380"/>
      <c r="D3085" s="380"/>
      <c r="E3085" s="380"/>
      <c r="F3085" s="380"/>
      <c r="G3085" s="367"/>
      <c r="H3085" s="380"/>
      <c r="I3085" s="380"/>
      <c r="J3085" s="380"/>
      <c r="K3085" s="380"/>
    </row>
    <row r="3086" spans="3:11" x14ac:dyDescent="0.25">
      <c r="C3086" s="380"/>
      <c r="D3086" s="380"/>
      <c r="E3086" s="380"/>
      <c r="F3086" s="380"/>
      <c r="G3086" s="367"/>
      <c r="H3086" s="380"/>
      <c r="I3086" s="380"/>
      <c r="J3086" s="380"/>
      <c r="K3086" s="380"/>
    </row>
    <row r="3087" spans="3:11" ht="15.75" hidden="1" thickBot="1" x14ac:dyDescent="0.3">
      <c r="C3087" s="153" t="s">
        <v>53</v>
      </c>
      <c r="D3087" s="307">
        <f>SUM(F3094:F3102)</f>
        <v>0</v>
      </c>
      <c r="E3087" s="380"/>
      <c r="F3087" s="70"/>
      <c r="G3087" s="76"/>
      <c r="H3087" s="70"/>
      <c r="I3087" s="70"/>
      <c r="J3087" s="380"/>
      <c r="K3087" s="380"/>
    </row>
    <row r="3088" spans="3:11" hidden="1" x14ac:dyDescent="0.25">
      <c r="C3088" s="70"/>
      <c r="D3088" s="31"/>
      <c r="E3088" s="89"/>
      <c r="F3088" s="89"/>
      <c r="G3088" s="89"/>
      <c r="H3088" s="73"/>
      <c r="I3088" s="73"/>
      <c r="J3088" s="73"/>
      <c r="K3088" s="108"/>
    </row>
    <row r="3089" spans="3:11" hidden="1" x14ac:dyDescent="0.25">
      <c r="C3089" s="70"/>
      <c r="D3089" s="31"/>
      <c r="E3089" s="89"/>
      <c r="F3089" s="89"/>
      <c r="G3089" s="89"/>
      <c r="H3089" s="73"/>
      <c r="I3089" s="73"/>
      <c r="J3089" s="73"/>
      <c r="K3089" s="108"/>
    </row>
    <row r="3090" spans="3:11" ht="15.75" hidden="1" x14ac:dyDescent="0.25">
      <c r="C3090" s="198" t="s">
        <v>391</v>
      </c>
      <c r="D3090" s="306"/>
      <c r="E3090" s="89"/>
      <c r="F3090" s="89"/>
      <c r="G3090" s="89"/>
      <c r="H3090" s="73"/>
      <c r="I3090" s="73"/>
      <c r="J3090" s="73"/>
      <c r="K3090" s="108"/>
    </row>
    <row r="3091" spans="3:11" ht="18.75" hidden="1" x14ac:dyDescent="0.25">
      <c r="C3091" s="200" t="e">
        <f>IFERROR(VLOOKUP(D3090,'1. Desarrollo e Innov. Curricu.'!$F:$G,2,FALSE),IFERROR(VLOOKUP(D3090,'2. Investigación Científica'!$F:$G,2,FALSE),IFERROR(VLOOKUP(D3090,'3. Vinculación Univ. Sociedad'!$E:$G,2,FALSE),IFERROR(VLOOKUP(D3090,'4. Docencia y Profesorado Univ.'!$F:$G,2,FALSE),IFERROR(VLOOKUP(D3090,'5. Estudiantes y Graduados'!$F:$G,2,FALSE),IFERROR(VLOOKUP(D3090,'11. Gestion Administrativa'!$F:$G,2,FALSE),IFERROR(VLOOKUP(D3090,'13. Gestión Académica'!$F:$G,2,FALSE),IFERROR(VLOOKUP(D3090,'9. Asegura. de la Calid. y M'!$F:$G,2,FALSE),IFERROR(VLOOKUP(D3090,'6. Gestión del Conocimiento'!$F:$G,2,FALSE),IFERROR(VLOOKUP(D3090,'15. Gobernabilidad y Proceso...'!$F:$G,2,FALSE),IFERROR(VLOOKUP(D3090,'12. Gestión del Talento Humano'!$F:$G,2,FALSE),IFERROR(VLOOKUP(D3090,'14. Internacional... de la E.S.'!$F:$G,2,FALSE),IFERROR(VLOOKUP(D3090,'10. Posgrado'!$F:$G,2,FALSE),IFERROR(VLOOKUP(D3090,'17. Gestión TIC'!$F:$G,2,FALSE),IFERROR(VLOOKUP(D3090,'16. Desa. del Sistema Educ.Sup.'!$F:$G,2,FALSE),IFERROR(VLOOKUP(D3090,'8. Cultura de Inno. Insti...'!$F:$G,2,FALSE),VLOOKUP(D3090,'7. Lo Esencial de la Reforma U.'!$F:$G,2,0)))))))))))))))))</f>
        <v>#N/A</v>
      </c>
      <c r="D3091" s="31"/>
      <c r="E3091" s="89"/>
      <c r="F3091" s="89"/>
      <c r="G3091" s="89"/>
      <c r="H3091" s="73"/>
      <c r="I3091" s="73"/>
      <c r="J3091" s="73"/>
      <c r="K3091" s="108"/>
    </row>
    <row r="3092" spans="3:11" ht="15.75" hidden="1" thickBot="1" x14ac:dyDescent="0.3">
      <c r="C3092" s="380"/>
      <c r="D3092" s="380"/>
      <c r="E3092" s="380"/>
      <c r="F3092" s="89"/>
      <c r="G3092" s="73"/>
      <c r="H3092" s="73"/>
      <c r="I3092" s="73"/>
      <c r="J3092" s="380"/>
      <c r="K3092" s="380"/>
    </row>
    <row r="3093" spans="3:11" ht="30.75" hidden="1" thickBot="1" x14ac:dyDescent="0.3">
      <c r="C3093" s="125" t="s">
        <v>44</v>
      </c>
      <c r="D3093" s="125" t="s">
        <v>55</v>
      </c>
      <c r="E3093" s="132" t="s">
        <v>57</v>
      </c>
      <c r="F3093" s="131" t="s">
        <v>27</v>
      </c>
      <c r="G3093" s="129" t="s">
        <v>130</v>
      </c>
      <c r="H3093" s="132" t="s">
        <v>46</v>
      </c>
      <c r="I3093" s="129" t="s">
        <v>131</v>
      </c>
      <c r="J3093" s="129" t="s">
        <v>409</v>
      </c>
      <c r="K3093" s="129" t="s">
        <v>410</v>
      </c>
    </row>
    <row r="3094" spans="3:11" hidden="1" x14ac:dyDescent="0.25">
      <c r="C3094" s="210" t="s">
        <v>438</v>
      </c>
      <c r="D3094" s="211"/>
      <c r="E3094" s="209">
        <f>HLOOKUP(C3094,$AH$2:$BU$3,2,0)</f>
        <v>620</v>
      </c>
      <c r="F3094" s="93">
        <f t="shared" ref="F3094:F3102" si="232">D3094*E3094</f>
        <v>0</v>
      </c>
      <c r="G3094" s="157"/>
      <c r="H3094" s="138"/>
      <c r="I3094" s="126" t="e">
        <f>VLOOKUP(H3094,Presupuesto!$B$11:$C$565,2,0)</f>
        <v>#N/A</v>
      </c>
      <c r="J3094" s="208" t="s">
        <v>1474</v>
      </c>
      <c r="K3094" s="94" t="s">
        <v>393</v>
      </c>
    </row>
    <row r="3095" spans="3:11" hidden="1" x14ac:dyDescent="0.25">
      <c r="C3095" s="137"/>
      <c r="D3095" s="154"/>
      <c r="E3095" s="119"/>
      <c r="F3095" s="93">
        <f t="shared" si="232"/>
        <v>0</v>
      </c>
      <c r="G3095" s="157"/>
      <c r="H3095" s="138"/>
      <c r="I3095" s="126" t="e">
        <f>VLOOKUP(H3095,Presupuesto!$B$11:$C$565,2,0)</f>
        <v>#N/A</v>
      </c>
      <c r="J3095" s="94" t="str">
        <f>$J$854</f>
        <v>Desarrollo del Sistema de Educación Superior</v>
      </c>
      <c r="K3095" s="94" t="s">
        <v>411</v>
      </c>
    </row>
    <row r="3096" spans="3:11" hidden="1" x14ac:dyDescent="0.25">
      <c r="C3096" s="137"/>
      <c r="D3096" s="154"/>
      <c r="E3096" s="119"/>
      <c r="F3096" s="93">
        <f t="shared" si="232"/>
        <v>0</v>
      </c>
      <c r="G3096" s="157"/>
      <c r="H3096" s="138"/>
      <c r="I3096" s="126" t="e">
        <f>VLOOKUP(H3096,Presupuesto!$B$11:$C$565,2,0)</f>
        <v>#N/A</v>
      </c>
      <c r="J3096" s="94" t="str">
        <f t="shared" ref="J3096:J3102" si="233">$J$854</f>
        <v>Desarrollo del Sistema de Educación Superior</v>
      </c>
      <c r="K3096" s="94" t="s">
        <v>411</v>
      </c>
    </row>
    <row r="3097" spans="3:11" hidden="1" x14ac:dyDescent="0.25">
      <c r="C3097" s="137"/>
      <c r="D3097" s="154"/>
      <c r="E3097" s="119"/>
      <c r="F3097" s="93">
        <f t="shared" si="232"/>
        <v>0</v>
      </c>
      <c r="G3097" s="157"/>
      <c r="H3097" s="138"/>
      <c r="I3097" s="126" t="e">
        <f>VLOOKUP(H3097,Presupuesto!$B$11:$C$565,2,0)</f>
        <v>#N/A</v>
      </c>
      <c r="J3097" s="94" t="str">
        <f t="shared" si="233"/>
        <v>Desarrollo del Sistema de Educación Superior</v>
      </c>
      <c r="K3097" s="94" t="s">
        <v>411</v>
      </c>
    </row>
    <row r="3098" spans="3:11" hidden="1" x14ac:dyDescent="0.25">
      <c r="C3098" s="137"/>
      <c r="D3098" s="154"/>
      <c r="E3098" s="119"/>
      <c r="F3098" s="93">
        <f t="shared" si="232"/>
        <v>0</v>
      </c>
      <c r="G3098" s="157"/>
      <c r="H3098" s="138"/>
      <c r="I3098" s="126" t="e">
        <f>VLOOKUP(H3098,Presupuesto!$B$11:$C$565,2,0)</f>
        <v>#N/A</v>
      </c>
      <c r="J3098" s="94" t="str">
        <f t="shared" si="233"/>
        <v>Desarrollo del Sistema de Educación Superior</v>
      </c>
      <c r="K3098" s="94" t="s">
        <v>411</v>
      </c>
    </row>
    <row r="3099" spans="3:11" hidden="1" x14ac:dyDescent="0.25">
      <c r="C3099" s="137"/>
      <c r="D3099" s="154"/>
      <c r="E3099" s="119"/>
      <c r="F3099" s="93">
        <f t="shared" si="232"/>
        <v>0</v>
      </c>
      <c r="G3099" s="157"/>
      <c r="H3099" s="138"/>
      <c r="I3099" s="126" t="e">
        <f>VLOOKUP(H3099,Presupuesto!$B$11:$C$565,2,0)</f>
        <v>#N/A</v>
      </c>
      <c r="J3099" s="94" t="str">
        <f t="shared" si="233"/>
        <v>Desarrollo del Sistema de Educación Superior</v>
      </c>
      <c r="K3099" s="94" t="s">
        <v>400</v>
      </c>
    </row>
    <row r="3100" spans="3:11" hidden="1" x14ac:dyDescent="0.25">
      <c r="C3100" s="137"/>
      <c r="D3100" s="154"/>
      <c r="E3100" s="119"/>
      <c r="F3100" s="93">
        <f t="shared" si="232"/>
        <v>0</v>
      </c>
      <c r="G3100" s="157"/>
      <c r="H3100" s="138"/>
      <c r="I3100" s="126" t="e">
        <f>VLOOKUP(H3100,Presupuesto!$B$11:$C$565,2,0)</f>
        <v>#N/A</v>
      </c>
      <c r="J3100" s="94" t="str">
        <f t="shared" si="233"/>
        <v>Desarrollo del Sistema de Educación Superior</v>
      </c>
      <c r="K3100" s="94" t="s">
        <v>411</v>
      </c>
    </row>
    <row r="3101" spans="3:11" hidden="1" x14ac:dyDescent="0.25">
      <c r="C3101" s="137"/>
      <c r="D3101" s="154"/>
      <c r="E3101" s="119"/>
      <c r="F3101" s="93">
        <f t="shared" si="232"/>
        <v>0</v>
      </c>
      <c r="G3101" s="157"/>
      <c r="H3101" s="138"/>
      <c r="I3101" s="126" t="e">
        <f>VLOOKUP(H3101,Presupuesto!$B$11:$C$565,2,0)</f>
        <v>#N/A</v>
      </c>
      <c r="J3101" s="94" t="str">
        <f t="shared" si="233"/>
        <v>Desarrollo del Sistema de Educación Superior</v>
      </c>
      <c r="K3101" s="94" t="s">
        <v>411</v>
      </c>
    </row>
    <row r="3102" spans="3:11" hidden="1" x14ac:dyDescent="0.25">
      <c r="C3102" s="137"/>
      <c r="D3102" s="154"/>
      <c r="E3102" s="119"/>
      <c r="F3102" s="93">
        <f t="shared" si="232"/>
        <v>0</v>
      </c>
      <c r="G3102" s="157"/>
      <c r="H3102" s="138"/>
      <c r="I3102" s="126" t="e">
        <f>VLOOKUP(H3102,Presupuesto!$B$11:$C$565,2,0)</f>
        <v>#N/A</v>
      </c>
      <c r="J3102" s="94" t="str">
        <f t="shared" si="233"/>
        <v>Desarrollo del Sistema de Educación Superior</v>
      </c>
      <c r="K3102" s="94" t="s">
        <v>411</v>
      </c>
    </row>
    <row r="3103" spans="3:11" hidden="1" x14ac:dyDescent="0.25">
      <c r="C3103" s="380"/>
      <c r="D3103" s="380"/>
      <c r="E3103" s="380"/>
      <c r="F3103" s="380"/>
      <c r="G3103" s="367"/>
      <c r="H3103" s="380"/>
      <c r="I3103" s="380"/>
      <c r="J3103" s="380"/>
      <c r="K3103" s="380"/>
    </row>
    <row r="3104" spans="3:11" ht="15.75" hidden="1" thickBot="1" x14ac:dyDescent="0.3">
      <c r="C3104" s="380"/>
      <c r="D3104" s="380"/>
      <c r="E3104" s="380"/>
      <c r="F3104" s="380"/>
      <c r="G3104" s="367"/>
      <c r="H3104" s="380"/>
      <c r="I3104" s="380"/>
      <c r="J3104" s="380"/>
      <c r="K3104" s="380"/>
    </row>
    <row r="3105" spans="3:11" ht="15.75" hidden="1" thickBot="1" x14ac:dyDescent="0.3">
      <c r="C3105" s="153" t="s">
        <v>53</v>
      </c>
      <c r="D3105" s="307">
        <f>SUM(F3112:F3120)</f>
        <v>0</v>
      </c>
      <c r="E3105" s="380"/>
      <c r="F3105" s="70"/>
      <c r="G3105" s="76"/>
      <c r="H3105" s="70"/>
      <c r="I3105" s="70"/>
      <c r="J3105" s="380"/>
      <c r="K3105" s="380"/>
    </row>
    <row r="3106" spans="3:11" hidden="1" x14ac:dyDescent="0.25">
      <c r="C3106" s="70"/>
      <c r="D3106" s="31"/>
      <c r="E3106" s="89"/>
      <c r="F3106" s="89"/>
      <c r="G3106" s="89"/>
      <c r="H3106" s="73"/>
      <c r="I3106" s="73"/>
      <c r="J3106" s="73"/>
      <c r="K3106" s="108"/>
    </row>
    <row r="3107" spans="3:11" hidden="1" x14ac:dyDescent="0.25">
      <c r="C3107" s="70"/>
      <c r="D3107" s="31"/>
      <c r="E3107" s="89"/>
      <c r="F3107" s="89"/>
      <c r="G3107" s="89"/>
      <c r="H3107" s="73"/>
      <c r="I3107" s="73"/>
      <c r="J3107" s="73"/>
      <c r="K3107" s="108"/>
    </row>
    <row r="3108" spans="3:11" ht="15.75" hidden="1" x14ac:dyDescent="0.25">
      <c r="C3108" s="198" t="s">
        <v>391</v>
      </c>
      <c r="D3108" s="306"/>
      <c r="E3108" s="89"/>
      <c r="F3108" s="89"/>
      <c r="G3108" s="89"/>
      <c r="H3108" s="73"/>
      <c r="I3108" s="73"/>
      <c r="J3108" s="73"/>
      <c r="K3108" s="108"/>
    </row>
    <row r="3109" spans="3:11" ht="18.75" hidden="1" x14ac:dyDescent="0.25">
      <c r="C3109" s="200" t="e">
        <f>IFERROR(VLOOKUP(D3108,'1. Desarrollo e Innov. Curricu.'!$F:$G,2,FALSE),IFERROR(VLOOKUP(D3108,'2. Investigación Científica'!$F:$G,2,FALSE),IFERROR(VLOOKUP(D3108,'3. Vinculación Univ. Sociedad'!$E:$G,2,FALSE),IFERROR(VLOOKUP(D3108,'4. Docencia y Profesorado Univ.'!$F:$G,2,FALSE),IFERROR(VLOOKUP(D3108,'5. Estudiantes y Graduados'!$F:$G,2,FALSE),IFERROR(VLOOKUP(D3108,'11. Gestion Administrativa'!$F:$G,2,FALSE),IFERROR(VLOOKUP(D3108,'13. Gestión Académica'!$F:$G,2,FALSE),IFERROR(VLOOKUP(D3108,'9. Asegura. de la Calid. y M'!$F:$G,2,FALSE),IFERROR(VLOOKUP(D3108,'6. Gestión del Conocimiento'!$F:$G,2,FALSE),IFERROR(VLOOKUP(D3108,'15. Gobernabilidad y Proceso...'!$F:$G,2,FALSE),IFERROR(VLOOKUP(D3108,'12. Gestión del Talento Humano'!$F:$G,2,FALSE),IFERROR(VLOOKUP(D3108,'14. Internacional... de la E.S.'!$F:$G,2,FALSE),IFERROR(VLOOKUP(D3108,'10. Posgrado'!$F:$G,2,FALSE),IFERROR(VLOOKUP(D3108,'17. Gestión TIC'!$F:$G,2,FALSE),IFERROR(VLOOKUP(D3108,'16. Desa. del Sistema Educ.Sup.'!$F:$G,2,FALSE),IFERROR(VLOOKUP(D3108,'8. Cultura de Inno. Insti...'!$F:$G,2,FALSE),VLOOKUP(D3108,'7. Lo Esencial de la Reforma U.'!$F:$G,2,0)))))))))))))))))</f>
        <v>#N/A</v>
      </c>
      <c r="D3109" s="31"/>
      <c r="E3109" s="89"/>
      <c r="F3109" s="89"/>
      <c r="G3109" s="89"/>
      <c r="H3109" s="73"/>
      <c r="I3109" s="73"/>
      <c r="J3109" s="73"/>
      <c r="K3109" s="108"/>
    </row>
    <row r="3110" spans="3:11" ht="15.75" hidden="1" thickBot="1" x14ac:dyDescent="0.3">
      <c r="C3110" s="380"/>
      <c r="D3110" s="380"/>
      <c r="E3110" s="380"/>
      <c r="F3110" s="89"/>
      <c r="G3110" s="73"/>
      <c r="H3110" s="73"/>
      <c r="I3110" s="73"/>
      <c r="J3110" s="380"/>
      <c r="K3110" s="380"/>
    </row>
    <row r="3111" spans="3:11" ht="30.75" hidden="1" thickBot="1" x14ac:dyDescent="0.3">
      <c r="C3111" s="125" t="s">
        <v>44</v>
      </c>
      <c r="D3111" s="125" t="s">
        <v>55</v>
      </c>
      <c r="E3111" s="132" t="s">
        <v>57</v>
      </c>
      <c r="F3111" s="131" t="s">
        <v>27</v>
      </c>
      <c r="G3111" s="129" t="s">
        <v>130</v>
      </c>
      <c r="H3111" s="132" t="s">
        <v>46</v>
      </c>
      <c r="I3111" s="129" t="s">
        <v>131</v>
      </c>
      <c r="J3111" s="129" t="s">
        <v>409</v>
      </c>
      <c r="K3111" s="129" t="s">
        <v>410</v>
      </c>
    </row>
    <row r="3112" spans="3:11" hidden="1" x14ac:dyDescent="0.25">
      <c r="C3112" s="210" t="s">
        <v>438</v>
      </c>
      <c r="D3112" s="211"/>
      <c r="E3112" s="209">
        <f>HLOOKUP(C3112,$AH$2:$BU$3,2,0)</f>
        <v>620</v>
      </c>
      <c r="F3112" s="93">
        <f t="shared" ref="F3112:F3120" si="234">D3112*E3112</f>
        <v>0</v>
      </c>
      <c r="G3112" s="157"/>
      <c r="H3112" s="138"/>
      <c r="I3112" s="126" t="e">
        <f>VLOOKUP(H3112,Presupuesto!$B$11:$C$565,2,0)</f>
        <v>#N/A</v>
      </c>
      <c r="J3112" s="208" t="s">
        <v>1474</v>
      </c>
      <c r="K3112" s="94" t="s">
        <v>393</v>
      </c>
    </row>
    <row r="3113" spans="3:11" hidden="1" x14ac:dyDescent="0.25">
      <c r="C3113" s="137"/>
      <c r="D3113" s="154"/>
      <c r="E3113" s="119"/>
      <c r="F3113" s="93">
        <f t="shared" si="234"/>
        <v>0</v>
      </c>
      <c r="G3113" s="157"/>
      <c r="H3113" s="138"/>
      <c r="I3113" s="126" t="e">
        <f>VLOOKUP(H3113,Presupuesto!$B$11:$C$565,2,0)</f>
        <v>#N/A</v>
      </c>
      <c r="J3113" s="94" t="str">
        <f>$J$854</f>
        <v>Desarrollo del Sistema de Educación Superior</v>
      </c>
      <c r="K3113" s="94" t="s">
        <v>411</v>
      </c>
    </row>
    <row r="3114" spans="3:11" hidden="1" x14ac:dyDescent="0.25">
      <c r="C3114" s="137"/>
      <c r="D3114" s="154"/>
      <c r="E3114" s="119"/>
      <c r="F3114" s="93">
        <f t="shared" si="234"/>
        <v>0</v>
      </c>
      <c r="G3114" s="157"/>
      <c r="H3114" s="138"/>
      <c r="I3114" s="126" t="e">
        <f>VLOOKUP(H3114,Presupuesto!$B$11:$C$565,2,0)</f>
        <v>#N/A</v>
      </c>
      <c r="J3114" s="94" t="str">
        <f t="shared" ref="J3114:J3120" si="235">$J$854</f>
        <v>Desarrollo del Sistema de Educación Superior</v>
      </c>
      <c r="K3114" s="94" t="s">
        <v>411</v>
      </c>
    </row>
    <row r="3115" spans="3:11" hidden="1" x14ac:dyDescent="0.25">
      <c r="C3115" s="137"/>
      <c r="D3115" s="154"/>
      <c r="E3115" s="119"/>
      <c r="F3115" s="93">
        <f t="shared" si="234"/>
        <v>0</v>
      </c>
      <c r="G3115" s="157"/>
      <c r="H3115" s="138"/>
      <c r="I3115" s="126" t="e">
        <f>VLOOKUP(H3115,Presupuesto!$B$11:$C$565,2,0)</f>
        <v>#N/A</v>
      </c>
      <c r="J3115" s="94" t="str">
        <f t="shared" si="235"/>
        <v>Desarrollo del Sistema de Educación Superior</v>
      </c>
      <c r="K3115" s="94" t="s">
        <v>411</v>
      </c>
    </row>
    <row r="3116" spans="3:11" hidden="1" x14ac:dyDescent="0.25">
      <c r="C3116" s="137"/>
      <c r="D3116" s="154"/>
      <c r="E3116" s="119"/>
      <c r="F3116" s="93">
        <f t="shared" si="234"/>
        <v>0</v>
      </c>
      <c r="G3116" s="157"/>
      <c r="H3116" s="138"/>
      <c r="I3116" s="126" t="e">
        <f>VLOOKUP(H3116,Presupuesto!$B$11:$C$565,2,0)</f>
        <v>#N/A</v>
      </c>
      <c r="J3116" s="94" t="str">
        <f t="shared" si="235"/>
        <v>Desarrollo del Sistema de Educación Superior</v>
      </c>
      <c r="K3116" s="94" t="s">
        <v>411</v>
      </c>
    </row>
    <row r="3117" spans="3:11" hidden="1" x14ac:dyDescent="0.25">
      <c r="C3117" s="137"/>
      <c r="D3117" s="154"/>
      <c r="E3117" s="119"/>
      <c r="F3117" s="93">
        <f t="shared" si="234"/>
        <v>0</v>
      </c>
      <c r="G3117" s="157"/>
      <c r="H3117" s="138"/>
      <c r="I3117" s="126" t="e">
        <f>VLOOKUP(H3117,Presupuesto!$B$11:$C$565,2,0)</f>
        <v>#N/A</v>
      </c>
      <c r="J3117" s="94" t="str">
        <f t="shared" si="235"/>
        <v>Desarrollo del Sistema de Educación Superior</v>
      </c>
      <c r="K3117" s="94" t="s">
        <v>400</v>
      </c>
    </row>
    <row r="3118" spans="3:11" hidden="1" x14ac:dyDescent="0.25">
      <c r="C3118" s="137"/>
      <c r="D3118" s="154"/>
      <c r="E3118" s="119"/>
      <c r="F3118" s="93">
        <f t="shared" si="234"/>
        <v>0</v>
      </c>
      <c r="G3118" s="157"/>
      <c r="H3118" s="138"/>
      <c r="I3118" s="126" t="e">
        <f>VLOOKUP(H3118,Presupuesto!$B$11:$C$565,2,0)</f>
        <v>#N/A</v>
      </c>
      <c r="J3118" s="94" t="str">
        <f t="shared" si="235"/>
        <v>Desarrollo del Sistema de Educación Superior</v>
      </c>
      <c r="K3118" s="94" t="s">
        <v>411</v>
      </c>
    </row>
    <row r="3119" spans="3:11" hidden="1" x14ac:dyDescent="0.25">
      <c r="C3119" s="137"/>
      <c r="D3119" s="154"/>
      <c r="E3119" s="119"/>
      <c r="F3119" s="93">
        <f t="shared" si="234"/>
        <v>0</v>
      </c>
      <c r="G3119" s="157"/>
      <c r="H3119" s="138"/>
      <c r="I3119" s="126" t="e">
        <f>VLOOKUP(H3119,Presupuesto!$B$11:$C$565,2,0)</f>
        <v>#N/A</v>
      </c>
      <c r="J3119" s="94" t="str">
        <f t="shared" si="235"/>
        <v>Desarrollo del Sistema de Educación Superior</v>
      </c>
      <c r="K3119" s="94" t="s">
        <v>411</v>
      </c>
    </row>
    <row r="3120" spans="3:11" hidden="1" x14ac:dyDescent="0.25">
      <c r="C3120" s="137"/>
      <c r="D3120" s="154"/>
      <c r="E3120" s="119"/>
      <c r="F3120" s="93">
        <f t="shared" si="234"/>
        <v>0</v>
      </c>
      <c r="G3120" s="157"/>
      <c r="H3120" s="138"/>
      <c r="I3120" s="126" t="e">
        <f>VLOOKUP(H3120,Presupuesto!$B$11:$C$565,2,0)</f>
        <v>#N/A</v>
      </c>
      <c r="J3120" s="94" t="str">
        <f t="shared" si="235"/>
        <v>Desarrollo del Sistema de Educación Superior</v>
      </c>
      <c r="K3120" s="94" t="s">
        <v>411</v>
      </c>
    </row>
    <row r="3121" spans="3:11" hidden="1" x14ac:dyDescent="0.25">
      <c r="C3121" s="380"/>
      <c r="D3121" s="380"/>
      <c r="E3121" s="380"/>
      <c r="F3121" s="380"/>
      <c r="G3121" s="367"/>
      <c r="H3121" s="380"/>
      <c r="I3121" s="380"/>
      <c r="J3121" s="380"/>
      <c r="K3121" s="380"/>
    </row>
    <row r="3122" spans="3:11" ht="15.75" hidden="1" thickBot="1" x14ac:dyDescent="0.3">
      <c r="C3122" s="380"/>
      <c r="D3122" s="380"/>
      <c r="E3122" s="380"/>
      <c r="F3122" s="380"/>
      <c r="G3122" s="367"/>
      <c r="H3122" s="380"/>
      <c r="I3122" s="380"/>
      <c r="J3122" s="380"/>
      <c r="K3122" s="380"/>
    </row>
    <row r="3123" spans="3:11" ht="15.75" hidden="1" thickBot="1" x14ac:dyDescent="0.3">
      <c r="C3123" s="153" t="s">
        <v>53</v>
      </c>
      <c r="D3123" s="307">
        <f>SUM(F3130:F3138)</f>
        <v>0</v>
      </c>
      <c r="E3123" s="380"/>
      <c r="F3123" s="70"/>
      <c r="G3123" s="76"/>
      <c r="H3123" s="70"/>
      <c r="I3123" s="70"/>
      <c r="J3123" s="380"/>
      <c r="K3123" s="380"/>
    </row>
    <row r="3124" spans="3:11" hidden="1" x14ac:dyDescent="0.25">
      <c r="C3124" s="70"/>
      <c r="D3124" s="31"/>
      <c r="E3124" s="89"/>
      <c r="F3124" s="89"/>
      <c r="G3124" s="89"/>
      <c r="H3124" s="73"/>
      <c r="I3124" s="73"/>
      <c r="J3124" s="73"/>
      <c r="K3124" s="108"/>
    </row>
    <row r="3125" spans="3:11" hidden="1" x14ac:dyDescent="0.25">
      <c r="C3125" s="70"/>
      <c r="D3125" s="31"/>
      <c r="E3125" s="89"/>
      <c r="F3125" s="89"/>
      <c r="G3125" s="89"/>
      <c r="H3125" s="73"/>
      <c r="I3125" s="73"/>
      <c r="J3125" s="73"/>
      <c r="K3125" s="108"/>
    </row>
    <row r="3126" spans="3:11" ht="15.75" hidden="1" x14ac:dyDescent="0.25">
      <c r="C3126" s="198" t="s">
        <v>391</v>
      </c>
      <c r="D3126" s="306"/>
      <c r="E3126" s="89"/>
      <c r="F3126" s="89"/>
      <c r="G3126" s="89"/>
      <c r="H3126" s="73"/>
      <c r="I3126" s="73"/>
      <c r="J3126" s="73"/>
      <c r="K3126" s="108"/>
    </row>
    <row r="3127" spans="3:11" ht="18.75" hidden="1" x14ac:dyDescent="0.25">
      <c r="C3127" s="200" t="e">
        <f>IFERROR(VLOOKUP(D3126,'1. Desarrollo e Innov. Curricu.'!$F:$G,2,FALSE),IFERROR(VLOOKUP(D3126,'2. Investigación Científica'!$F:$G,2,FALSE),IFERROR(VLOOKUP(D3126,'3. Vinculación Univ. Sociedad'!$E:$G,2,FALSE),IFERROR(VLOOKUP(D3126,'4. Docencia y Profesorado Univ.'!$F:$G,2,FALSE),IFERROR(VLOOKUP(D3126,'5. Estudiantes y Graduados'!$F:$G,2,FALSE),IFERROR(VLOOKUP(D3126,'11. Gestion Administrativa'!$F:$G,2,FALSE),IFERROR(VLOOKUP(D3126,'13. Gestión Académica'!$F:$G,2,FALSE),IFERROR(VLOOKUP(D3126,'9. Asegura. de la Calid. y M'!$F:$G,2,FALSE),IFERROR(VLOOKUP(D3126,'6. Gestión del Conocimiento'!$F:$G,2,FALSE),IFERROR(VLOOKUP(D3126,'15. Gobernabilidad y Proceso...'!$F:$G,2,FALSE),IFERROR(VLOOKUP(D3126,'12. Gestión del Talento Humano'!$F:$G,2,FALSE),IFERROR(VLOOKUP(D3126,'14. Internacional... de la E.S.'!$F:$G,2,FALSE),IFERROR(VLOOKUP(D3126,'10. Posgrado'!$F:$G,2,FALSE),IFERROR(VLOOKUP(D3126,'17. Gestión TIC'!$F:$G,2,FALSE),IFERROR(VLOOKUP(D3126,'16. Desa. del Sistema Educ.Sup.'!$F:$G,2,FALSE),IFERROR(VLOOKUP(D3126,'8. Cultura de Inno. Insti...'!$F:$G,2,FALSE),VLOOKUP(D3126,'7. Lo Esencial de la Reforma U.'!$F:$G,2,0)))))))))))))))))</f>
        <v>#N/A</v>
      </c>
      <c r="D3127" s="31"/>
      <c r="E3127" s="89"/>
      <c r="F3127" s="89"/>
      <c r="G3127" s="89"/>
      <c r="H3127" s="73"/>
      <c r="I3127" s="73"/>
      <c r="J3127" s="73"/>
      <c r="K3127" s="108"/>
    </row>
    <row r="3128" spans="3:11" ht="15.75" hidden="1" thickBot="1" x14ac:dyDescent="0.3">
      <c r="C3128" s="380"/>
      <c r="D3128" s="380"/>
      <c r="E3128" s="380"/>
      <c r="F3128" s="89"/>
      <c r="G3128" s="73"/>
      <c r="H3128" s="73"/>
      <c r="I3128" s="73"/>
      <c r="J3128" s="380"/>
      <c r="K3128" s="380"/>
    </row>
    <row r="3129" spans="3:11" ht="30.75" hidden="1" thickBot="1" x14ac:dyDescent="0.3">
      <c r="C3129" s="125" t="s">
        <v>44</v>
      </c>
      <c r="D3129" s="125" t="s">
        <v>55</v>
      </c>
      <c r="E3129" s="132" t="s">
        <v>57</v>
      </c>
      <c r="F3129" s="131" t="s">
        <v>27</v>
      </c>
      <c r="G3129" s="129" t="s">
        <v>130</v>
      </c>
      <c r="H3129" s="132" t="s">
        <v>46</v>
      </c>
      <c r="I3129" s="129" t="s">
        <v>131</v>
      </c>
      <c r="J3129" s="129" t="s">
        <v>409</v>
      </c>
      <c r="K3129" s="129" t="s">
        <v>410</v>
      </c>
    </row>
    <row r="3130" spans="3:11" hidden="1" x14ac:dyDescent="0.25">
      <c r="C3130" s="210" t="s">
        <v>438</v>
      </c>
      <c r="D3130" s="211"/>
      <c r="E3130" s="209">
        <f>HLOOKUP(C3130,$AH$2:$BU$3,2,0)</f>
        <v>620</v>
      </c>
      <c r="F3130" s="93">
        <f t="shared" ref="F3130:F3138" si="236">D3130*E3130</f>
        <v>0</v>
      </c>
      <c r="G3130" s="157"/>
      <c r="H3130" s="138"/>
      <c r="I3130" s="126" t="e">
        <f>VLOOKUP(H3130,Presupuesto!$B$11:$C$565,2,0)</f>
        <v>#N/A</v>
      </c>
      <c r="J3130" s="208" t="s">
        <v>1474</v>
      </c>
      <c r="K3130" s="94" t="s">
        <v>393</v>
      </c>
    </row>
    <row r="3131" spans="3:11" hidden="1" x14ac:dyDescent="0.25">
      <c r="C3131" s="137"/>
      <c r="D3131" s="154"/>
      <c r="E3131" s="119"/>
      <c r="F3131" s="93">
        <f t="shared" si="236"/>
        <v>0</v>
      </c>
      <c r="G3131" s="157"/>
      <c r="H3131" s="138"/>
      <c r="I3131" s="126" t="e">
        <f>VLOOKUP(H3131,Presupuesto!$B$11:$C$565,2,0)</f>
        <v>#N/A</v>
      </c>
      <c r="J3131" s="94" t="str">
        <f>$J$854</f>
        <v>Desarrollo del Sistema de Educación Superior</v>
      </c>
      <c r="K3131" s="94" t="s">
        <v>411</v>
      </c>
    </row>
    <row r="3132" spans="3:11" hidden="1" x14ac:dyDescent="0.25">
      <c r="C3132" s="137"/>
      <c r="D3132" s="154"/>
      <c r="E3132" s="119"/>
      <c r="F3132" s="93">
        <f t="shared" si="236"/>
        <v>0</v>
      </c>
      <c r="G3132" s="157"/>
      <c r="H3132" s="138"/>
      <c r="I3132" s="126" t="e">
        <f>VLOOKUP(H3132,Presupuesto!$B$11:$C$565,2,0)</f>
        <v>#N/A</v>
      </c>
      <c r="J3132" s="94" t="str">
        <f t="shared" ref="J3132:J3138" si="237">$J$854</f>
        <v>Desarrollo del Sistema de Educación Superior</v>
      </c>
      <c r="K3132" s="94" t="s">
        <v>411</v>
      </c>
    </row>
    <row r="3133" spans="3:11" hidden="1" x14ac:dyDescent="0.25">
      <c r="C3133" s="137"/>
      <c r="D3133" s="154"/>
      <c r="E3133" s="119"/>
      <c r="F3133" s="93">
        <f t="shared" si="236"/>
        <v>0</v>
      </c>
      <c r="G3133" s="157"/>
      <c r="H3133" s="138"/>
      <c r="I3133" s="126" t="e">
        <f>VLOOKUP(H3133,Presupuesto!$B$11:$C$565,2,0)</f>
        <v>#N/A</v>
      </c>
      <c r="J3133" s="94" t="str">
        <f t="shared" si="237"/>
        <v>Desarrollo del Sistema de Educación Superior</v>
      </c>
      <c r="K3133" s="94" t="s">
        <v>411</v>
      </c>
    </row>
    <row r="3134" spans="3:11" hidden="1" x14ac:dyDescent="0.25">
      <c r="C3134" s="137"/>
      <c r="D3134" s="154"/>
      <c r="E3134" s="119"/>
      <c r="F3134" s="93">
        <f t="shared" si="236"/>
        <v>0</v>
      </c>
      <c r="G3134" s="157"/>
      <c r="H3134" s="138"/>
      <c r="I3134" s="126" t="e">
        <f>VLOOKUP(H3134,Presupuesto!$B$11:$C$565,2,0)</f>
        <v>#N/A</v>
      </c>
      <c r="J3134" s="94" t="str">
        <f t="shared" si="237"/>
        <v>Desarrollo del Sistema de Educación Superior</v>
      </c>
      <c r="K3134" s="94" t="s">
        <v>411</v>
      </c>
    </row>
    <row r="3135" spans="3:11" hidden="1" x14ac:dyDescent="0.25">
      <c r="C3135" s="137"/>
      <c r="D3135" s="154"/>
      <c r="E3135" s="119"/>
      <c r="F3135" s="93">
        <f t="shared" si="236"/>
        <v>0</v>
      </c>
      <c r="G3135" s="157"/>
      <c r="H3135" s="138"/>
      <c r="I3135" s="126" t="e">
        <f>VLOOKUP(H3135,Presupuesto!$B$11:$C$565,2,0)</f>
        <v>#N/A</v>
      </c>
      <c r="J3135" s="94" t="str">
        <f t="shared" si="237"/>
        <v>Desarrollo del Sistema de Educación Superior</v>
      </c>
      <c r="K3135" s="94" t="s">
        <v>400</v>
      </c>
    </row>
    <row r="3136" spans="3:11" hidden="1" x14ac:dyDescent="0.25">
      <c r="C3136" s="137"/>
      <c r="D3136" s="154"/>
      <c r="E3136" s="119"/>
      <c r="F3136" s="93">
        <f t="shared" si="236"/>
        <v>0</v>
      </c>
      <c r="G3136" s="157"/>
      <c r="H3136" s="138"/>
      <c r="I3136" s="126" t="e">
        <f>VLOOKUP(H3136,Presupuesto!$B$11:$C$565,2,0)</f>
        <v>#N/A</v>
      </c>
      <c r="J3136" s="94" t="str">
        <f t="shared" si="237"/>
        <v>Desarrollo del Sistema de Educación Superior</v>
      </c>
      <c r="K3136" s="94" t="s">
        <v>411</v>
      </c>
    </row>
    <row r="3137" spans="3:11" hidden="1" x14ac:dyDescent="0.25">
      <c r="C3137" s="137"/>
      <c r="D3137" s="154"/>
      <c r="E3137" s="119"/>
      <c r="F3137" s="93">
        <f t="shared" si="236"/>
        <v>0</v>
      </c>
      <c r="G3137" s="157"/>
      <c r="H3137" s="138"/>
      <c r="I3137" s="126" t="e">
        <f>VLOOKUP(H3137,Presupuesto!$B$11:$C$565,2,0)</f>
        <v>#N/A</v>
      </c>
      <c r="J3137" s="94" t="str">
        <f t="shared" si="237"/>
        <v>Desarrollo del Sistema de Educación Superior</v>
      </c>
      <c r="K3137" s="94" t="s">
        <v>411</v>
      </c>
    </row>
    <row r="3138" spans="3:11" hidden="1" x14ac:dyDescent="0.25">
      <c r="C3138" s="137"/>
      <c r="D3138" s="154"/>
      <c r="E3138" s="119"/>
      <c r="F3138" s="93">
        <f t="shared" si="236"/>
        <v>0</v>
      </c>
      <c r="G3138" s="157"/>
      <c r="H3138" s="138"/>
      <c r="I3138" s="126" t="e">
        <f>VLOOKUP(H3138,Presupuesto!$B$11:$C$565,2,0)</f>
        <v>#N/A</v>
      </c>
      <c r="J3138" s="94" t="str">
        <f t="shared" si="237"/>
        <v>Desarrollo del Sistema de Educación Superior</v>
      </c>
      <c r="K3138" s="94" t="s">
        <v>411</v>
      </c>
    </row>
    <row r="3139" spans="3:11" hidden="1" x14ac:dyDescent="0.25"/>
    <row r="3140" spans="3:11" ht="15.75" hidden="1" thickBot="1" x14ac:dyDescent="0.3"/>
    <row r="3141" spans="3:11" ht="15.75" hidden="1" thickBot="1" x14ac:dyDescent="0.3">
      <c r="C3141" s="153" t="s">
        <v>53</v>
      </c>
      <c r="D3141" s="307">
        <f>SUM(F3148:F3156)</f>
        <v>0</v>
      </c>
      <c r="E3141" s="380"/>
      <c r="F3141" s="70"/>
      <c r="G3141" s="76"/>
      <c r="H3141" s="70"/>
      <c r="I3141" s="70"/>
      <c r="J3141" s="380"/>
      <c r="K3141" s="380"/>
    </row>
    <row r="3142" spans="3:11" hidden="1" x14ac:dyDescent="0.25">
      <c r="C3142" s="70"/>
      <c r="D3142" s="31"/>
      <c r="E3142" s="89"/>
      <c r="F3142" s="89"/>
      <c r="G3142" s="89"/>
      <c r="H3142" s="73"/>
      <c r="I3142" s="73"/>
      <c r="J3142" s="73"/>
      <c r="K3142" s="108"/>
    </row>
    <row r="3143" spans="3:11" hidden="1" x14ac:dyDescent="0.25">
      <c r="C3143" s="70"/>
      <c r="D3143" s="31"/>
      <c r="E3143" s="89"/>
      <c r="F3143" s="89"/>
      <c r="G3143" s="89"/>
      <c r="H3143" s="73"/>
      <c r="I3143" s="73"/>
      <c r="J3143" s="73"/>
      <c r="K3143" s="108"/>
    </row>
    <row r="3144" spans="3:11" ht="15.75" hidden="1" x14ac:dyDescent="0.25">
      <c r="C3144" s="198" t="s">
        <v>391</v>
      </c>
      <c r="D3144" s="306"/>
      <c r="E3144" s="89"/>
      <c r="F3144" s="89"/>
      <c r="G3144" s="89"/>
      <c r="H3144" s="73"/>
      <c r="I3144" s="73"/>
      <c r="J3144" s="73"/>
      <c r="K3144" s="108"/>
    </row>
    <row r="3145" spans="3:11" ht="18.75" hidden="1" x14ac:dyDescent="0.25">
      <c r="C3145" s="200" t="e">
        <f>IFERROR(VLOOKUP(D3144,'1. Desarrollo e Innov. Curricu.'!$F:$G,2,FALSE),IFERROR(VLOOKUP(D3144,'2. Investigación Científica'!$F:$G,2,FALSE),IFERROR(VLOOKUP(D3144,'3. Vinculación Univ. Sociedad'!$E:$G,2,FALSE),IFERROR(VLOOKUP(D3144,'4. Docencia y Profesorado Univ.'!$F:$G,2,FALSE),IFERROR(VLOOKUP(D3144,'5. Estudiantes y Graduados'!$F:$G,2,FALSE),IFERROR(VLOOKUP(D3144,'11. Gestion Administrativa'!$F:$G,2,FALSE),IFERROR(VLOOKUP(D3144,'13. Gestión Académica'!$F:$G,2,FALSE),IFERROR(VLOOKUP(D3144,'9. Asegura. de la Calid. y M'!$F:$G,2,FALSE),IFERROR(VLOOKUP(D3144,'6. Gestión del Conocimiento'!$F:$G,2,FALSE),IFERROR(VLOOKUP(D3144,'15. Gobernabilidad y Proceso...'!$F:$G,2,FALSE),IFERROR(VLOOKUP(D3144,'12. Gestión del Talento Humano'!$F:$G,2,FALSE),IFERROR(VLOOKUP(D3144,'14. Internacional... de la E.S.'!$F:$G,2,FALSE),IFERROR(VLOOKUP(D3144,'10. Posgrado'!$F:$G,2,FALSE),IFERROR(VLOOKUP(D3144,'17. Gestión TIC'!$F:$G,2,FALSE),IFERROR(VLOOKUP(D3144,'16. Desa. del Sistema Educ.Sup.'!$F:$G,2,FALSE),IFERROR(VLOOKUP(D3144,'8. Cultura de Inno. Insti...'!$F:$G,2,FALSE),VLOOKUP(D3144,'7. Lo Esencial de la Reforma U.'!$F:$G,2,0)))))))))))))))))</f>
        <v>#N/A</v>
      </c>
      <c r="D3145" s="31"/>
      <c r="E3145" s="89"/>
      <c r="F3145" s="89"/>
      <c r="G3145" s="89"/>
      <c r="H3145" s="73"/>
      <c r="I3145" s="73"/>
      <c r="J3145" s="73"/>
      <c r="K3145" s="108"/>
    </row>
    <row r="3146" spans="3:11" ht="15.75" hidden="1" thickBot="1" x14ac:dyDescent="0.3">
      <c r="C3146" s="380"/>
      <c r="D3146" s="380"/>
      <c r="E3146" s="380"/>
      <c r="F3146" s="89"/>
      <c r="G3146" s="73"/>
      <c r="H3146" s="73"/>
      <c r="I3146" s="73"/>
      <c r="J3146" s="380"/>
      <c r="K3146" s="380"/>
    </row>
    <row r="3147" spans="3:11" ht="30.75" hidden="1" thickBot="1" x14ac:dyDescent="0.3">
      <c r="C3147" s="125" t="s">
        <v>44</v>
      </c>
      <c r="D3147" s="125" t="s">
        <v>55</v>
      </c>
      <c r="E3147" s="132" t="s">
        <v>57</v>
      </c>
      <c r="F3147" s="131" t="s">
        <v>27</v>
      </c>
      <c r="G3147" s="129" t="s">
        <v>130</v>
      </c>
      <c r="H3147" s="132" t="s">
        <v>46</v>
      </c>
      <c r="I3147" s="129" t="s">
        <v>131</v>
      </c>
      <c r="J3147" s="129" t="s">
        <v>409</v>
      </c>
      <c r="K3147" s="129" t="s">
        <v>410</v>
      </c>
    </row>
    <row r="3148" spans="3:11" hidden="1" x14ac:dyDescent="0.25">
      <c r="C3148" s="210" t="s">
        <v>438</v>
      </c>
      <c r="D3148" s="211"/>
      <c r="E3148" s="209">
        <f>HLOOKUP(C3148,$AH$2:$BU$3,2,0)</f>
        <v>620</v>
      </c>
      <c r="F3148" s="93">
        <f t="shared" ref="F3148:F3156" si="238">D3148*E3148</f>
        <v>0</v>
      </c>
      <c r="G3148" s="157"/>
      <c r="H3148" s="138"/>
      <c r="I3148" s="126" t="e">
        <f>VLOOKUP(H3148,Presupuesto!$B$11:$C$565,2,0)</f>
        <v>#N/A</v>
      </c>
      <c r="J3148" s="208" t="s">
        <v>1474</v>
      </c>
      <c r="K3148" s="94" t="s">
        <v>393</v>
      </c>
    </row>
    <row r="3149" spans="3:11" hidden="1" x14ac:dyDescent="0.25">
      <c r="C3149" s="137"/>
      <c r="D3149" s="154"/>
      <c r="E3149" s="119"/>
      <c r="F3149" s="93">
        <f t="shared" si="238"/>
        <v>0</v>
      </c>
      <c r="G3149" s="157"/>
      <c r="H3149" s="138"/>
      <c r="I3149" s="126" t="e">
        <f>VLOOKUP(H3149,Presupuesto!$B$11:$C$565,2,0)</f>
        <v>#N/A</v>
      </c>
      <c r="J3149" s="94" t="str">
        <f>$J$854</f>
        <v>Desarrollo del Sistema de Educación Superior</v>
      </c>
      <c r="K3149" s="94" t="s">
        <v>411</v>
      </c>
    </row>
    <row r="3150" spans="3:11" hidden="1" x14ac:dyDescent="0.25">
      <c r="C3150" s="137"/>
      <c r="D3150" s="154"/>
      <c r="E3150" s="119"/>
      <c r="F3150" s="93">
        <f t="shared" si="238"/>
        <v>0</v>
      </c>
      <c r="G3150" s="157"/>
      <c r="H3150" s="138"/>
      <c r="I3150" s="126" t="e">
        <f>VLOOKUP(H3150,Presupuesto!$B$11:$C$565,2,0)</f>
        <v>#N/A</v>
      </c>
      <c r="J3150" s="94" t="str">
        <f t="shared" ref="J3150:J3156" si="239">$J$854</f>
        <v>Desarrollo del Sistema de Educación Superior</v>
      </c>
      <c r="K3150" s="94" t="s">
        <v>411</v>
      </c>
    </row>
    <row r="3151" spans="3:11" hidden="1" x14ac:dyDescent="0.25">
      <c r="C3151" s="137"/>
      <c r="D3151" s="154"/>
      <c r="E3151" s="119"/>
      <c r="F3151" s="93">
        <f t="shared" si="238"/>
        <v>0</v>
      </c>
      <c r="G3151" s="157"/>
      <c r="H3151" s="138"/>
      <c r="I3151" s="126" t="e">
        <f>VLOOKUP(H3151,Presupuesto!$B$11:$C$565,2,0)</f>
        <v>#N/A</v>
      </c>
      <c r="J3151" s="94" t="str">
        <f t="shared" si="239"/>
        <v>Desarrollo del Sistema de Educación Superior</v>
      </c>
      <c r="K3151" s="94" t="s">
        <v>411</v>
      </c>
    </row>
    <row r="3152" spans="3:11" hidden="1" x14ac:dyDescent="0.25">
      <c r="C3152" s="137"/>
      <c r="D3152" s="154"/>
      <c r="E3152" s="119"/>
      <c r="F3152" s="93">
        <f t="shared" si="238"/>
        <v>0</v>
      </c>
      <c r="G3152" s="157"/>
      <c r="H3152" s="138"/>
      <c r="I3152" s="126" t="e">
        <f>VLOOKUP(H3152,Presupuesto!$B$11:$C$565,2,0)</f>
        <v>#N/A</v>
      </c>
      <c r="J3152" s="94" t="str">
        <f t="shared" si="239"/>
        <v>Desarrollo del Sistema de Educación Superior</v>
      </c>
      <c r="K3152" s="94" t="s">
        <v>411</v>
      </c>
    </row>
    <row r="3153" spans="3:11" hidden="1" x14ac:dyDescent="0.25">
      <c r="C3153" s="137"/>
      <c r="D3153" s="154"/>
      <c r="E3153" s="119"/>
      <c r="F3153" s="93">
        <f t="shared" si="238"/>
        <v>0</v>
      </c>
      <c r="G3153" s="157"/>
      <c r="H3153" s="138"/>
      <c r="I3153" s="126" t="e">
        <f>VLOOKUP(H3153,Presupuesto!$B$11:$C$565,2,0)</f>
        <v>#N/A</v>
      </c>
      <c r="J3153" s="94" t="str">
        <f t="shared" si="239"/>
        <v>Desarrollo del Sistema de Educación Superior</v>
      </c>
      <c r="K3153" s="94" t="s">
        <v>400</v>
      </c>
    </row>
    <row r="3154" spans="3:11" hidden="1" x14ac:dyDescent="0.25">
      <c r="C3154" s="137"/>
      <c r="D3154" s="154"/>
      <c r="E3154" s="119"/>
      <c r="F3154" s="93">
        <f t="shared" si="238"/>
        <v>0</v>
      </c>
      <c r="G3154" s="157"/>
      <c r="H3154" s="138"/>
      <c r="I3154" s="126" t="e">
        <f>VLOOKUP(H3154,Presupuesto!$B$11:$C$565,2,0)</f>
        <v>#N/A</v>
      </c>
      <c r="J3154" s="94" t="str">
        <f t="shared" si="239"/>
        <v>Desarrollo del Sistema de Educación Superior</v>
      </c>
      <c r="K3154" s="94" t="s">
        <v>411</v>
      </c>
    </row>
    <row r="3155" spans="3:11" hidden="1" x14ac:dyDescent="0.25">
      <c r="C3155" s="137"/>
      <c r="D3155" s="154"/>
      <c r="E3155" s="119"/>
      <c r="F3155" s="93">
        <f t="shared" si="238"/>
        <v>0</v>
      </c>
      <c r="G3155" s="157"/>
      <c r="H3155" s="138"/>
      <c r="I3155" s="126" t="e">
        <f>VLOOKUP(H3155,Presupuesto!$B$11:$C$565,2,0)</f>
        <v>#N/A</v>
      </c>
      <c r="J3155" s="94" t="str">
        <f t="shared" si="239"/>
        <v>Desarrollo del Sistema de Educación Superior</v>
      </c>
      <c r="K3155" s="94" t="s">
        <v>411</v>
      </c>
    </row>
    <row r="3156" spans="3:11" hidden="1" x14ac:dyDescent="0.25">
      <c r="C3156" s="137"/>
      <c r="D3156" s="154"/>
      <c r="E3156" s="119"/>
      <c r="F3156" s="93">
        <f t="shared" si="238"/>
        <v>0</v>
      </c>
      <c r="G3156" s="157"/>
      <c r="H3156" s="138"/>
      <c r="I3156" s="126" t="e">
        <f>VLOOKUP(H3156,Presupuesto!$B$11:$C$565,2,0)</f>
        <v>#N/A</v>
      </c>
      <c r="J3156" s="94" t="str">
        <f t="shared" si="239"/>
        <v>Desarrollo del Sistema de Educación Superior</v>
      </c>
      <c r="K3156" s="94" t="s">
        <v>411</v>
      </c>
    </row>
    <row r="3157" spans="3:11" hidden="1" x14ac:dyDescent="0.25">
      <c r="C3157" s="380"/>
      <c r="D3157" s="380"/>
      <c r="E3157" s="380"/>
      <c r="F3157" s="380"/>
      <c r="G3157" s="367"/>
      <c r="H3157" s="380"/>
      <c r="I3157" s="380"/>
      <c r="J3157" s="380"/>
      <c r="K3157" s="380"/>
    </row>
    <row r="3158" spans="3:11" ht="15.75" hidden="1" thickBot="1" x14ac:dyDescent="0.3">
      <c r="C3158" s="380"/>
      <c r="D3158" s="380"/>
      <c r="E3158" s="380"/>
      <c r="F3158" s="380"/>
      <c r="G3158" s="367"/>
      <c r="H3158" s="380"/>
      <c r="I3158" s="380"/>
      <c r="J3158" s="380"/>
      <c r="K3158" s="380"/>
    </row>
    <row r="3159" spans="3:11" ht="15.75" hidden="1" thickBot="1" x14ac:dyDescent="0.3">
      <c r="C3159" s="153" t="s">
        <v>53</v>
      </c>
      <c r="D3159" s="307">
        <f>SUM(F3166:F3174)</f>
        <v>0</v>
      </c>
      <c r="E3159" s="380"/>
      <c r="F3159" s="70"/>
      <c r="G3159" s="76"/>
      <c r="H3159" s="70"/>
      <c r="I3159" s="70"/>
      <c r="J3159" s="380"/>
      <c r="K3159" s="380"/>
    </row>
    <row r="3160" spans="3:11" hidden="1" x14ac:dyDescent="0.25">
      <c r="C3160" s="70"/>
      <c r="D3160" s="31"/>
      <c r="E3160" s="89"/>
      <c r="F3160" s="89"/>
      <c r="G3160" s="89"/>
      <c r="H3160" s="73"/>
      <c r="I3160" s="73"/>
      <c r="J3160" s="73"/>
      <c r="K3160" s="108"/>
    </row>
    <row r="3161" spans="3:11" hidden="1" x14ac:dyDescent="0.25">
      <c r="C3161" s="70"/>
      <c r="D3161" s="31"/>
      <c r="E3161" s="89"/>
      <c r="F3161" s="89"/>
      <c r="G3161" s="89"/>
      <c r="H3161" s="73"/>
      <c r="I3161" s="73"/>
      <c r="J3161" s="73"/>
      <c r="K3161" s="108"/>
    </row>
    <row r="3162" spans="3:11" ht="15.75" hidden="1" x14ac:dyDescent="0.25">
      <c r="C3162" s="198" t="s">
        <v>391</v>
      </c>
      <c r="D3162" s="306"/>
      <c r="E3162" s="89"/>
      <c r="F3162" s="89"/>
      <c r="G3162" s="89"/>
      <c r="H3162" s="73"/>
      <c r="I3162" s="73"/>
      <c r="J3162" s="73"/>
      <c r="K3162" s="108"/>
    </row>
    <row r="3163" spans="3:11" ht="18.75" hidden="1" x14ac:dyDescent="0.25">
      <c r="C3163" s="200" t="e">
        <f>IFERROR(VLOOKUP(D3162,'1. Desarrollo e Innov. Curricu.'!$F:$G,2,FALSE),IFERROR(VLOOKUP(D3162,'2. Investigación Científica'!$F:$G,2,FALSE),IFERROR(VLOOKUP(D3162,'3. Vinculación Univ. Sociedad'!$E:$G,2,FALSE),IFERROR(VLOOKUP(D3162,'4. Docencia y Profesorado Univ.'!$F:$G,2,FALSE),IFERROR(VLOOKUP(D3162,'5. Estudiantes y Graduados'!$F:$G,2,FALSE),IFERROR(VLOOKUP(D3162,'11. Gestion Administrativa'!$F:$G,2,FALSE),IFERROR(VLOOKUP(D3162,'13. Gestión Académica'!$F:$G,2,FALSE),IFERROR(VLOOKUP(D3162,'9. Asegura. de la Calid. y M'!$F:$G,2,FALSE),IFERROR(VLOOKUP(D3162,'6. Gestión del Conocimiento'!$F:$G,2,FALSE),IFERROR(VLOOKUP(D3162,'15. Gobernabilidad y Proceso...'!$F:$G,2,FALSE),IFERROR(VLOOKUP(D3162,'12. Gestión del Talento Humano'!$F:$G,2,FALSE),IFERROR(VLOOKUP(D3162,'14. Internacional... de la E.S.'!$F:$G,2,FALSE),IFERROR(VLOOKUP(D3162,'10. Posgrado'!$F:$G,2,FALSE),IFERROR(VLOOKUP(D3162,'17. Gestión TIC'!$F:$G,2,FALSE),IFERROR(VLOOKUP(D3162,'16. Desa. del Sistema Educ.Sup.'!$F:$G,2,FALSE),IFERROR(VLOOKUP(D3162,'8. Cultura de Inno. Insti...'!$F:$G,2,FALSE),VLOOKUP(D3162,'7. Lo Esencial de la Reforma U.'!$F:$G,2,0)))))))))))))))))</f>
        <v>#N/A</v>
      </c>
      <c r="D3163" s="31"/>
      <c r="E3163" s="89"/>
      <c r="F3163" s="89"/>
      <c r="G3163" s="89"/>
      <c r="H3163" s="73"/>
      <c r="I3163" s="73"/>
      <c r="J3163" s="73"/>
      <c r="K3163" s="108"/>
    </row>
    <row r="3164" spans="3:11" ht="15.75" hidden="1" thickBot="1" x14ac:dyDescent="0.3">
      <c r="C3164" s="380"/>
      <c r="D3164" s="380"/>
      <c r="E3164" s="380"/>
      <c r="F3164" s="89"/>
      <c r="G3164" s="73"/>
      <c r="H3164" s="73"/>
      <c r="I3164" s="73"/>
      <c r="J3164" s="380"/>
      <c r="K3164" s="380"/>
    </row>
    <row r="3165" spans="3:11" ht="30.75" hidden="1" thickBot="1" x14ac:dyDescent="0.3">
      <c r="C3165" s="125" t="s">
        <v>44</v>
      </c>
      <c r="D3165" s="125" t="s">
        <v>55</v>
      </c>
      <c r="E3165" s="132" t="s">
        <v>57</v>
      </c>
      <c r="F3165" s="131" t="s">
        <v>27</v>
      </c>
      <c r="G3165" s="129" t="s">
        <v>130</v>
      </c>
      <c r="H3165" s="132" t="s">
        <v>46</v>
      </c>
      <c r="I3165" s="129" t="s">
        <v>131</v>
      </c>
      <c r="J3165" s="129" t="s">
        <v>409</v>
      </c>
      <c r="K3165" s="129" t="s">
        <v>410</v>
      </c>
    </row>
    <row r="3166" spans="3:11" hidden="1" x14ac:dyDescent="0.25">
      <c r="C3166" s="210" t="s">
        <v>438</v>
      </c>
      <c r="D3166" s="211"/>
      <c r="E3166" s="209">
        <f>HLOOKUP(C3166,$AH$2:$BU$3,2,0)</f>
        <v>620</v>
      </c>
      <c r="F3166" s="93">
        <f t="shared" ref="F3166:F3174" si="240">D3166*E3166</f>
        <v>0</v>
      </c>
      <c r="G3166" s="157"/>
      <c r="H3166" s="138"/>
      <c r="I3166" s="126" t="e">
        <f>VLOOKUP(H3166,Presupuesto!$B$11:$C$565,2,0)</f>
        <v>#N/A</v>
      </c>
      <c r="J3166" s="208" t="s">
        <v>1474</v>
      </c>
      <c r="K3166" s="94" t="s">
        <v>393</v>
      </c>
    </row>
    <row r="3167" spans="3:11" hidden="1" x14ac:dyDescent="0.25">
      <c r="C3167" s="137"/>
      <c r="D3167" s="154"/>
      <c r="E3167" s="119"/>
      <c r="F3167" s="93">
        <f t="shared" si="240"/>
        <v>0</v>
      </c>
      <c r="G3167" s="157"/>
      <c r="H3167" s="138"/>
      <c r="I3167" s="126" t="e">
        <f>VLOOKUP(H3167,Presupuesto!$B$11:$C$565,2,0)</f>
        <v>#N/A</v>
      </c>
      <c r="J3167" s="94" t="str">
        <f>$J$854</f>
        <v>Desarrollo del Sistema de Educación Superior</v>
      </c>
      <c r="K3167" s="94" t="s">
        <v>411</v>
      </c>
    </row>
    <row r="3168" spans="3:11" hidden="1" x14ac:dyDescent="0.25">
      <c r="C3168" s="137"/>
      <c r="D3168" s="154"/>
      <c r="E3168" s="119"/>
      <c r="F3168" s="93">
        <f t="shared" si="240"/>
        <v>0</v>
      </c>
      <c r="G3168" s="157"/>
      <c r="H3168" s="138"/>
      <c r="I3168" s="126" t="e">
        <f>VLOOKUP(H3168,Presupuesto!$B$11:$C$565,2,0)</f>
        <v>#N/A</v>
      </c>
      <c r="J3168" s="94" t="str">
        <f t="shared" ref="J3168:J3174" si="241">$J$854</f>
        <v>Desarrollo del Sistema de Educación Superior</v>
      </c>
      <c r="K3168" s="94" t="s">
        <v>411</v>
      </c>
    </row>
    <row r="3169" spans="3:11" hidden="1" x14ac:dyDescent="0.25">
      <c r="C3169" s="137"/>
      <c r="D3169" s="154"/>
      <c r="E3169" s="119"/>
      <c r="F3169" s="93">
        <f t="shared" si="240"/>
        <v>0</v>
      </c>
      <c r="G3169" s="157"/>
      <c r="H3169" s="138"/>
      <c r="I3169" s="126" t="e">
        <f>VLOOKUP(H3169,Presupuesto!$B$11:$C$565,2,0)</f>
        <v>#N/A</v>
      </c>
      <c r="J3169" s="94" t="str">
        <f t="shared" si="241"/>
        <v>Desarrollo del Sistema de Educación Superior</v>
      </c>
      <c r="K3169" s="94" t="s">
        <v>411</v>
      </c>
    </row>
    <row r="3170" spans="3:11" hidden="1" x14ac:dyDescent="0.25">
      <c r="C3170" s="137"/>
      <c r="D3170" s="154"/>
      <c r="E3170" s="119"/>
      <c r="F3170" s="93">
        <f t="shared" si="240"/>
        <v>0</v>
      </c>
      <c r="G3170" s="157"/>
      <c r="H3170" s="138"/>
      <c r="I3170" s="126" t="e">
        <f>VLOOKUP(H3170,Presupuesto!$B$11:$C$565,2,0)</f>
        <v>#N/A</v>
      </c>
      <c r="J3170" s="94" t="str">
        <f t="shared" si="241"/>
        <v>Desarrollo del Sistema de Educación Superior</v>
      </c>
      <c r="K3170" s="94" t="s">
        <v>411</v>
      </c>
    </row>
    <row r="3171" spans="3:11" hidden="1" x14ac:dyDescent="0.25">
      <c r="C3171" s="137"/>
      <c r="D3171" s="154"/>
      <c r="E3171" s="119"/>
      <c r="F3171" s="93">
        <f t="shared" si="240"/>
        <v>0</v>
      </c>
      <c r="G3171" s="157"/>
      <c r="H3171" s="138"/>
      <c r="I3171" s="126" t="e">
        <f>VLOOKUP(H3171,Presupuesto!$B$11:$C$565,2,0)</f>
        <v>#N/A</v>
      </c>
      <c r="J3171" s="94" t="str">
        <f t="shared" si="241"/>
        <v>Desarrollo del Sistema de Educación Superior</v>
      </c>
      <c r="K3171" s="94" t="s">
        <v>400</v>
      </c>
    </row>
    <row r="3172" spans="3:11" hidden="1" x14ac:dyDescent="0.25">
      <c r="C3172" s="137"/>
      <c r="D3172" s="154"/>
      <c r="E3172" s="119"/>
      <c r="F3172" s="93">
        <f t="shared" si="240"/>
        <v>0</v>
      </c>
      <c r="G3172" s="157"/>
      <c r="H3172" s="138"/>
      <c r="I3172" s="126" t="e">
        <f>VLOOKUP(H3172,Presupuesto!$B$11:$C$565,2,0)</f>
        <v>#N/A</v>
      </c>
      <c r="J3172" s="94" t="str">
        <f t="shared" si="241"/>
        <v>Desarrollo del Sistema de Educación Superior</v>
      </c>
      <c r="K3172" s="94" t="s">
        <v>411</v>
      </c>
    </row>
    <row r="3173" spans="3:11" hidden="1" x14ac:dyDescent="0.25">
      <c r="C3173" s="137"/>
      <c r="D3173" s="154"/>
      <c r="E3173" s="119"/>
      <c r="F3173" s="93">
        <f t="shared" si="240"/>
        <v>0</v>
      </c>
      <c r="G3173" s="157"/>
      <c r="H3173" s="138"/>
      <c r="I3173" s="126" t="e">
        <f>VLOOKUP(H3173,Presupuesto!$B$11:$C$565,2,0)</f>
        <v>#N/A</v>
      </c>
      <c r="J3173" s="94" t="str">
        <f t="shared" si="241"/>
        <v>Desarrollo del Sistema de Educación Superior</v>
      </c>
      <c r="K3173" s="94" t="s">
        <v>411</v>
      </c>
    </row>
    <row r="3174" spans="3:11" hidden="1" x14ac:dyDescent="0.25">
      <c r="C3174" s="137"/>
      <c r="D3174" s="154"/>
      <c r="E3174" s="119"/>
      <c r="F3174" s="93">
        <f t="shared" si="240"/>
        <v>0</v>
      </c>
      <c r="G3174" s="157"/>
      <c r="H3174" s="138"/>
      <c r="I3174" s="126" t="e">
        <f>VLOOKUP(H3174,Presupuesto!$B$11:$C$565,2,0)</f>
        <v>#N/A</v>
      </c>
      <c r="J3174" s="94" t="str">
        <f t="shared" si="241"/>
        <v>Desarrollo del Sistema de Educación Superior</v>
      </c>
      <c r="K3174" s="94" t="s">
        <v>411</v>
      </c>
    </row>
    <row r="3175" spans="3:11" hidden="1" x14ac:dyDescent="0.25">
      <c r="C3175" s="380"/>
      <c r="D3175" s="380"/>
      <c r="E3175" s="380"/>
      <c r="F3175" s="380"/>
      <c r="G3175" s="367"/>
      <c r="H3175" s="380"/>
      <c r="I3175" s="380"/>
      <c r="J3175" s="380"/>
      <c r="K3175" s="380"/>
    </row>
    <row r="3176" spans="3:11" ht="15.75" hidden="1" thickBot="1" x14ac:dyDescent="0.3">
      <c r="C3176" s="380"/>
      <c r="D3176" s="380"/>
      <c r="E3176" s="380"/>
      <c r="F3176" s="380"/>
      <c r="G3176" s="367"/>
      <c r="H3176" s="380"/>
      <c r="I3176" s="380"/>
      <c r="J3176" s="380"/>
      <c r="K3176" s="380"/>
    </row>
    <row r="3177" spans="3:11" ht="15.75" hidden="1" thickBot="1" x14ac:dyDescent="0.3">
      <c r="C3177" s="153" t="s">
        <v>53</v>
      </c>
      <c r="D3177" s="307">
        <f>SUM(F3184:F3192)</f>
        <v>0</v>
      </c>
      <c r="E3177" s="380"/>
      <c r="F3177" s="70"/>
      <c r="G3177" s="76"/>
      <c r="H3177" s="70"/>
      <c r="I3177" s="70"/>
      <c r="J3177" s="380"/>
      <c r="K3177" s="380"/>
    </row>
    <row r="3178" spans="3:11" hidden="1" x14ac:dyDescent="0.25">
      <c r="C3178" s="70"/>
      <c r="D3178" s="31"/>
      <c r="E3178" s="89"/>
      <c r="F3178" s="89"/>
      <c r="G3178" s="89"/>
      <c r="H3178" s="73"/>
      <c r="I3178" s="73"/>
      <c r="J3178" s="73"/>
      <c r="K3178" s="108"/>
    </row>
    <row r="3179" spans="3:11" hidden="1" x14ac:dyDescent="0.25">
      <c r="C3179" s="70"/>
      <c r="D3179" s="31"/>
      <c r="E3179" s="89"/>
      <c r="F3179" s="89"/>
      <c r="G3179" s="89"/>
      <c r="H3179" s="73"/>
      <c r="I3179" s="73"/>
      <c r="J3179" s="73"/>
      <c r="K3179" s="108"/>
    </row>
    <row r="3180" spans="3:11" ht="15.75" hidden="1" x14ac:dyDescent="0.25">
      <c r="C3180" s="198" t="s">
        <v>391</v>
      </c>
      <c r="D3180" s="306"/>
      <c r="E3180" s="89"/>
      <c r="F3180" s="89"/>
      <c r="G3180" s="89"/>
      <c r="H3180" s="73"/>
      <c r="I3180" s="73"/>
      <c r="J3180" s="73"/>
      <c r="K3180" s="108"/>
    </row>
    <row r="3181" spans="3:11" ht="18.75" hidden="1" x14ac:dyDescent="0.25">
      <c r="C3181" s="200" t="e">
        <f>IFERROR(VLOOKUP(D3180,'1. Desarrollo e Innov. Curricu.'!$F:$G,2,FALSE),IFERROR(VLOOKUP(D3180,'2. Investigación Científica'!$F:$G,2,FALSE),IFERROR(VLOOKUP(D3180,'3. Vinculación Univ. Sociedad'!$E:$G,2,FALSE),IFERROR(VLOOKUP(D3180,'4. Docencia y Profesorado Univ.'!$F:$G,2,FALSE),IFERROR(VLOOKUP(D3180,'5. Estudiantes y Graduados'!$F:$G,2,FALSE),IFERROR(VLOOKUP(D3180,'11. Gestion Administrativa'!$F:$G,2,FALSE),IFERROR(VLOOKUP(D3180,'13. Gestión Académica'!$F:$G,2,FALSE),IFERROR(VLOOKUP(D3180,'9. Asegura. de la Calid. y M'!$F:$G,2,FALSE),IFERROR(VLOOKUP(D3180,'6. Gestión del Conocimiento'!$F:$G,2,FALSE),IFERROR(VLOOKUP(D3180,'15. Gobernabilidad y Proceso...'!$F:$G,2,FALSE),IFERROR(VLOOKUP(D3180,'12. Gestión del Talento Humano'!$F:$G,2,FALSE),IFERROR(VLOOKUP(D3180,'14. Internacional... de la E.S.'!$F:$G,2,FALSE),IFERROR(VLOOKUP(D3180,'10. Posgrado'!$F:$G,2,FALSE),IFERROR(VLOOKUP(D3180,'17. Gestión TIC'!$F:$G,2,FALSE),IFERROR(VLOOKUP(D3180,'16. Desa. del Sistema Educ.Sup.'!$F:$G,2,FALSE),IFERROR(VLOOKUP(D3180,'8. Cultura de Inno. Insti...'!$F:$G,2,FALSE),VLOOKUP(D3180,'7. Lo Esencial de la Reforma U.'!$F:$G,2,0)))))))))))))))))</f>
        <v>#N/A</v>
      </c>
      <c r="D3181" s="31"/>
      <c r="E3181" s="89"/>
      <c r="F3181" s="89"/>
      <c r="G3181" s="89"/>
      <c r="H3181" s="73"/>
      <c r="I3181" s="73"/>
      <c r="J3181" s="73"/>
      <c r="K3181" s="108"/>
    </row>
    <row r="3182" spans="3:11" ht="15.75" hidden="1" thickBot="1" x14ac:dyDescent="0.3">
      <c r="C3182" s="380"/>
      <c r="D3182" s="380"/>
      <c r="E3182" s="380"/>
      <c r="F3182" s="89"/>
      <c r="G3182" s="73"/>
      <c r="H3182" s="73"/>
      <c r="I3182" s="73"/>
      <c r="J3182" s="380"/>
      <c r="K3182" s="380"/>
    </row>
    <row r="3183" spans="3:11" ht="30.75" hidden="1" thickBot="1" x14ac:dyDescent="0.3">
      <c r="C3183" s="125" t="s">
        <v>44</v>
      </c>
      <c r="D3183" s="125" t="s">
        <v>55</v>
      </c>
      <c r="E3183" s="132" t="s">
        <v>57</v>
      </c>
      <c r="F3183" s="131" t="s">
        <v>27</v>
      </c>
      <c r="G3183" s="129" t="s">
        <v>130</v>
      </c>
      <c r="H3183" s="132" t="s">
        <v>46</v>
      </c>
      <c r="I3183" s="129" t="s">
        <v>131</v>
      </c>
      <c r="J3183" s="129" t="s">
        <v>409</v>
      </c>
      <c r="K3183" s="129" t="s">
        <v>410</v>
      </c>
    </row>
    <row r="3184" spans="3:11" hidden="1" x14ac:dyDescent="0.25">
      <c r="C3184" s="210" t="s">
        <v>438</v>
      </c>
      <c r="D3184" s="211"/>
      <c r="E3184" s="209">
        <f>HLOOKUP(C3184,$AH$2:$BU$3,2,0)</f>
        <v>620</v>
      </c>
      <c r="F3184" s="93">
        <f t="shared" ref="F3184:F3192" si="242">D3184*E3184</f>
        <v>0</v>
      </c>
      <c r="G3184" s="157"/>
      <c r="H3184" s="138"/>
      <c r="I3184" s="126" t="e">
        <f>VLOOKUP(H3184,Presupuesto!$B$11:$C$565,2,0)</f>
        <v>#N/A</v>
      </c>
      <c r="J3184" s="208" t="s">
        <v>1474</v>
      </c>
      <c r="K3184" s="94" t="s">
        <v>393</v>
      </c>
    </row>
    <row r="3185" spans="3:11" hidden="1" x14ac:dyDescent="0.25">
      <c r="C3185" s="137"/>
      <c r="D3185" s="154"/>
      <c r="E3185" s="119"/>
      <c r="F3185" s="93">
        <f t="shared" si="242"/>
        <v>0</v>
      </c>
      <c r="G3185" s="157"/>
      <c r="H3185" s="138"/>
      <c r="I3185" s="126" t="e">
        <f>VLOOKUP(H3185,Presupuesto!$B$11:$C$565,2,0)</f>
        <v>#N/A</v>
      </c>
      <c r="J3185" s="94" t="str">
        <f>$J$854</f>
        <v>Desarrollo del Sistema de Educación Superior</v>
      </c>
      <c r="K3185" s="94" t="s">
        <v>411</v>
      </c>
    </row>
    <row r="3186" spans="3:11" hidden="1" x14ac:dyDescent="0.25">
      <c r="C3186" s="137"/>
      <c r="D3186" s="154"/>
      <c r="E3186" s="119"/>
      <c r="F3186" s="93">
        <f t="shared" si="242"/>
        <v>0</v>
      </c>
      <c r="G3186" s="157"/>
      <c r="H3186" s="138"/>
      <c r="I3186" s="126" t="e">
        <f>VLOOKUP(H3186,Presupuesto!$B$11:$C$565,2,0)</f>
        <v>#N/A</v>
      </c>
      <c r="J3186" s="94" t="str">
        <f t="shared" ref="J3186:J3192" si="243">$J$854</f>
        <v>Desarrollo del Sistema de Educación Superior</v>
      </c>
      <c r="K3186" s="94" t="s">
        <v>411</v>
      </c>
    </row>
    <row r="3187" spans="3:11" hidden="1" x14ac:dyDescent="0.25">
      <c r="C3187" s="137"/>
      <c r="D3187" s="154"/>
      <c r="E3187" s="119"/>
      <c r="F3187" s="93">
        <f t="shared" si="242"/>
        <v>0</v>
      </c>
      <c r="G3187" s="157"/>
      <c r="H3187" s="138"/>
      <c r="I3187" s="126" t="e">
        <f>VLOOKUP(H3187,Presupuesto!$B$11:$C$565,2,0)</f>
        <v>#N/A</v>
      </c>
      <c r="J3187" s="94" t="str">
        <f t="shared" si="243"/>
        <v>Desarrollo del Sistema de Educación Superior</v>
      </c>
      <c r="K3187" s="94" t="s">
        <v>411</v>
      </c>
    </row>
    <row r="3188" spans="3:11" hidden="1" x14ac:dyDescent="0.25">
      <c r="C3188" s="137"/>
      <c r="D3188" s="154"/>
      <c r="E3188" s="119"/>
      <c r="F3188" s="93">
        <f t="shared" si="242"/>
        <v>0</v>
      </c>
      <c r="G3188" s="157"/>
      <c r="H3188" s="138"/>
      <c r="I3188" s="126" t="e">
        <f>VLOOKUP(H3188,Presupuesto!$B$11:$C$565,2,0)</f>
        <v>#N/A</v>
      </c>
      <c r="J3188" s="94" t="str">
        <f t="shared" si="243"/>
        <v>Desarrollo del Sistema de Educación Superior</v>
      </c>
      <c r="K3188" s="94" t="s">
        <v>411</v>
      </c>
    </row>
    <row r="3189" spans="3:11" hidden="1" x14ac:dyDescent="0.25">
      <c r="C3189" s="137"/>
      <c r="D3189" s="154"/>
      <c r="E3189" s="119"/>
      <c r="F3189" s="93">
        <f t="shared" si="242"/>
        <v>0</v>
      </c>
      <c r="G3189" s="157"/>
      <c r="H3189" s="138"/>
      <c r="I3189" s="126" t="e">
        <f>VLOOKUP(H3189,Presupuesto!$B$11:$C$565,2,0)</f>
        <v>#N/A</v>
      </c>
      <c r="J3189" s="94" t="str">
        <f t="shared" si="243"/>
        <v>Desarrollo del Sistema de Educación Superior</v>
      </c>
      <c r="K3189" s="94" t="s">
        <v>400</v>
      </c>
    </row>
    <row r="3190" spans="3:11" hidden="1" x14ac:dyDescent="0.25">
      <c r="C3190" s="137"/>
      <c r="D3190" s="154"/>
      <c r="E3190" s="119"/>
      <c r="F3190" s="93">
        <f t="shared" si="242"/>
        <v>0</v>
      </c>
      <c r="G3190" s="157"/>
      <c r="H3190" s="138"/>
      <c r="I3190" s="126" t="e">
        <f>VLOOKUP(H3190,Presupuesto!$B$11:$C$565,2,0)</f>
        <v>#N/A</v>
      </c>
      <c r="J3190" s="94" t="str">
        <f t="shared" si="243"/>
        <v>Desarrollo del Sistema de Educación Superior</v>
      </c>
      <c r="K3190" s="94" t="s">
        <v>411</v>
      </c>
    </row>
    <row r="3191" spans="3:11" hidden="1" x14ac:dyDescent="0.25">
      <c r="C3191" s="137"/>
      <c r="D3191" s="154"/>
      <c r="E3191" s="119"/>
      <c r="F3191" s="93">
        <f t="shared" si="242"/>
        <v>0</v>
      </c>
      <c r="G3191" s="157"/>
      <c r="H3191" s="138"/>
      <c r="I3191" s="126" t="e">
        <f>VLOOKUP(H3191,Presupuesto!$B$11:$C$565,2,0)</f>
        <v>#N/A</v>
      </c>
      <c r="J3191" s="94" t="str">
        <f t="shared" si="243"/>
        <v>Desarrollo del Sistema de Educación Superior</v>
      </c>
      <c r="K3191" s="94" t="s">
        <v>411</v>
      </c>
    </row>
    <row r="3192" spans="3:11" hidden="1" x14ac:dyDescent="0.25">
      <c r="C3192" s="137"/>
      <c r="D3192" s="154"/>
      <c r="E3192" s="119"/>
      <c r="F3192" s="93">
        <f t="shared" si="242"/>
        <v>0</v>
      </c>
      <c r="G3192" s="157"/>
      <c r="H3192" s="138"/>
      <c r="I3192" s="126" t="e">
        <f>VLOOKUP(H3192,Presupuesto!$B$11:$C$565,2,0)</f>
        <v>#N/A</v>
      </c>
      <c r="J3192" s="94" t="str">
        <f t="shared" si="243"/>
        <v>Desarrollo del Sistema de Educación Superior</v>
      </c>
      <c r="K3192" s="94" t="s">
        <v>411</v>
      </c>
    </row>
    <row r="3193" spans="3:11" hidden="1" x14ac:dyDescent="0.25">
      <c r="C3193" s="380"/>
      <c r="D3193" s="380"/>
      <c r="E3193" s="380"/>
      <c r="F3193" s="380"/>
      <c r="G3193" s="367"/>
      <c r="H3193" s="380"/>
      <c r="I3193" s="380"/>
      <c r="J3193" s="380"/>
      <c r="K3193" s="380"/>
    </row>
    <row r="3194" spans="3:11" ht="15.75" hidden="1" thickBot="1" x14ac:dyDescent="0.3">
      <c r="C3194" s="380"/>
      <c r="D3194" s="380"/>
      <c r="E3194" s="380"/>
      <c r="F3194" s="380"/>
      <c r="G3194" s="367"/>
      <c r="H3194" s="380"/>
      <c r="I3194" s="380"/>
      <c r="J3194" s="380"/>
      <c r="K3194" s="380"/>
    </row>
    <row r="3195" spans="3:11" ht="15.75" hidden="1" thickBot="1" x14ac:dyDescent="0.3">
      <c r="C3195" s="153" t="s">
        <v>53</v>
      </c>
      <c r="D3195" s="307">
        <f>SUM(F3202:F3210)</f>
        <v>0</v>
      </c>
      <c r="E3195" s="380"/>
      <c r="F3195" s="70"/>
      <c r="G3195" s="76"/>
      <c r="H3195" s="70"/>
      <c r="I3195" s="70"/>
      <c r="J3195" s="380"/>
      <c r="K3195" s="380"/>
    </row>
    <row r="3196" spans="3:11" hidden="1" x14ac:dyDescent="0.25">
      <c r="C3196" s="70"/>
      <c r="D3196" s="31"/>
      <c r="E3196" s="89"/>
      <c r="F3196" s="89"/>
      <c r="G3196" s="89"/>
      <c r="H3196" s="73"/>
      <c r="I3196" s="73"/>
      <c r="J3196" s="73"/>
      <c r="K3196" s="108"/>
    </row>
    <row r="3197" spans="3:11" hidden="1" x14ac:dyDescent="0.25">
      <c r="C3197" s="70"/>
      <c r="D3197" s="31"/>
      <c r="E3197" s="89"/>
      <c r="F3197" s="89"/>
      <c r="G3197" s="89"/>
      <c r="H3197" s="73"/>
      <c r="I3197" s="73"/>
      <c r="J3197" s="73"/>
      <c r="K3197" s="108"/>
    </row>
    <row r="3198" spans="3:11" ht="15.75" hidden="1" x14ac:dyDescent="0.25">
      <c r="C3198" s="198" t="s">
        <v>391</v>
      </c>
      <c r="D3198" s="306"/>
      <c r="E3198" s="89"/>
      <c r="F3198" s="89"/>
      <c r="G3198" s="89"/>
      <c r="H3198" s="73"/>
      <c r="I3198" s="73"/>
      <c r="J3198" s="73"/>
      <c r="K3198" s="108"/>
    </row>
    <row r="3199" spans="3:11" ht="18.75" hidden="1" x14ac:dyDescent="0.25">
      <c r="C3199" s="200" t="e">
        <f>IFERROR(VLOOKUP(D3198,'1. Desarrollo e Innov. Curricu.'!$F:$G,2,FALSE),IFERROR(VLOOKUP(D3198,'2. Investigación Científica'!$F:$G,2,FALSE),IFERROR(VLOOKUP(D3198,'3. Vinculación Univ. Sociedad'!$E:$G,2,FALSE),IFERROR(VLOOKUP(D3198,'4. Docencia y Profesorado Univ.'!$F:$G,2,FALSE),IFERROR(VLOOKUP(D3198,'5. Estudiantes y Graduados'!$F:$G,2,FALSE),IFERROR(VLOOKUP(D3198,'11. Gestion Administrativa'!$F:$G,2,FALSE),IFERROR(VLOOKUP(D3198,'13. Gestión Académica'!$F:$G,2,FALSE),IFERROR(VLOOKUP(D3198,'9. Asegura. de la Calid. y M'!$F:$G,2,FALSE),IFERROR(VLOOKUP(D3198,'6. Gestión del Conocimiento'!$F:$G,2,FALSE),IFERROR(VLOOKUP(D3198,'15. Gobernabilidad y Proceso...'!$F:$G,2,FALSE),IFERROR(VLOOKUP(D3198,'12. Gestión del Talento Humano'!$F:$G,2,FALSE),IFERROR(VLOOKUP(D3198,'14. Internacional... de la E.S.'!$F:$G,2,FALSE),IFERROR(VLOOKUP(D3198,'10. Posgrado'!$F:$G,2,FALSE),IFERROR(VLOOKUP(D3198,'17. Gestión TIC'!$F:$G,2,FALSE),IFERROR(VLOOKUP(D3198,'16. Desa. del Sistema Educ.Sup.'!$F:$G,2,FALSE),IFERROR(VLOOKUP(D3198,'8. Cultura de Inno. Insti...'!$F:$G,2,FALSE),VLOOKUP(D3198,'7. Lo Esencial de la Reforma U.'!$F:$G,2,0)))))))))))))))))</f>
        <v>#N/A</v>
      </c>
      <c r="D3199" s="31"/>
      <c r="E3199" s="89"/>
      <c r="F3199" s="89"/>
      <c r="G3199" s="89"/>
      <c r="H3199" s="73"/>
      <c r="I3199" s="73"/>
      <c r="J3199" s="73"/>
      <c r="K3199" s="108"/>
    </row>
    <row r="3200" spans="3:11" ht="15.75" hidden="1" thickBot="1" x14ac:dyDescent="0.3">
      <c r="C3200" s="380"/>
      <c r="D3200" s="380"/>
      <c r="E3200" s="380"/>
      <c r="F3200" s="89"/>
      <c r="G3200" s="73"/>
      <c r="H3200" s="73"/>
      <c r="I3200" s="73"/>
      <c r="J3200" s="380"/>
      <c r="K3200" s="380"/>
    </row>
    <row r="3201" spans="3:11" ht="30.75" hidden="1" thickBot="1" x14ac:dyDescent="0.3">
      <c r="C3201" s="125" t="s">
        <v>44</v>
      </c>
      <c r="D3201" s="125" t="s">
        <v>55</v>
      </c>
      <c r="E3201" s="132" t="s">
        <v>57</v>
      </c>
      <c r="F3201" s="131" t="s">
        <v>27</v>
      </c>
      <c r="G3201" s="129" t="s">
        <v>130</v>
      </c>
      <c r="H3201" s="132" t="s">
        <v>46</v>
      </c>
      <c r="I3201" s="129" t="s">
        <v>131</v>
      </c>
      <c r="J3201" s="129" t="s">
        <v>409</v>
      </c>
      <c r="K3201" s="129" t="s">
        <v>410</v>
      </c>
    </row>
    <row r="3202" spans="3:11" hidden="1" x14ac:dyDescent="0.25">
      <c r="C3202" s="210" t="s">
        <v>438</v>
      </c>
      <c r="D3202" s="211"/>
      <c r="E3202" s="209">
        <f>HLOOKUP(C3202,$AH$2:$BU$3,2,0)</f>
        <v>620</v>
      </c>
      <c r="F3202" s="93">
        <f t="shared" ref="F3202:F3210" si="244">D3202*E3202</f>
        <v>0</v>
      </c>
      <c r="G3202" s="157"/>
      <c r="H3202" s="138"/>
      <c r="I3202" s="126" t="e">
        <f>VLOOKUP(H3202,Presupuesto!$B$11:$C$565,2,0)</f>
        <v>#N/A</v>
      </c>
      <c r="J3202" s="208" t="s">
        <v>1474</v>
      </c>
      <c r="K3202" s="94" t="s">
        <v>393</v>
      </c>
    </row>
    <row r="3203" spans="3:11" hidden="1" x14ac:dyDescent="0.25">
      <c r="C3203" s="137"/>
      <c r="D3203" s="154"/>
      <c r="E3203" s="119"/>
      <c r="F3203" s="93">
        <f t="shared" si="244"/>
        <v>0</v>
      </c>
      <c r="G3203" s="157"/>
      <c r="H3203" s="138"/>
      <c r="I3203" s="126" t="e">
        <f>VLOOKUP(H3203,Presupuesto!$B$11:$C$565,2,0)</f>
        <v>#N/A</v>
      </c>
      <c r="J3203" s="94" t="str">
        <f>$J$854</f>
        <v>Desarrollo del Sistema de Educación Superior</v>
      </c>
      <c r="K3203" s="94" t="s">
        <v>411</v>
      </c>
    </row>
    <row r="3204" spans="3:11" hidden="1" x14ac:dyDescent="0.25">
      <c r="C3204" s="137"/>
      <c r="D3204" s="154"/>
      <c r="E3204" s="119"/>
      <c r="F3204" s="93">
        <f t="shared" si="244"/>
        <v>0</v>
      </c>
      <c r="G3204" s="157"/>
      <c r="H3204" s="138"/>
      <c r="I3204" s="126" t="e">
        <f>VLOOKUP(H3204,Presupuesto!$B$11:$C$565,2,0)</f>
        <v>#N/A</v>
      </c>
      <c r="J3204" s="94" t="str">
        <f t="shared" ref="J3204:J3210" si="245">$J$854</f>
        <v>Desarrollo del Sistema de Educación Superior</v>
      </c>
      <c r="K3204" s="94" t="s">
        <v>411</v>
      </c>
    </row>
    <row r="3205" spans="3:11" hidden="1" x14ac:dyDescent="0.25">
      <c r="C3205" s="137"/>
      <c r="D3205" s="154"/>
      <c r="E3205" s="119"/>
      <c r="F3205" s="93">
        <f t="shared" si="244"/>
        <v>0</v>
      </c>
      <c r="G3205" s="157"/>
      <c r="H3205" s="138"/>
      <c r="I3205" s="126" t="e">
        <f>VLOOKUP(H3205,Presupuesto!$B$11:$C$565,2,0)</f>
        <v>#N/A</v>
      </c>
      <c r="J3205" s="94" t="str">
        <f t="shared" si="245"/>
        <v>Desarrollo del Sistema de Educación Superior</v>
      </c>
      <c r="K3205" s="94" t="s">
        <v>411</v>
      </c>
    </row>
    <row r="3206" spans="3:11" hidden="1" x14ac:dyDescent="0.25">
      <c r="C3206" s="137"/>
      <c r="D3206" s="154"/>
      <c r="E3206" s="119"/>
      <c r="F3206" s="93">
        <f t="shared" si="244"/>
        <v>0</v>
      </c>
      <c r="G3206" s="157"/>
      <c r="H3206" s="138"/>
      <c r="I3206" s="126" t="e">
        <f>VLOOKUP(H3206,Presupuesto!$B$11:$C$565,2,0)</f>
        <v>#N/A</v>
      </c>
      <c r="J3206" s="94" t="str">
        <f t="shared" si="245"/>
        <v>Desarrollo del Sistema de Educación Superior</v>
      </c>
      <c r="K3206" s="94" t="s">
        <v>411</v>
      </c>
    </row>
    <row r="3207" spans="3:11" hidden="1" x14ac:dyDescent="0.25">
      <c r="C3207" s="137"/>
      <c r="D3207" s="154"/>
      <c r="E3207" s="119"/>
      <c r="F3207" s="93">
        <f t="shared" si="244"/>
        <v>0</v>
      </c>
      <c r="G3207" s="157"/>
      <c r="H3207" s="138"/>
      <c r="I3207" s="126" t="e">
        <f>VLOOKUP(H3207,Presupuesto!$B$11:$C$565,2,0)</f>
        <v>#N/A</v>
      </c>
      <c r="J3207" s="94" t="str">
        <f t="shared" si="245"/>
        <v>Desarrollo del Sistema de Educación Superior</v>
      </c>
      <c r="K3207" s="94" t="s">
        <v>400</v>
      </c>
    </row>
    <row r="3208" spans="3:11" hidden="1" x14ac:dyDescent="0.25">
      <c r="C3208" s="137"/>
      <c r="D3208" s="154"/>
      <c r="E3208" s="119"/>
      <c r="F3208" s="93">
        <f t="shared" si="244"/>
        <v>0</v>
      </c>
      <c r="G3208" s="157"/>
      <c r="H3208" s="138"/>
      <c r="I3208" s="126" t="e">
        <f>VLOOKUP(H3208,Presupuesto!$B$11:$C$565,2,0)</f>
        <v>#N/A</v>
      </c>
      <c r="J3208" s="94" t="str">
        <f t="shared" si="245"/>
        <v>Desarrollo del Sistema de Educación Superior</v>
      </c>
      <c r="K3208" s="94" t="s">
        <v>411</v>
      </c>
    </row>
    <row r="3209" spans="3:11" hidden="1" x14ac:dyDescent="0.25">
      <c r="C3209" s="137"/>
      <c r="D3209" s="154"/>
      <c r="E3209" s="119"/>
      <c r="F3209" s="93">
        <f t="shared" si="244"/>
        <v>0</v>
      </c>
      <c r="G3209" s="157"/>
      <c r="H3209" s="138"/>
      <c r="I3209" s="126" t="e">
        <f>VLOOKUP(H3209,Presupuesto!$B$11:$C$565,2,0)</f>
        <v>#N/A</v>
      </c>
      <c r="J3209" s="94" t="str">
        <f t="shared" si="245"/>
        <v>Desarrollo del Sistema de Educación Superior</v>
      </c>
      <c r="K3209" s="94" t="s">
        <v>411</v>
      </c>
    </row>
    <row r="3210" spans="3:11" hidden="1" x14ac:dyDescent="0.25">
      <c r="C3210" s="137"/>
      <c r="D3210" s="154"/>
      <c r="E3210" s="119"/>
      <c r="F3210" s="93">
        <f t="shared" si="244"/>
        <v>0</v>
      </c>
      <c r="G3210" s="157"/>
      <c r="H3210" s="138"/>
      <c r="I3210" s="126" t="e">
        <f>VLOOKUP(H3210,Presupuesto!$B$11:$C$565,2,0)</f>
        <v>#N/A</v>
      </c>
      <c r="J3210" s="94" t="str">
        <f t="shared" si="245"/>
        <v>Desarrollo del Sistema de Educación Superior</v>
      </c>
      <c r="K3210" s="94" t="s">
        <v>411</v>
      </c>
    </row>
  </sheetData>
  <autoFilter ref="F12:H3084">
    <filterColumn colId="0">
      <filters blank="1">
        <filter val="1,000,000"/>
        <filter val="1,875"/>
        <filter val="10,000"/>
        <filter val="10,500"/>
        <filter val="10,532"/>
        <filter val="100,000"/>
        <filter val="12,500"/>
        <filter val="125,000"/>
        <filter val="13,125"/>
        <filter val="15,000"/>
        <filter val="15,447"/>
        <filter val="15,625"/>
        <filter val="162,500"/>
        <filter val="18,750"/>
        <filter val="180,000"/>
        <filter val="187,500"/>
        <filter val="197,052"/>
        <filter val="2,000,000"/>
        <filter val="200,000"/>
        <filter val="23,714"/>
        <filter val="230,000"/>
        <filter val="24,750"/>
        <filter val="25,000"/>
        <filter val="26,250"/>
        <filter val="27,265"/>
        <filter val="285,000"/>
        <filter val="3,400,000"/>
        <filter val="3,750"/>
        <filter val="30,000"/>
        <filter val="300,000"/>
        <filter val="31,250"/>
        <filter val="36,000"/>
        <filter val="37,500"/>
        <filter val="4,000,000"/>
        <filter val="40,000"/>
        <filter val="400,000"/>
        <filter val="41,500"/>
        <filter val="43,750"/>
        <filter val="5,000"/>
        <filter val="5,250"/>
        <filter val="5,625"/>
        <filter val="5,700"/>
        <filter val="50,000"/>
        <filter val="593,500"/>
        <filter val="6,250"/>
        <filter val="62,250"/>
        <filter val="62,500"/>
        <filter val="680,000"/>
        <filter val="7,350"/>
        <filter val="7,500"/>
        <filter val="71,144"/>
        <filter val="717,000"/>
        <filter val="75,000"/>
        <filter val="80,000"/>
        <filter val="80,400"/>
        <filter val="800,000"/>
        <filter val="87,500"/>
        <filter val="Costo Total"/>
      </filters>
    </filterColumn>
  </autoFilter>
  <dataConsolidate/>
  <dataValidations xWindow="900" yWindow="901"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G899:G933 G943:G977 G987:G1021 G1031:G1065 G1075:G1109 G1119:G1153 G1163:G1197 G1207:G1241 G1251:G1285 G1295:G1329 G1339:G1373 G1383:G1417 G1427:G1461 G1493:G1527 G2033:G2067 G1536:G1570 G1579:G1613 G1622:G1656 G1665:G1699 G1708:G1713 G1722:G1730 G1739:G1749 G1758:G1769 G1778:G1785 G1794:G1803 G1812:G1821 G1830:G1837 G1846:G1854 G1863:G1871 G1880:G1888 G1897:G1905 G1914:G1922 G1931:G1939 G1948:G1956 G1965:G1973 G1982:G1990 G1999:G2007 G2016:G2024 G1471:G1480 G2077:G2085 G2095:G2103 G2115:G2123 G2133:G2141 G2151:G2159 G2169:G2177 G2187:G2195 G2205:G2213 G2223:G2231 G2241:G2249 G2259:G2267 G2277:G2285 G2295:G2303 G2313:G2321 G2331:G2339 G2349:G2357 G2367:G2375 G2385:G2393 G2403:G2411 G2421:G2429 G2439:G2447 G2457:G2465 G2475:G2483 G2493:G2501 G2511:G2519 G2529:G2537 G2547:G2555 G2565:G2573 G2583:G2591 G2601:G2609 G2619:G2627 G2637:G2645 G2676:G2684 G2694:G2702 G2734:G2742 G2752:G2760 G2770:G2778 G2788:G2796 G2806:G2814 G2824:G2832 G2842:G2850 G2860:G2868 G2878:G2886 G2896:G2904 G2914:G2922 G2932:G2940 G2950:G2958 G2968:G2976 G2986:G2994 G3004:G3012 G3022:G3030 G3040:G3048 G3058:G3066 G3076:G3084 G3094:G3102 G3112:G3120 G3130:G3138 G3148:G3156 G3166:G3174 G3184:G3192 G3202:G3210 G2655:G2663 G2712:G2720">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K899:K933 K943:K977 K987:K1021 K1031:K1065 K1075:K1109 K1119:K1153 K1163:K1197 K1207:K1241 K1251:K1285 K1295:K1329 K1339:K1373 K1383:K1417 K1427:K1461 K1493:K1527 K2033:K2067 K1536:K1570 K1579:K1613 K1622:K1656 K1665:K1699 K1708:K1713 K1722:K1730 K1739:K1749 K1758:K1769 K1778:K1785 K1794:K1803 K1812:K1821 K1830:K1837 K1846:K1854 K1863:K1871 K1880:K1888 K1897:K1905 K1914:K1922 K1931:K1939 K1948:K1956 K1965:K1973 K1982:K1990 K1999:K2007 K2016:K2024 K1471:K1480 K2077:K2085 K2095:K2103 K2115:K2123 K2133:K2141 K2151:K2159 K2169:K2177 K2187:K2195 K2205:K2213 K2223:K2231 K2241:K2249 K2259:K2267 K2277:K2285 K2295:K2303 K2313:K2321 K2331:K2339 K2349:K2357 K2367:K2375 K2385:K2393 K2403:K2411 K2421:K2429 K2439:K2447 K2457:K2465 K2475:K2483 K2493:K2501 K2511:K2519 K2529:K2537 K2547:K2555 K2565:K2573 K2583:K2591 K2601:K2609 K2619:K2627 K2637:K2645 K2676:K2684 K2694:K2702 K2734:K2742 K2752:K2760 K2770:K2778 K2788:K2796 K2806:K2814 K2824:K2832 K2842:K2850 K2860:K2868 K2878:K2886 K2896:K2904 K2914:K2922 K2932:K2940 K2950:K2958 K2968:K2976 K2986:K2994 K3004:K3012 K3022:K3030 K3040:K3048 K3058:K3066 K3076:K3084 K3094:K3102 K3112:K3120 K3130:K3138 K3148:K3156 K3166:K3174 K3184:K3192 K3202:K3210 K2655:K2663 K2712:K2720">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899 C943 C987 C1031 C1075 C1119 C1163 C1207 C1251 C1295 C1339 C1383 C1427 C1493 C2033 C1536 C1579 C1622 C1665 C1708 C1722 C1739 C1758 C1778 C1794 C1812 C1830 C1846 C1863 C1880 C1897 C1914 C1931 C1948 C1965 C1982 C1999 C2016 C1471 C2077 C2095 C2115 C2133 C2151 C2169 C2187 C2205 C2223 C2241 C2259 C2277 C2295 C2313 C2331 C2349 C2367 C2385 C2403 C2421 C2439 C2457 C2475 C2493 C2511 C2529 C2547 C2565 C2583 C2601 C2619 C2637 C2676 C2694 C2734 C2752 C2770 C2788 C2806 C2824 C2842 C2860 C2878 C2896 C2914 C2932 C2950 C2968 C2986 C3004 C3022 C3040 C3058 C3076 C3094 C3112 C3130 C3148 C3166 C3184 C3202 C2655 C2712">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H899:H933 H943:H977 H987:H1021 H1031:H1065 H1075:H1109 H1119:H1153 H1163:H1197 H1207:H1241 H1251:H1285 H1295:H1329 H1339:H1373 H1383:H1417 H1427:H1461 H1493:H1527 H2033:H2067 H1536:H1570 H1579:H1613 H1622:H1656 H1665:H1699 H1708:H1713 H1722:H1730 H1739:H1749 H1758:H1769 H1778:H1785 H1794:H1803 H1812:H1821 H1830:H1837 H1846:H1854 H1863:H1871 H1880:H1888 H1897:H1905 H1914:H1922 H1931:H1939 H1948:H1956 H1965:H1973 H1982:H1990 H1999:H2007 H2016:H2024 H1471:H1480 H2077:H2085 H2095:H2103 H2115:H2123 H2133:H2141 H2151:H2159 H2169:H2177 H2187:H2195 H2205:H2213 H2223:H2231 H2241:H2249 H2259:H2267 H2277:H2285 H2295:H2303 H2313:H2321 H2331:H2339 H2349:H2357 H2367:H2375 H2385:H2393 H2403:H2411 H2421:H2429 H2439:H2447 H2457:H2465 H2475:H2483 H2493:H2501 H2511:H2519 H2529:H2537 H2547:H2555 H2565:H2573 H2583:H2591 H2601:H2609 H2619:H2627 H2637:H2645 H2676:H2684 H2694:H2702 H2734:H2742 H2752:H2760 H2770:H2778 H2788:H2796 H2806:H2814 H2824:H2832 H2842:H2850 H2860:H2868 H2878:H2886 H2896:H2904 H2914:H2922 H2932:H2940 H2950:H2958 H2968:H2976 H2986:H2994 H3004:H3012 H3022:H3030 H3040:H3048 H3058:H3066 H3076:H3084 H3094:H3102 H3112:H3120 H3130:H3138 H3148:H3156 H3166:H3174 H3184:H3192 H3202:H3210 H2655:H2663 H2712:H2720">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J900:J933 J944:J977 J988:J1021 J1032:J1065 J1076:J1109 J1120:J1153 J1164:J1197 J1208:J1241 J1252:J1285 J1296:J1329 J1340:J1373 J1384:J1417 J1428:J1461 J1494:J1527 J2034:J2067 J1537:J1570 J1580:J1613 J1623:J1656 J1666:J1699 J1709:J1713 J1723:J1730 J1740:J1749 J1759:J1769 J1779:J1785 J1795:J1803 J1813:J1821 J1831:J1837 J1847:J1854 J1864:J1871 J1881:J1888 J1898:J1905 J1915:J1922 J1932:J1939 J1949:J1956 J1966:J1973 J1983:J1990 J2000:J2007 J2017:J2024 J1472:J1480 J2078:J2085 J2096:J2103 J2116:J2123 J2134:J2141 J2152:J2159 J2170:J2177 J2188:J2195 J2206:J2213 J2224:J2231 J2242:J2249 J2260:J2267 J2278:J2285 J2296:J2303 J2314:J2321 J2332:J2339 J2350:J2357 J2368:J2375 J2386:J2393 J2404:J2411 J2422:J2429 J2440:J2447 J2458:J2465 J2476:J2483 J2494:J2501 J2512:J2519 J2530:J2537 J2548:J2555 J2566:J2573 J2584:J2591 J2602:J2609 J2620:J2627 J2638:J2645 J2677:J2684 J2695:J2702 J2735:J2742 J2753:J2760 J2771:J2778 J2789:J2796 J2807:J2814 J2825:J2832 J2843:J2850 J2861:J2868 J2879:J2886 J2897:J2904 J2915:J2922 J2933:J2940 J2951:J2958 J2969:J2976 J2987:J2994 J3005:J3012 J3023:J3030 J3041:J3048 J3059:J3066 J3077:J3084 J3095:J3102 J3113:J3120 J3131:J3138 J3149:J3156 J3167:J3174 J3185:J3192 J3203:J3210 J2656:J2663 J2713:J2720">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899 J943 J987 J1031 J1075 J1119 J1163 J1207 J1251 J1295 J1339 J1383 J1427 J1493 J2033 J1536 J1579 J1622 J1665 J1708 J1722 J1739 J1758 J1778 J1794 J1812 J1830 J1846 J1863 J1880 J1897 J1914 J1931 J1948 J1965 J1982 J1999 J2016 J1471 J2077 J2095 J2115 J2133 J2151 J2169 J2187 J2205 J2223 J2241 J2259 J2277 J2295 J2313 J2331 J2349 J2367 J2385 J2403 J2421 J2439 J2457 J2475 J2493 J2511 J2529 J2547 J2565 J2583 J2601 J2619 J2637 J2676 J2694 J2734 J2752 J2770 J2788 J2806 J2824 J2842 J2860 J2878 J2896 J2914 J2932 J2950 J2968 J2986 J3004 J3022 J3040 J3058 J3076 J3094 J3112 J3130 J3148 J3166 J3184 J3202 J2655 J2712">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2" customWidth="1"/>
    <col min="2" max="2" width="7.85546875" style="82" customWidth="1"/>
    <col min="3" max="3" width="46.7109375" style="82" bestFit="1" customWidth="1"/>
    <col min="4" max="4" width="26.85546875" style="82" bestFit="1" customWidth="1"/>
    <col min="5" max="5" width="13.85546875" style="82" customWidth="1"/>
    <col min="6" max="6" width="21.85546875" style="82" customWidth="1"/>
    <col min="7" max="7" width="16.5703125" style="74" customWidth="1"/>
    <col min="8" max="8" width="18.28515625" style="82" customWidth="1"/>
    <col min="9" max="9" width="43.28515625" style="82" customWidth="1"/>
    <col min="10" max="10" width="28.140625" style="82" bestFit="1" customWidth="1"/>
    <col min="11" max="11" width="19.85546875" style="82" bestFit="1" customWidth="1"/>
    <col min="12" max="12" width="12.7109375" style="82" bestFit="1" customWidth="1"/>
    <col min="13" max="16384" width="11.5703125" style="82"/>
  </cols>
  <sheetData>
    <row r="1" spans="1:555" ht="26.25" hidden="1" x14ac:dyDescent="0.25">
      <c r="A1" s="183" t="s">
        <v>250</v>
      </c>
      <c r="B1" s="186" t="s">
        <v>251</v>
      </c>
      <c r="C1" s="177" t="s">
        <v>252</v>
      </c>
      <c r="D1" s="177" t="s">
        <v>495</v>
      </c>
      <c r="E1" s="177" t="s">
        <v>497</v>
      </c>
      <c r="F1" s="177" t="s">
        <v>499</v>
      </c>
      <c r="G1" s="177" t="s">
        <v>501</v>
      </c>
      <c r="H1" s="177" t="s">
        <v>503</v>
      </c>
      <c r="I1" s="177" t="s">
        <v>505</v>
      </c>
      <c r="J1" s="177" t="s">
        <v>253</v>
      </c>
      <c r="K1" s="177" t="s">
        <v>508</v>
      </c>
      <c r="L1" s="177" t="s">
        <v>254</v>
      </c>
      <c r="M1" s="177" t="s">
        <v>510</v>
      </c>
      <c r="N1" s="177" t="s">
        <v>512</v>
      </c>
      <c r="O1" s="177" t="s">
        <v>514</v>
      </c>
      <c r="P1" s="177" t="s">
        <v>255</v>
      </c>
      <c r="Q1" s="177" t="s">
        <v>515</v>
      </c>
      <c r="R1" s="177" t="s">
        <v>518</v>
      </c>
      <c r="S1" s="177" t="s">
        <v>256</v>
      </c>
      <c r="T1" s="177" t="s">
        <v>520</v>
      </c>
      <c r="U1" s="177" t="s">
        <v>257</v>
      </c>
      <c r="V1" s="177" t="s">
        <v>521</v>
      </c>
      <c r="W1" s="177" t="s">
        <v>522</v>
      </c>
      <c r="X1" s="177" t="s">
        <v>526</v>
      </c>
      <c r="Y1" s="177" t="s">
        <v>273</v>
      </c>
      <c r="Z1" s="177" t="s">
        <v>527</v>
      </c>
      <c r="AA1" s="177" t="s">
        <v>529</v>
      </c>
      <c r="AB1" s="177" t="s">
        <v>531</v>
      </c>
      <c r="AC1" s="177" t="s">
        <v>274</v>
      </c>
      <c r="AD1" s="177" t="s">
        <v>533</v>
      </c>
      <c r="AE1" s="177" t="s">
        <v>535</v>
      </c>
      <c r="AF1" s="177" t="s">
        <v>537</v>
      </c>
      <c r="AG1" s="177" t="s">
        <v>539</v>
      </c>
      <c r="AH1" s="177" t="s">
        <v>249</v>
      </c>
      <c r="AI1" s="177" t="s">
        <v>541</v>
      </c>
      <c r="AJ1" s="186" t="s">
        <v>258</v>
      </c>
      <c r="AK1" s="177" t="s">
        <v>543</v>
      </c>
      <c r="AL1" s="177" t="s">
        <v>259</v>
      </c>
      <c r="AM1" s="177" t="s">
        <v>545</v>
      </c>
      <c r="AN1" s="177" t="s">
        <v>547</v>
      </c>
      <c r="AO1" s="177" t="s">
        <v>260</v>
      </c>
      <c r="AP1" s="177" t="s">
        <v>549</v>
      </c>
      <c r="AQ1" s="177" t="s">
        <v>551</v>
      </c>
      <c r="AR1" s="177" t="s">
        <v>261</v>
      </c>
      <c r="AS1" s="177" t="s">
        <v>552</v>
      </c>
      <c r="AT1" s="177" t="s">
        <v>554</v>
      </c>
      <c r="AU1" s="177" t="s">
        <v>555</v>
      </c>
      <c r="AV1" s="177" t="s">
        <v>556</v>
      </c>
      <c r="AW1" s="177" t="s">
        <v>558</v>
      </c>
      <c r="AX1" s="177" t="s">
        <v>560</v>
      </c>
      <c r="AY1" s="177" t="s">
        <v>561</v>
      </c>
      <c r="AZ1" s="177" t="s">
        <v>262</v>
      </c>
      <c r="BA1" s="177" t="s">
        <v>563</v>
      </c>
      <c r="BB1" s="177" t="s">
        <v>565</v>
      </c>
      <c r="BC1" s="177" t="s">
        <v>567</v>
      </c>
      <c r="BD1" s="177" t="s">
        <v>569</v>
      </c>
      <c r="BE1" s="177" t="s">
        <v>571</v>
      </c>
      <c r="BF1" s="177" t="s">
        <v>573</v>
      </c>
      <c r="BG1" s="177" t="s">
        <v>575</v>
      </c>
      <c r="BH1" s="177" t="s">
        <v>577</v>
      </c>
      <c r="BI1" s="177" t="s">
        <v>275</v>
      </c>
      <c r="BJ1" s="177" t="s">
        <v>579</v>
      </c>
      <c r="BK1" s="177" t="s">
        <v>581</v>
      </c>
      <c r="BL1" s="177" t="s">
        <v>583</v>
      </c>
      <c r="BM1" s="177" t="s">
        <v>585</v>
      </c>
      <c r="BN1" s="177" t="s">
        <v>587</v>
      </c>
      <c r="BO1" s="177" t="s">
        <v>589</v>
      </c>
      <c r="BP1" s="177" t="s">
        <v>591</v>
      </c>
      <c r="BQ1" s="177" t="s">
        <v>593</v>
      </c>
      <c r="BR1" s="177" t="s">
        <v>595</v>
      </c>
      <c r="BS1" s="177" t="s">
        <v>597</v>
      </c>
      <c r="BT1" s="186" t="s">
        <v>263</v>
      </c>
      <c r="BU1" s="177" t="s">
        <v>264</v>
      </c>
      <c r="BV1" s="177" t="s">
        <v>599</v>
      </c>
      <c r="BW1" s="177" t="s">
        <v>265</v>
      </c>
      <c r="BX1" s="177" t="s">
        <v>601</v>
      </c>
      <c r="BY1" s="177" t="s">
        <v>603</v>
      </c>
      <c r="BZ1" s="186" t="s">
        <v>266</v>
      </c>
      <c r="CA1" s="177" t="s">
        <v>267</v>
      </c>
      <c r="CB1" s="177" t="s">
        <v>605</v>
      </c>
      <c r="CC1" s="177" t="s">
        <v>268</v>
      </c>
      <c r="CD1" s="177" t="s">
        <v>607</v>
      </c>
      <c r="CE1" s="177" t="s">
        <v>609</v>
      </c>
      <c r="CF1" s="177" t="s">
        <v>611</v>
      </c>
      <c r="CG1" s="186" t="s">
        <v>269</v>
      </c>
      <c r="CH1" s="177" t="s">
        <v>617</v>
      </c>
      <c r="CI1" s="177" t="s">
        <v>619</v>
      </c>
      <c r="CJ1" s="177" t="s">
        <v>270</v>
      </c>
      <c r="CK1" s="177" t="s">
        <v>613</v>
      </c>
      <c r="CL1" s="177" t="s">
        <v>615</v>
      </c>
      <c r="CM1" s="177" t="s">
        <v>271</v>
      </c>
      <c r="CN1" s="177" t="s">
        <v>621</v>
      </c>
      <c r="CO1" s="177" t="s">
        <v>272</v>
      </c>
      <c r="CP1" s="177" t="s">
        <v>622</v>
      </c>
      <c r="CQ1" s="174" t="s">
        <v>276</v>
      </c>
      <c r="CR1" s="186" t="s">
        <v>277</v>
      </c>
      <c r="CS1" s="177" t="s">
        <v>623</v>
      </c>
      <c r="CT1" s="177" t="s">
        <v>624</v>
      </c>
      <c r="CU1" s="177" t="s">
        <v>626</v>
      </c>
      <c r="CV1" s="177" t="s">
        <v>278</v>
      </c>
      <c r="CW1" s="177" t="s">
        <v>628</v>
      </c>
      <c r="CX1" s="177" t="s">
        <v>630</v>
      </c>
      <c r="CY1" s="177" t="s">
        <v>632</v>
      </c>
      <c r="CZ1" s="177" t="s">
        <v>634</v>
      </c>
      <c r="DA1" s="177" t="s">
        <v>636</v>
      </c>
      <c r="DB1" s="177" t="s">
        <v>638</v>
      </c>
      <c r="DC1" s="186" t="s">
        <v>279</v>
      </c>
      <c r="DD1" s="177" t="s">
        <v>280</v>
      </c>
      <c r="DE1" s="177" t="s">
        <v>640</v>
      </c>
      <c r="DF1" s="177" t="s">
        <v>281</v>
      </c>
      <c r="DG1" s="177" t="s">
        <v>642</v>
      </c>
      <c r="DH1" s="177" t="s">
        <v>644</v>
      </c>
      <c r="DI1" s="177" t="s">
        <v>646</v>
      </c>
      <c r="DJ1" s="177" t="s">
        <v>648</v>
      </c>
      <c r="DK1" s="177" t="s">
        <v>650</v>
      </c>
      <c r="DL1" s="177" t="s">
        <v>652</v>
      </c>
      <c r="DM1" s="177" t="s">
        <v>654</v>
      </c>
      <c r="DN1" s="177" t="s">
        <v>282</v>
      </c>
      <c r="DO1" s="177" t="s">
        <v>656</v>
      </c>
      <c r="DP1" s="177" t="s">
        <v>658</v>
      </c>
      <c r="DQ1" s="177" t="s">
        <v>660</v>
      </c>
      <c r="DR1" s="186" t="s">
        <v>283</v>
      </c>
      <c r="DS1" s="177" t="s">
        <v>662</v>
      </c>
      <c r="DT1" s="177" t="s">
        <v>284</v>
      </c>
      <c r="DU1" s="177" t="s">
        <v>664</v>
      </c>
      <c r="DV1" s="177" t="s">
        <v>285</v>
      </c>
      <c r="DW1" s="177" t="s">
        <v>666</v>
      </c>
      <c r="DX1" s="177" t="s">
        <v>668</v>
      </c>
      <c r="DY1" s="177" t="s">
        <v>670</v>
      </c>
      <c r="DZ1" s="177" t="s">
        <v>672</v>
      </c>
      <c r="EA1" s="177" t="s">
        <v>674</v>
      </c>
      <c r="EB1" s="177" t="s">
        <v>676</v>
      </c>
      <c r="EC1" s="177" t="s">
        <v>678</v>
      </c>
      <c r="ED1" s="177" t="s">
        <v>680</v>
      </c>
      <c r="EE1" s="177" t="s">
        <v>682</v>
      </c>
      <c r="EF1" s="177" t="s">
        <v>684</v>
      </c>
      <c r="EG1" s="177" t="s">
        <v>686</v>
      </c>
      <c r="EH1" s="186" t="s">
        <v>286</v>
      </c>
      <c r="EI1" s="177" t="s">
        <v>688</v>
      </c>
      <c r="EJ1" s="177" t="s">
        <v>287</v>
      </c>
      <c r="EK1" s="177" t="s">
        <v>690</v>
      </c>
      <c r="EL1" s="177" t="s">
        <v>692</v>
      </c>
      <c r="EM1" s="177" t="s">
        <v>288</v>
      </c>
      <c r="EN1" s="177" t="s">
        <v>694</v>
      </c>
      <c r="EO1" s="177" t="s">
        <v>696</v>
      </c>
      <c r="EP1" s="177" t="s">
        <v>289</v>
      </c>
      <c r="EQ1" s="177" t="s">
        <v>698</v>
      </c>
      <c r="ER1" s="177" t="s">
        <v>700</v>
      </c>
      <c r="ES1" s="177" t="s">
        <v>702</v>
      </c>
      <c r="ET1" s="177" t="s">
        <v>290</v>
      </c>
      <c r="EU1" s="177" t="s">
        <v>704</v>
      </c>
      <c r="EV1" s="177" t="s">
        <v>706</v>
      </c>
      <c r="EW1" s="186" t="s">
        <v>291</v>
      </c>
      <c r="EX1" s="177" t="s">
        <v>292</v>
      </c>
      <c r="EY1" s="177" t="s">
        <v>708</v>
      </c>
      <c r="EZ1" s="177" t="s">
        <v>710</v>
      </c>
      <c r="FA1" s="177" t="s">
        <v>712</v>
      </c>
      <c r="FB1" s="177" t="s">
        <v>714</v>
      </c>
      <c r="FC1" s="177" t="s">
        <v>293</v>
      </c>
      <c r="FD1" s="177" t="s">
        <v>716</v>
      </c>
      <c r="FE1" s="177" t="s">
        <v>718</v>
      </c>
      <c r="FF1" s="177" t="s">
        <v>720</v>
      </c>
      <c r="FG1" s="177" t="s">
        <v>722</v>
      </c>
      <c r="FH1" s="177" t="s">
        <v>724</v>
      </c>
      <c r="FI1" s="177" t="s">
        <v>294</v>
      </c>
      <c r="FJ1" s="177" t="s">
        <v>727</v>
      </c>
      <c r="FK1" s="177" t="s">
        <v>295</v>
      </c>
      <c r="FL1" s="177" t="s">
        <v>730</v>
      </c>
      <c r="FM1" s="177" t="s">
        <v>731</v>
      </c>
      <c r="FN1" s="177" t="s">
        <v>733</v>
      </c>
      <c r="FO1" s="177" t="s">
        <v>296</v>
      </c>
      <c r="FP1" s="177" t="s">
        <v>736</v>
      </c>
      <c r="FQ1" s="177" t="s">
        <v>737</v>
      </c>
      <c r="FR1" s="177" t="s">
        <v>739</v>
      </c>
      <c r="FS1" s="177" t="s">
        <v>297</v>
      </c>
      <c r="FT1" s="177" t="s">
        <v>742</v>
      </c>
      <c r="FU1" s="177" t="s">
        <v>744</v>
      </c>
      <c r="FV1" s="177" t="s">
        <v>746</v>
      </c>
      <c r="FW1" s="186" t="s">
        <v>298</v>
      </c>
      <c r="FX1" s="186" t="s">
        <v>299</v>
      </c>
      <c r="FY1" s="177" t="s">
        <v>305</v>
      </c>
      <c r="FZ1" s="177" t="s">
        <v>748</v>
      </c>
      <c r="GA1" s="177" t="s">
        <v>750</v>
      </c>
      <c r="GB1" s="177" t="s">
        <v>752</v>
      </c>
      <c r="GC1" s="177" t="s">
        <v>754</v>
      </c>
      <c r="GD1" s="177" t="s">
        <v>756</v>
      </c>
      <c r="GE1" s="177" t="s">
        <v>758</v>
      </c>
      <c r="GF1" s="186" t="s">
        <v>300</v>
      </c>
      <c r="GG1" s="177" t="s">
        <v>306</v>
      </c>
      <c r="GH1" s="177" t="s">
        <v>760</v>
      </c>
      <c r="GI1" s="177" t="s">
        <v>762</v>
      </c>
      <c r="GJ1" s="177" t="s">
        <v>763</v>
      </c>
      <c r="GK1" s="177" t="s">
        <v>307</v>
      </c>
      <c r="GL1" s="177" t="s">
        <v>766</v>
      </c>
      <c r="GM1" s="177" t="s">
        <v>767</v>
      </c>
      <c r="GN1" s="186" t="s">
        <v>301</v>
      </c>
      <c r="GO1" s="177" t="s">
        <v>302</v>
      </c>
      <c r="GP1" s="177" t="s">
        <v>769</v>
      </c>
      <c r="GQ1" s="177" t="s">
        <v>771</v>
      </c>
      <c r="GR1" s="177" t="s">
        <v>773</v>
      </c>
      <c r="GS1" s="177" t="s">
        <v>775</v>
      </c>
      <c r="GT1" s="177" t="s">
        <v>777</v>
      </c>
      <c r="GU1" s="186" t="s">
        <v>303</v>
      </c>
      <c r="GV1" s="177" t="s">
        <v>304</v>
      </c>
      <c r="GW1" s="177" t="s">
        <v>779</v>
      </c>
      <c r="GX1" s="177" t="s">
        <v>781</v>
      </c>
      <c r="GY1" s="177" t="s">
        <v>783</v>
      </c>
      <c r="GZ1" s="177" t="s">
        <v>785</v>
      </c>
      <c r="HA1" s="177" t="s">
        <v>787</v>
      </c>
      <c r="HB1" s="177" t="s">
        <v>789</v>
      </c>
      <c r="HC1" s="174" t="s">
        <v>308</v>
      </c>
      <c r="HD1" s="186" t="s">
        <v>309</v>
      </c>
      <c r="HE1" s="177" t="s">
        <v>310</v>
      </c>
      <c r="HF1" s="177" t="s">
        <v>791</v>
      </c>
      <c r="HG1" s="177" t="s">
        <v>793</v>
      </c>
      <c r="HH1" s="177" t="s">
        <v>795</v>
      </c>
      <c r="HI1" s="177" t="s">
        <v>797</v>
      </c>
      <c r="HJ1" s="177" t="s">
        <v>311</v>
      </c>
      <c r="HK1" s="177" t="s">
        <v>800</v>
      </c>
      <c r="HL1" s="177" t="s">
        <v>328</v>
      </c>
      <c r="HM1" s="177" t="s">
        <v>838</v>
      </c>
      <c r="HN1" s="177" t="s">
        <v>840</v>
      </c>
      <c r="HO1" s="177" t="s">
        <v>842</v>
      </c>
      <c r="HP1" s="186" t="s">
        <v>312</v>
      </c>
      <c r="HQ1" s="177" t="s">
        <v>802</v>
      </c>
      <c r="HR1" s="177" t="s">
        <v>804</v>
      </c>
      <c r="HS1" s="177" t="s">
        <v>313</v>
      </c>
      <c r="HT1" s="177" t="s">
        <v>807</v>
      </c>
      <c r="HU1" s="177" t="s">
        <v>809</v>
      </c>
      <c r="HV1" s="177" t="s">
        <v>810</v>
      </c>
      <c r="HW1" s="177" t="s">
        <v>812</v>
      </c>
      <c r="HX1" s="186" t="s">
        <v>314</v>
      </c>
      <c r="HY1" s="177" t="s">
        <v>814</v>
      </c>
      <c r="HZ1" s="177" t="s">
        <v>816</v>
      </c>
      <c r="IA1" s="177" t="s">
        <v>818</v>
      </c>
      <c r="IB1" s="177" t="s">
        <v>315</v>
      </c>
      <c r="IC1" s="177" t="s">
        <v>820</v>
      </c>
      <c r="ID1" s="177" t="s">
        <v>822</v>
      </c>
      <c r="IE1" s="177" t="s">
        <v>316</v>
      </c>
      <c r="IF1" s="177" t="s">
        <v>824</v>
      </c>
      <c r="IG1" s="177" t="s">
        <v>826</v>
      </c>
      <c r="IH1" s="177" t="s">
        <v>317</v>
      </c>
      <c r="II1" s="177" t="s">
        <v>828</v>
      </c>
      <c r="IJ1" s="177" t="s">
        <v>830</v>
      </c>
      <c r="IK1" s="177" t="s">
        <v>832</v>
      </c>
      <c r="IL1" s="177" t="s">
        <v>834</v>
      </c>
      <c r="IM1" s="177" t="s">
        <v>318</v>
      </c>
      <c r="IN1" s="177" t="s">
        <v>836</v>
      </c>
      <c r="IO1" s="186" t="s">
        <v>319</v>
      </c>
      <c r="IP1" s="177" t="s">
        <v>844</v>
      </c>
      <c r="IQ1" s="177" t="s">
        <v>846</v>
      </c>
      <c r="IR1" s="177" t="s">
        <v>320</v>
      </c>
      <c r="IS1" s="177" t="s">
        <v>848</v>
      </c>
      <c r="IT1" s="177" t="s">
        <v>850</v>
      </c>
      <c r="IU1" s="177" t="s">
        <v>852</v>
      </c>
      <c r="IV1" s="186" t="s">
        <v>321</v>
      </c>
      <c r="IW1" s="177" t="s">
        <v>854</v>
      </c>
      <c r="IX1" s="177" t="s">
        <v>322</v>
      </c>
      <c r="IY1" s="177" t="s">
        <v>857</v>
      </c>
      <c r="IZ1" s="177" t="s">
        <v>859</v>
      </c>
      <c r="JA1" s="177" t="s">
        <v>861</v>
      </c>
      <c r="JB1" s="177" t="s">
        <v>863</v>
      </c>
      <c r="JC1" s="177" t="s">
        <v>865</v>
      </c>
      <c r="JD1" s="177" t="s">
        <v>867</v>
      </c>
      <c r="JE1" s="177" t="s">
        <v>323</v>
      </c>
      <c r="JF1" s="177" t="s">
        <v>870</v>
      </c>
      <c r="JG1" s="177" t="s">
        <v>872</v>
      </c>
      <c r="JH1" s="177" t="s">
        <v>874</v>
      </c>
      <c r="JI1" s="177" t="s">
        <v>876</v>
      </c>
      <c r="JJ1" s="177" t="s">
        <v>878</v>
      </c>
      <c r="JK1" s="177" t="s">
        <v>880</v>
      </c>
      <c r="JL1" s="177" t="s">
        <v>882</v>
      </c>
      <c r="JM1" s="177" t="s">
        <v>884</v>
      </c>
      <c r="JN1" s="177" t="s">
        <v>324</v>
      </c>
      <c r="JO1" s="177" t="s">
        <v>887</v>
      </c>
      <c r="JP1" s="177" t="s">
        <v>889</v>
      </c>
      <c r="JQ1" s="177" t="s">
        <v>891</v>
      </c>
      <c r="JR1" s="177" t="s">
        <v>893</v>
      </c>
      <c r="JS1" s="177" t="s">
        <v>894</v>
      </c>
      <c r="JT1" s="177" t="s">
        <v>896</v>
      </c>
      <c r="JU1" s="177" t="s">
        <v>898</v>
      </c>
      <c r="JV1" s="177" t="s">
        <v>900</v>
      </c>
      <c r="JW1" s="177" t="s">
        <v>902</v>
      </c>
      <c r="JX1" s="177" t="s">
        <v>904</v>
      </c>
      <c r="JY1" s="177" t="s">
        <v>906</v>
      </c>
      <c r="JZ1" s="177" t="s">
        <v>908</v>
      </c>
      <c r="KA1" s="177" t="s">
        <v>910</v>
      </c>
      <c r="KB1" s="177" t="s">
        <v>912</v>
      </c>
      <c r="KC1" s="177" t="s">
        <v>914</v>
      </c>
      <c r="KD1" s="177" t="s">
        <v>916</v>
      </c>
      <c r="KE1" s="177" t="s">
        <v>918</v>
      </c>
      <c r="KF1" s="177" t="s">
        <v>920</v>
      </c>
      <c r="KG1" s="177" t="s">
        <v>922</v>
      </c>
      <c r="KH1" s="177" t="s">
        <v>924</v>
      </c>
      <c r="KI1" s="177" t="s">
        <v>926</v>
      </c>
      <c r="KJ1" s="177" t="s">
        <v>928</v>
      </c>
      <c r="KK1" s="177" t="s">
        <v>930</v>
      </c>
      <c r="KL1" s="177" t="s">
        <v>932</v>
      </c>
      <c r="KM1" s="177" t="s">
        <v>934</v>
      </c>
      <c r="KN1" s="177" t="s">
        <v>936</v>
      </c>
      <c r="KO1" s="186" t="s">
        <v>325</v>
      </c>
      <c r="KP1" s="177" t="s">
        <v>938</v>
      </c>
      <c r="KQ1" s="177" t="s">
        <v>326</v>
      </c>
      <c r="KR1" s="177" t="s">
        <v>941</v>
      </c>
      <c r="KS1" s="177" t="s">
        <v>943</v>
      </c>
      <c r="KT1" s="177" t="s">
        <v>945</v>
      </c>
      <c r="KU1" s="177" t="s">
        <v>947</v>
      </c>
      <c r="KV1" s="177" t="s">
        <v>327</v>
      </c>
      <c r="KW1" s="177" t="s">
        <v>950</v>
      </c>
      <c r="KX1" s="177" t="s">
        <v>952</v>
      </c>
      <c r="KY1" s="177" t="s">
        <v>954</v>
      </c>
      <c r="KZ1" s="177" t="s">
        <v>956</v>
      </c>
      <c r="LA1" s="177" t="s">
        <v>958</v>
      </c>
      <c r="LB1" s="177" t="s">
        <v>960</v>
      </c>
      <c r="LC1" s="177" t="s">
        <v>962</v>
      </c>
      <c r="LD1" s="174" t="s">
        <v>329</v>
      </c>
      <c r="LE1" s="186" t="s">
        <v>330</v>
      </c>
      <c r="LF1" s="177" t="s">
        <v>331</v>
      </c>
      <c r="LG1" s="177" t="s">
        <v>345</v>
      </c>
      <c r="LH1" s="177" t="s">
        <v>964</v>
      </c>
      <c r="LI1" s="177" t="s">
        <v>966</v>
      </c>
      <c r="LJ1" s="177" t="s">
        <v>968</v>
      </c>
      <c r="LK1" s="177" t="s">
        <v>970</v>
      </c>
      <c r="LL1" s="177" t="s">
        <v>346</v>
      </c>
      <c r="LM1" s="177" t="s">
        <v>972</v>
      </c>
      <c r="LN1" s="177" t="s">
        <v>347</v>
      </c>
      <c r="LO1" s="177" t="s">
        <v>974</v>
      </c>
      <c r="LP1" s="177" t="s">
        <v>332</v>
      </c>
      <c r="LQ1" s="177" t="s">
        <v>976</v>
      </c>
      <c r="LR1" s="177" t="s">
        <v>348</v>
      </c>
      <c r="LS1" s="177" t="s">
        <v>978</v>
      </c>
      <c r="LT1" s="177" t="s">
        <v>980</v>
      </c>
      <c r="LU1" s="177" t="s">
        <v>349</v>
      </c>
      <c r="LV1" s="186" t="s">
        <v>333</v>
      </c>
      <c r="LW1" s="177" t="s">
        <v>334</v>
      </c>
      <c r="LX1" s="177" t="s">
        <v>982</v>
      </c>
      <c r="LY1" s="177" t="s">
        <v>984</v>
      </c>
      <c r="LZ1" s="177" t="s">
        <v>985</v>
      </c>
      <c r="MA1" s="177" t="s">
        <v>987</v>
      </c>
      <c r="MB1" s="177" t="s">
        <v>988</v>
      </c>
      <c r="MC1" s="177" t="s">
        <v>990</v>
      </c>
      <c r="MD1" s="177" t="s">
        <v>992</v>
      </c>
      <c r="ME1" s="177" t="s">
        <v>994</v>
      </c>
      <c r="MF1" s="177" t="s">
        <v>996</v>
      </c>
      <c r="MG1" s="177" t="s">
        <v>335</v>
      </c>
      <c r="MH1" s="177" t="s">
        <v>999</v>
      </c>
      <c r="MI1" s="177" t="s">
        <v>1000</v>
      </c>
      <c r="MJ1" s="177" t="s">
        <v>1002</v>
      </c>
      <c r="MK1" s="177" t="s">
        <v>336</v>
      </c>
      <c r="ML1" s="177" t="s">
        <v>1005</v>
      </c>
      <c r="MM1" s="177" t="s">
        <v>1006</v>
      </c>
      <c r="MN1" s="177" t="s">
        <v>1008</v>
      </c>
      <c r="MO1" s="177" t="s">
        <v>1010</v>
      </c>
      <c r="MP1" s="177" t="s">
        <v>337</v>
      </c>
      <c r="MQ1" s="177" t="s">
        <v>1013</v>
      </c>
      <c r="MR1" s="177" t="s">
        <v>1015</v>
      </c>
      <c r="MS1" s="177" t="s">
        <v>1017</v>
      </c>
      <c r="MT1" s="177" t="s">
        <v>1019</v>
      </c>
      <c r="MU1" s="177" t="s">
        <v>338</v>
      </c>
      <c r="MV1" s="177" t="s">
        <v>1022</v>
      </c>
      <c r="MW1" s="177" t="s">
        <v>1024</v>
      </c>
      <c r="MX1" s="177" t="s">
        <v>1026</v>
      </c>
      <c r="MY1" s="177" t="s">
        <v>1028</v>
      </c>
      <c r="MZ1" s="177" t="s">
        <v>1030</v>
      </c>
      <c r="NA1" s="177" t="s">
        <v>1032</v>
      </c>
      <c r="NB1" s="177" t="s">
        <v>1034</v>
      </c>
      <c r="NC1" s="177" t="s">
        <v>1036</v>
      </c>
      <c r="ND1" s="177" t="s">
        <v>1038</v>
      </c>
      <c r="NE1" s="177" t="s">
        <v>1040</v>
      </c>
      <c r="NF1" s="177" t="s">
        <v>1042</v>
      </c>
      <c r="NG1" s="177" t="s">
        <v>1043</v>
      </c>
      <c r="NH1" s="186" t="s">
        <v>339</v>
      </c>
      <c r="NI1" s="177" t="s">
        <v>340</v>
      </c>
      <c r="NJ1" s="177" t="s">
        <v>1045</v>
      </c>
      <c r="NK1" s="177" t="s">
        <v>1047</v>
      </c>
      <c r="NL1" s="177" t="s">
        <v>1049</v>
      </c>
      <c r="NM1" s="177" t="s">
        <v>1051</v>
      </c>
      <c r="NN1" s="186" t="s">
        <v>341</v>
      </c>
      <c r="NO1" s="177" t="s">
        <v>342</v>
      </c>
      <c r="NP1" s="177" t="s">
        <v>1052</v>
      </c>
      <c r="NQ1" s="177" t="s">
        <v>343</v>
      </c>
      <c r="NR1" s="177" t="s">
        <v>1054</v>
      </c>
      <c r="NS1" s="177" t="s">
        <v>1056</v>
      </c>
      <c r="NT1" s="177" t="s">
        <v>344</v>
      </c>
      <c r="NU1" s="177" t="s">
        <v>1058</v>
      </c>
      <c r="NV1" s="174" t="s">
        <v>350</v>
      </c>
      <c r="NW1" s="186" t="s">
        <v>351</v>
      </c>
      <c r="NX1" s="177" t="s">
        <v>352</v>
      </c>
      <c r="NY1" s="177" t="s">
        <v>1061</v>
      </c>
      <c r="NZ1" s="177" t="s">
        <v>1063</v>
      </c>
      <c r="OA1" s="177" t="s">
        <v>353</v>
      </c>
      <c r="OB1" s="177" t="s">
        <v>363</v>
      </c>
      <c r="OC1" s="177" t="s">
        <v>1065</v>
      </c>
      <c r="OD1" s="177" t="s">
        <v>1067</v>
      </c>
      <c r="OE1" s="177" t="s">
        <v>1069</v>
      </c>
      <c r="OF1" s="177" t="s">
        <v>1071</v>
      </c>
      <c r="OG1" s="177" t="s">
        <v>1073</v>
      </c>
      <c r="OH1" s="177" t="s">
        <v>1075</v>
      </c>
      <c r="OI1" s="177" t="s">
        <v>1077</v>
      </c>
      <c r="OJ1" s="177" t="s">
        <v>1079</v>
      </c>
      <c r="OK1" s="177" t="s">
        <v>1081</v>
      </c>
      <c r="OL1" s="177" t="s">
        <v>1083</v>
      </c>
      <c r="OM1" s="177" t="s">
        <v>1085</v>
      </c>
      <c r="ON1" s="177" t="s">
        <v>1087</v>
      </c>
      <c r="OO1" s="177" t="s">
        <v>1089</v>
      </c>
      <c r="OP1" s="177" t="s">
        <v>1091</v>
      </c>
      <c r="OQ1" s="177" t="s">
        <v>1093</v>
      </c>
      <c r="OR1" s="177" t="s">
        <v>1095</v>
      </c>
      <c r="OS1" s="177" t="s">
        <v>1097</v>
      </c>
      <c r="OT1" s="177" t="s">
        <v>1099</v>
      </c>
      <c r="OU1" s="177" t="s">
        <v>1101</v>
      </c>
      <c r="OV1" s="177" t="s">
        <v>1103</v>
      </c>
      <c r="OW1" s="177" t="s">
        <v>1105</v>
      </c>
      <c r="OX1" s="177" t="s">
        <v>1107</v>
      </c>
      <c r="OY1" s="177" t="s">
        <v>364</v>
      </c>
      <c r="OZ1" s="177" t="s">
        <v>1110</v>
      </c>
      <c r="PA1" s="177" t="s">
        <v>1112</v>
      </c>
      <c r="PB1" s="177" t="s">
        <v>1113</v>
      </c>
      <c r="PC1" s="177" t="s">
        <v>1115</v>
      </c>
      <c r="PD1" s="177" t="s">
        <v>1117</v>
      </c>
      <c r="PE1" s="177" t="s">
        <v>1119</v>
      </c>
      <c r="PF1" s="177" t="s">
        <v>1121</v>
      </c>
      <c r="PG1" s="177" t="s">
        <v>1123</v>
      </c>
      <c r="PH1" s="177" t="s">
        <v>1125</v>
      </c>
      <c r="PI1" s="177" t="s">
        <v>1127</v>
      </c>
      <c r="PJ1" s="177" t="s">
        <v>1129</v>
      </c>
      <c r="PK1" s="177" t="s">
        <v>1131</v>
      </c>
      <c r="PL1" s="177" t="s">
        <v>1133</v>
      </c>
      <c r="PM1" s="177" t="s">
        <v>1135</v>
      </c>
      <c r="PN1" s="177" t="s">
        <v>1137</v>
      </c>
      <c r="PO1" s="177" t="s">
        <v>1139</v>
      </c>
      <c r="PP1" s="177" t="s">
        <v>1141</v>
      </c>
      <c r="PQ1" s="177" t="s">
        <v>1143</v>
      </c>
      <c r="PR1" s="177" t="s">
        <v>1145</v>
      </c>
      <c r="PS1" s="177" t="s">
        <v>1147</v>
      </c>
      <c r="PT1" s="177" t="s">
        <v>1149</v>
      </c>
      <c r="PU1" s="177" t="s">
        <v>1151</v>
      </c>
      <c r="PV1" s="177" t="s">
        <v>1153</v>
      </c>
      <c r="PW1" s="177" t="s">
        <v>1155</v>
      </c>
      <c r="PX1" s="177" t="s">
        <v>1157</v>
      </c>
      <c r="PY1" s="177" t="s">
        <v>1159</v>
      </c>
      <c r="PZ1" s="177" t="s">
        <v>354</v>
      </c>
      <c r="QA1" s="177" t="s">
        <v>1161</v>
      </c>
      <c r="QB1" s="177" t="s">
        <v>1163</v>
      </c>
      <c r="QC1" s="177" t="s">
        <v>1165</v>
      </c>
      <c r="QD1" s="177" t="s">
        <v>1167</v>
      </c>
      <c r="QE1" s="177" t="s">
        <v>1169</v>
      </c>
      <c r="QF1" s="186" t="s">
        <v>355</v>
      </c>
      <c r="QG1" s="177" t="s">
        <v>356</v>
      </c>
      <c r="QH1" s="177" t="s">
        <v>1171</v>
      </c>
      <c r="QI1" s="177" t="s">
        <v>1173</v>
      </c>
      <c r="QJ1" s="177" t="s">
        <v>1175</v>
      </c>
      <c r="QK1" s="177" t="s">
        <v>1177</v>
      </c>
      <c r="QL1" s="177" t="s">
        <v>1179</v>
      </c>
      <c r="QM1" s="177" t="s">
        <v>1181</v>
      </c>
      <c r="QN1" s="186" t="s">
        <v>357</v>
      </c>
      <c r="QO1" s="177" t="s">
        <v>1183</v>
      </c>
      <c r="QP1" s="177" t="s">
        <v>358</v>
      </c>
      <c r="QQ1" s="177" t="s">
        <v>365</v>
      </c>
      <c r="QR1" s="177" t="s">
        <v>1185</v>
      </c>
      <c r="QS1" s="177" t="s">
        <v>1187</v>
      </c>
      <c r="QT1" s="177" t="s">
        <v>1189</v>
      </c>
      <c r="QU1" s="177" t="s">
        <v>1191</v>
      </c>
      <c r="QV1" s="177" t="s">
        <v>1193</v>
      </c>
      <c r="QW1" s="177" t="s">
        <v>1195</v>
      </c>
      <c r="QX1" s="177" t="s">
        <v>1197</v>
      </c>
      <c r="QY1" s="177" t="s">
        <v>1199</v>
      </c>
      <c r="QZ1" s="177" t="s">
        <v>1201</v>
      </c>
      <c r="RA1" s="177" t="s">
        <v>1203</v>
      </c>
      <c r="RB1" s="177" t="s">
        <v>1205</v>
      </c>
      <c r="RC1" s="177" t="s">
        <v>1207</v>
      </c>
      <c r="RD1" s="177" t="s">
        <v>1209</v>
      </c>
      <c r="RE1" s="177" t="s">
        <v>1211</v>
      </c>
      <c r="RF1" s="186" t="s">
        <v>359</v>
      </c>
      <c r="RG1" s="177" t="s">
        <v>360</v>
      </c>
      <c r="RH1" s="177" t="s">
        <v>1213</v>
      </c>
      <c r="RI1" s="177" t="s">
        <v>1215</v>
      </c>
      <c r="RJ1" s="186" t="s">
        <v>361</v>
      </c>
      <c r="RK1" s="177" t="s">
        <v>362</v>
      </c>
      <c r="RL1" s="177" t="s">
        <v>1217</v>
      </c>
      <c r="RM1" s="177" t="s">
        <v>1218</v>
      </c>
      <c r="RN1" s="177" t="s">
        <v>1219</v>
      </c>
      <c r="RO1" s="177" t="s">
        <v>1220</v>
      </c>
      <c r="RP1" s="177" t="s">
        <v>1222</v>
      </c>
      <c r="RQ1" s="177" t="s">
        <v>1223</v>
      </c>
      <c r="RR1" s="177" t="s">
        <v>1225</v>
      </c>
      <c r="RS1" s="177" t="s">
        <v>1226</v>
      </c>
      <c r="RT1" s="174" t="s">
        <v>366</v>
      </c>
      <c r="RU1" s="186" t="s">
        <v>367</v>
      </c>
      <c r="RV1" s="177" t="s">
        <v>368</v>
      </c>
      <c r="RW1" s="177" t="s">
        <v>1228</v>
      </c>
      <c r="RX1" s="177" t="s">
        <v>1230</v>
      </c>
      <c r="RY1" s="177" t="s">
        <v>369</v>
      </c>
      <c r="RZ1" s="177" t="s">
        <v>1232</v>
      </c>
      <c r="SA1" s="177" t="s">
        <v>1234</v>
      </c>
      <c r="SB1" s="177" t="s">
        <v>1236</v>
      </c>
      <c r="SC1" s="177" t="s">
        <v>1238</v>
      </c>
      <c r="SD1" s="186" t="s">
        <v>370</v>
      </c>
      <c r="SE1" s="177" t="s">
        <v>371</v>
      </c>
      <c r="SF1" s="177" t="s">
        <v>1240</v>
      </c>
      <c r="SG1" s="177" t="s">
        <v>1242</v>
      </c>
      <c r="SH1" s="177" t="s">
        <v>1244</v>
      </c>
      <c r="SI1" s="177" t="s">
        <v>1246</v>
      </c>
      <c r="SJ1" s="177" t="s">
        <v>1248</v>
      </c>
      <c r="SK1" s="177" t="s">
        <v>1250</v>
      </c>
      <c r="SL1" s="177" t="s">
        <v>1252</v>
      </c>
      <c r="SM1" s="177" t="s">
        <v>1254</v>
      </c>
      <c r="SN1" s="177" t="s">
        <v>1256</v>
      </c>
      <c r="SO1" s="177" t="s">
        <v>1258</v>
      </c>
      <c r="SP1" s="177" t="s">
        <v>1260</v>
      </c>
      <c r="SQ1" s="177" t="s">
        <v>1262</v>
      </c>
      <c r="SR1" s="177" t="s">
        <v>1264</v>
      </c>
      <c r="SS1" s="177" t="s">
        <v>1266</v>
      </c>
      <c r="ST1" s="177" t="s">
        <v>1268</v>
      </c>
      <c r="SU1" s="174" t="s">
        <v>372</v>
      </c>
      <c r="SV1" s="186" t="s">
        <v>373</v>
      </c>
      <c r="SW1" s="177" t="s">
        <v>374</v>
      </c>
      <c r="SX1" s="177" t="s">
        <v>1270</v>
      </c>
      <c r="SY1" s="177" t="s">
        <v>1272</v>
      </c>
      <c r="SZ1" s="177" t="s">
        <v>1274</v>
      </c>
      <c r="TA1" s="177" t="s">
        <v>1276</v>
      </c>
      <c r="TB1" s="177" t="s">
        <v>1278</v>
      </c>
      <c r="TC1" s="177" t="s">
        <v>375</v>
      </c>
      <c r="TD1" s="177" t="s">
        <v>1280</v>
      </c>
      <c r="TE1" s="177" t="s">
        <v>1282</v>
      </c>
      <c r="TF1" s="177" t="s">
        <v>1284</v>
      </c>
      <c r="TG1" s="177" t="s">
        <v>1286</v>
      </c>
      <c r="TH1" s="177" t="s">
        <v>1288</v>
      </c>
      <c r="TI1" s="177" t="s">
        <v>1290</v>
      </c>
      <c r="TJ1" s="186" t="s">
        <v>376</v>
      </c>
      <c r="TK1" s="177" t="s">
        <v>377</v>
      </c>
      <c r="TL1" s="177" t="s">
        <v>378</v>
      </c>
      <c r="TM1" s="177" t="s">
        <v>1292</v>
      </c>
      <c r="TN1" s="177" t="s">
        <v>1294</v>
      </c>
      <c r="TO1" s="177" t="s">
        <v>1295</v>
      </c>
      <c r="TP1" s="177" t="s">
        <v>1297</v>
      </c>
      <c r="TQ1" s="177" t="s">
        <v>1299</v>
      </c>
      <c r="TR1" s="177" t="s">
        <v>1301</v>
      </c>
      <c r="TS1" s="177" t="s">
        <v>1303</v>
      </c>
      <c r="TT1" s="177" t="s">
        <v>1305</v>
      </c>
      <c r="TU1" s="177" t="s">
        <v>1307</v>
      </c>
      <c r="TV1" s="177" t="s">
        <v>1309</v>
      </c>
      <c r="TW1" s="177" t="s">
        <v>1311</v>
      </c>
      <c r="TX1" s="177" t="s">
        <v>1313</v>
      </c>
      <c r="TY1" s="177" t="s">
        <v>1315</v>
      </c>
      <c r="TZ1" s="177" t="s">
        <v>1317</v>
      </c>
      <c r="UA1" s="177" t="s">
        <v>1319</v>
      </c>
      <c r="UB1" s="177" t="s">
        <v>1321</v>
      </c>
      <c r="UC1" s="174" t="s">
        <v>1323</v>
      </c>
      <c r="UD1" s="177" t="s">
        <v>1325</v>
      </c>
      <c r="UE1" s="177" t="s">
        <v>1327</v>
      </c>
      <c r="UF1" s="177" t="s">
        <v>1329</v>
      </c>
      <c r="UG1" s="177" t="s">
        <v>1331</v>
      </c>
      <c r="UH1" s="177" t="s">
        <v>1333</v>
      </c>
      <c r="UI1" s="180"/>
    </row>
    <row r="2" spans="1:555" s="118" customFormat="1" hidden="1" x14ac:dyDescent="0.25">
      <c r="A2" s="118" t="s">
        <v>1356</v>
      </c>
      <c r="B2" s="118" t="s">
        <v>1358</v>
      </c>
      <c r="C2" s="118" t="s">
        <v>470</v>
      </c>
      <c r="D2" s="118" t="s">
        <v>1357</v>
      </c>
      <c r="E2" s="118" t="s">
        <v>1359</v>
      </c>
      <c r="F2" s="118" t="s">
        <v>471</v>
      </c>
      <c r="G2" s="156" t="s">
        <v>1360</v>
      </c>
      <c r="H2" s="118" t="s">
        <v>1361</v>
      </c>
      <c r="I2" s="118" t="s">
        <v>1362</v>
      </c>
      <c r="J2" s="118" t="s">
        <v>1451</v>
      </c>
      <c r="K2" s="118" t="s">
        <v>1363</v>
      </c>
      <c r="L2" s="118" t="s">
        <v>1364</v>
      </c>
      <c r="M2" s="118" t="s">
        <v>1365</v>
      </c>
      <c r="N2" s="118" t="s">
        <v>1366</v>
      </c>
      <c r="O2" s="118" t="s">
        <v>1367</v>
      </c>
      <c r="P2" s="118" t="s">
        <v>1474</v>
      </c>
      <c r="Q2" s="118" t="s">
        <v>1509</v>
      </c>
      <c r="R2" s="376" t="str">
        <f>+Presupuesto!D11</f>
        <v>Recurrente</v>
      </c>
      <c r="S2" s="376" t="str">
        <f>+Presupuesto!E11</f>
        <v>Programa / Proyecto 2017</v>
      </c>
      <c r="U2" s="118" t="s">
        <v>393</v>
      </c>
      <c r="V2" s="118" t="s">
        <v>411</v>
      </c>
      <c r="W2" s="118" t="s">
        <v>394</v>
      </c>
      <c r="X2" s="118" t="s">
        <v>395</v>
      </c>
      <c r="Y2" s="118" t="s">
        <v>396</v>
      </c>
      <c r="Z2" s="118" t="s">
        <v>397</v>
      </c>
      <c r="AA2" s="118" t="s">
        <v>398</v>
      </c>
      <c r="AB2" s="118" t="s">
        <v>399</v>
      </c>
      <c r="AC2" s="118" t="s">
        <v>400</v>
      </c>
      <c r="AD2" s="118" t="s">
        <v>401</v>
      </c>
      <c r="AE2" s="118" t="s">
        <v>402</v>
      </c>
      <c r="AF2" s="118" t="s">
        <v>403</v>
      </c>
      <c r="AH2" s="371" t="s">
        <v>419</v>
      </c>
      <c r="AI2" s="371" t="s">
        <v>420</v>
      </c>
      <c r="AJ2" s="371" t="s">
        <v>421</v>
      </c>
      <c r="AK2" s="371" t="s">
        <v>422</v>
      </c>
      <c r="AL2" s="371" t="s">
        <v>423</v>
      </c>
      <c r="AM2" s="371" t="s">
        <v>426</v>
      </c>
      <c r="AN2" s="371" t="s">
        <v>424</v>
      </c>
      <c r="AO2" s="371" t="s">
        <v>425</v>
      </c>
      <c r="AP2" s="371" t="s">
        <v>427</v>
      </c>
      <c r="AQ2" s="371" t="s">
        <v>428</v>
      </c>
      <c r="AR2" s="371" t="s">
        <v>429</v>
      </c>
      <c r="AS2" s="371" t="s">
        <v>430</v>
      </c>
      <c r="AT2" s="371" t="s">
        <v>431</v>
      </c>
      <c r="AU2" s="371" t="s">
        <v>432</v>
      </c>
      <c r="AV2" s="371" t="s">
        <v>433</v>
      </c>
      <c r="AW2" s="371" t="s">
        <v>434</v>
      </c>
      <c r="AX2" s="371" t="s">
        <v>435</v>
      </c>
      <c r="AY2" s="371" t="s">
        <v>436</v>
      </c>
      <c r="AZ2" s="371" t="s">
        <v>437</v>
      </c>
      <c r="BA2" s="371" t="s">
        <v>438</v>
      </c>
      <c r="BB2" s="371" t="s">
        <v>439</v>
      </c>
      <c r="BC2" s="371" t="s">
        <v>440</v>
      </c>
      <c r="BD2" s="371" t="s">
        <v>441</v>
      </c>
      <c r="BE2" s="371" t="s">
        <v>442</v>
      </c>
      <c r="BF2" s="371" t="s">
        <v>443</v>
      </c>
      <c r="BG2" s="371" t="s">
        <v>444</v>
      </c>
      <c r="BH2" s="371" t="s">
        <v>445</v>
      </c>
      <c r="BI2" s="371" t="s">
        <v>446</v>
      </c>
      <c r="BJ2" s="371" t="s">
        <v>447</v>
      </c>
      <c r="BK2" s="371" t="s">
        <v>448</v>
      </c>
      <c r="BL2" s="371" t="s">
        <v>449</v>
      </c>
      <c r="BM2" s="371" t="s">
        <v>450</v>
      </c>
      <c r="BN2" s="371" t="s">
        <v>451</v>
      </c>
      <c r="BO2" s="371" t="s">
        <v>452</v>
      </c>
      <c r="BP2" s="371" t="s">
        <v>453</v>
      </c>
      <c r="BQ2" s="371" t="s">
        <v>454</v>
      </c>
      <c r="BR2" s="371" t="s">
        <v>455</v>
      </c>
      <c r="BS2" s="371" t="s">
        <v>456</v>
      </c>
      <c r="BT2" s="371" t="s">
        <v>457</v>
      </c>
      <c r="BU2" s="371" t="s">
        <v>458</v>
      </c>
    </row>
    <row r="3" spans="1:555" hidden="1" x14ac:dyDescent="0.25">
      <c r="AH3" s="372">
        <v>2500</v>
      </c>
      <c r="AI3" s="372">
        <v>1900</v>
      </c>
      <c r="AJ3" s="372">
        <v>1650</v>
      </c>
      <c r="AK3" s="372">
        <v>1580</v>
      </c>
      <c r="AL3" s="372">
        <v>2250</v>
      </c>
      <c r="AM3" s="372">
        <v>1650</v>
      </c>
      <c r="AN3" s="372">
        <v>1400</v>
      </c>
      <c r="AO3" s="373">
        <v>1340</v>
      </c>
      <c r="AP3" s="373">
        <v>2000</v>
      </c>
      <c r="AQ3" s="373">
        <v>1400</v>
      </c>
      <c r="AR3" s="373">
        <v>1150</v>
      </c>
      <c r="AS3" s="373">
        <v>1100</v>
      </c>
      <c r="AT3" s="373">
        <v>1750</v>
      </c>
      <c r="AU3" s="373">
        <v>1150</v>
      </c>
      <c r="AV3" s="373">
        <v>900</v>
      </c>
      <c r="AW3" s="373">
        <v>860</v>
      </c>
      <c r="AX3" s="373">
        <v>1200</v>
      </c>
      <c r="AY3" s="374">
        <v>900</v>
      </c>
      <c r="AZ3" s="374">
        <v>650</v>
      </c>
      <c r="BA3" s="374">
        <v>620</v>
      </c>
      <c r="BB3" s="372">
        <f>+'Cuadro Resumen'!C213</f>
        <v>5759.1495000000004</v>
      </c>
      <c r="BC3" s="372">
        <f>+'Cuadro Resumen'!D213</f>
        <v>5307.4515000000001</v>
      </c>
      <c r="BD3" s="372">
        <f>+'Cuadro Resumen'!E213</f>
        <v>6775.47</v>
      </c>
      <c r="BE3" s="372">
        <f>+'Cuadro Resumen'!F213</f>
        <v>6323.7719999999999</v>
      </c>
      <c r="BF3" s="372">
        <f>+'Cuadro Resumen'!C214</f>
        <v>5081.6025</v>
      </c>
      <c r="BG3" s="372">
        <f>+'Cuadro Resumen'!D214</f>
        <v>4629.9045000000006</v>
      </c>
      <c r="BH3" s="372">
        <f>+'Cuadro Resumen'!E214</f>
        <v>6097.9230000000007</v>
      </c>
      <c r="BI3" s="372">
        <f>+'Cuadro Resumen'!F214</f>
        <v>5646.2250000000004</v>
      </c>
      <c r="BJ3" s="373">
        <f>+'Cuadro Resumen'!C215</f>
        <v>4404.0555000000004</v>
      </c>
      <c r="BK3" s="373">
        <f>+'Cuadro Resumen'!D215</f>
        <v>4065.2820000000002</v>
      </c>
      <c r="BL3" s="373">
        <f>+'Cuadro Resumen'!E215</f>
        <v>5420.3760000000002</v>
      </c>
      <c r="BM3" s="373">
        <f>+'Cuadro Resumen'!F215</f>
        <v>4968.6779999999999</v>
      </c>
      <c r="BN3" s="373">
        <f>+'Cuadro Resumen'!C216</f>
        <v>3726.5085000000004</v>
      </c>
      <c r="BO3" s="373">
        <f>+'Cuadro Resumen'!D216</f>
        <v>3387.7350000000001</v>
      </c>
      <c r="BP3" s="373">
        <f>+'Cuadro Resumen'!E216</f>
        <v>4742.8290000000006</v>
      </c>
      <c r="BQ3" s="373">
        <f>+'Cuadro Resumen'!F216</f>
        <v>4404.0555000000004</v>
      </c>
      <c r="BR3" s="373">
        <f>+'Cuadro Resumen'!C217</f>
        <v>3274.8105</v>
      </c>
      <c r="BS3" s="373">
        <f>+'Cuadro Resumen'!D217</f>
        <v>3048.9615000000003</v>
      </c>
      <c r="BT3" s="373">
        <f>+'Cuadro Resumen'!E217</f>
        <v>4178.2065000000002</v>
      </c>
      <c r="BU3" s="373">
        <f>+'Cuadro Resumen'!F217</f>
        <v>3839.433</v>
      </c>
    </row>
    <row r="4" spans="1:555" ht="15.75" thickBot="1" x14ac:dyDescent="0.3"/>
    <row r="5" spans="1:555" ht="27" thickBot="1" x14ac:dyDescent="0.3">
      <c r="C5" s="83" t="s">
        <v>387</v>
      </c>
      <c r="D5" s="194">
        <f>SUMIF(C:C,$C$10,D:D)</f>
        <v>0</v>
      </c>
    </row>
    <row r="6" spans="1:555" x14ac:dyDescent="0.25">
      <c r="C6" s="103"/>
      <c r="D6" s="103"/>
      <c r="E6" s="103"/>
      <c r="F6" s="103"/>
      <c r="G6" s="75"/>
      <c r="H6" s="103"/>
      <c r="I6" s="103"/>
    </row>
    <row r="7" spans="1:555" x14ac:dyDescent="0.25">
      <c r="C7" s="103"/>
      <c r="D7" s="103"/>
      <c r="E7" s="103"/>
      <c r="F7" s="103"/>
      <c r="G7" s="75"/>
      <c r="H7" s="103"/>
      <c r="I7" s="103"/>
    </row>
    <row r="8" spans="1:555" x14ac:dyDescent="0.25">
      <c r="C8" s="103"/>
      <c r="D8" s="103"/>
      <c r="E8" s="103"/>
      <c r="F8" s="103"/>
      <c r="G8" s="75"/>
      <c r="H8" s="103"/>
      <c r="I8" s="103"/>
    </row>
    <row r="9" spans="1:555" ht="15.75" thickBot="1" x14ac:dyDescent="0.3">
      <c r="C9" s="103"/>
      <c r="D9" s="103"/>
      <c r="E9" s="103"/>
      <c r="F9" s="103"/>
      <c r="G9" s="75"/>
      <c r="H9" s="103"/>
      <c r="I9" s="103"/>
      <c r="K9" s="172"/>
    </row>
    <row r="10" spans="1:555" ht="15.75" thickBot="1" x14ac:dyDescent="0.3">
      <c r="C10" s="153" t="s">
        <v>53</v>
      </c>
      <c r="D10" s="307">
        <f>SUM(F17:F38)</f>
        <v>0</v>
      </c>
      <c r="F10" s="70"/>
      <c r="G10" s="76"/>
      <c r="H10" s="70"/>
      <c r="I10" s="70"/>
    </row>
    <row r="11" spans="1:555" x14ac:dyDescent="0.25">
      <c r="B11" s="89"/>
      <c r="C11" s="70"/>
      <c r="D11" s="31"/>
      <c r="E11" s="89"/>
      <c r="F11" s="89"/>
      <c r="G11" s="89"/>
      <c r="H11" s="73"/>
      <c r="I11" s="73"/>
      <c r="J11" s="73"/>
      <c r="K11" s="108"/>
    </row>
    <row r="12" spans="1:555" x14ac:dyDescent="0.25">
      <c r="B12" s="89"/>
      <c r="C12" s="70"/>
      <c r="D12" s="31"/>
      <c r="E12" s="89"/>
      <c r="F12" s="89"/>
      <c r="G12" s="89"/>
      <c r="H12" s="73"/>
      <c r="I12" s="73"/>
      <c r="J12" s="73"/>
      <c r="K12" s="108"/>
    </row>
    <row r="13" spans="1:555" ht="15.75" x14ac:dyDescent="0.25">
      <c r="B13" s="89"/>
      <c r="C13" s="198" t="s">
        <v>391</v>
      </c>
      <c r="D13" s="306"/>
      <c r="E13" s="89"/>
      <c r="F13" s="89"/>
      <c r="G13" s="89"/>
      <c r="H13" s="73"/>
      <c r="I13" s="73"/>
      <c r="J13" s="73"/>
      <c r="K13" s="108"/>
    </row>
    <row r="14" spans="1:555" ht="18.75" x14ac:dyDescent="0.25">
      <c r="B14" s="89"/>
      <c r="C14" s="200" t="e">
        <f>IFERROR(VLOOKUP(D13,'1. Desarrollo e Innov. Curricu.'!$F:$G,2,FALSE),IFERROR(VLOOKUP(D13,'2. Investigación Científica'!$F:$G,2,FALSE),IFERROR(VLOOKUP(D13,'3. Vinculación Univ. Sociedad'!$E:$G,2,FALSE),IFERROR(VLOOKUP(D13,'4.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89"/>
      <c r="F14" s="89"/>
      <c r="G14" s="89"/>
      <c r="H14" s="73"/>
      <c r="I14" s="73"/>
      <c r="J14" s="73"/>
      <c r="K14" s="108"/>
    </row>
    <row r="15" spans="1:555" ht="15.75" thickBot="1" x14ac:dyDescent="0.3">
      <c r="F15" s="89"/>
      <c r="G15" s="73"/>
      <c r="H15" s="73"/>
      <c r="I15" s="73"/>
    </row>
    <row r="16" spans="1:555" ht="30.75" thickBot="1" x14ac:dyDescent="0.3">
      <c r="C16" s="125" t="s">
        <v>44</v>
      </c>
      <c r="D16" s="130" t="s">
        <v>55</v>
      </c>
      <c r="E16" s="132" t="s">
        <v>57</v>
      </c>
      <c r="F16" s="131" t="s">
        <v>27</v>
      </c>
      <c r="G16" s="129" t="s">
        <v>130</v>
      </c>
      <c r="H16" s="132" t="s">
        <v>46</v>
      </c>
      <c r="I16" s="129" t="s">
        <v>131</v>
      </c>
      <c r="J16" s="129" t="s">
        <v>409</v>
      </c>
      <c r="K16" s="129" t="s">
        <v>410</v>
      </c>
      <c r="L16" s="129" t="s">
        <v>464</v>
      </c>
    </row>
    <row r="17" spans="3:12" x14ac:dyDescent="0.25">
      <c r="C17" s="137"/>
      <c r="D17" s="154"/>
      <c r="E17" s="111"/>
      <c r="F17" s="93">
        <f t="shared" ref="F17:F38" si="0">D17*E17</f>
        <v>0</v>
      </c>
      <c r="G17" s="157"/>
      <c r="H17" s="138" t="s">
        <v>1065</v>
      </c>
      <c r="I17" s="126" t="str">
        <f>VLOOKUP(H17,Presupuesto!$B$11:$C$565,2,0)</f>
        <v>BECAS</v>
      </c>
      <c r="J17" s="208" t="s">
        <v>1451</v>
      </c>
      <c r="K17" s="94" t="s">
        <v>393</v>
      </c>
      <c r="L17" s="94"/>
    </row>
    <row r="18" spans="3:12" x14ac:dyDescent="0.25">
      <c r="C18" s="137"/>
      <c r="D18" s="154"/>
      <c r="E18" s="119"/>
      <c r="F18" s="93">
        <f t="shared" si="0"/>
        <v>0</v>
      </c>
      <c r="G18" s="157"/>
      <c r="H18" s="138" t="s">
        <v>1067</v>
      </c>
      <c r="I18" s="126" t="str">
        <f>VLOOKUP(H18,Presupuesto!$B$11:$C$565,2,0)</f>
        <v>BECAS ESTUDIANTES DE PREGRADO (PLAN REFORMA)</v>
      </c>
      <c r="J18" s="94" t="str">
        <f>$J$17</f>
        <v>Posgrado</v>
      </c>
      <c r="K18" s="94" t="s">
        <v>411</v>
      </c>
      <c r="L18" s="94"/>
    </row>
    <row r="19" spans="3:12" x14ac:dyDescent="0.25">
      <c r="C19" s="137"/>
      <c r="D19" s="154"/>
      <c r="E19" s="119"/>
      <c r="F19" s="93">
        <f t="shared" si="0"/>
        <v>0</v>
      </c>
      <c r="G19" s="157"/>
      <c r="H19" s="138" t="s">
        <v>1069</v>
      </c>
      <c r="I19" s="126" t="str">
        <f>VLOOKUP(H19,Presupuesto!$B$11:$C$565,2,0)</f>
        <v>BECAS CONVENIO MINISTERIO SALUD -IHSS-UNAH</v>
      </c>
      <c r="J19" s="94" t="str">
        <f t="shared" ref="J19:J37" si="1">$J$17</f>
        <v>Posgrado</v>
      </c>
      <c r="K19" s="94" t="s">
        <v>411</v>
      </c>
      <c r="L19" s="94"/>
    </row>
    <row r="20" spans="3:12" x14ac:dyDescent="0.25">
      <c r="C20" s="137"/>
      <c r="D20" s="154"/>
      <c r="E20" s="119"/>
      <c r="F20" s="93">
        <f t="shared" si="0"/>
        <v>0</v>
      </c>
      <c r="G20" s="157"/>
      <c r="H20" s="138" t="s">
        <v>1071</v>
      </c>
      <c r="I20" s="126" t="str">
        <f>VLOOKUP(H20,Presupuesto!$B$11:$C$565,2,0)</f>
        <v>BECAS DE ACTUALIZACION Y CAPACITACION DOCENTE</v>
      </c>
      <c r="J20" s="94" t="str">
        <f t="shared" si="1"/>
        <v>Posgrado</v>
      </c>
      <c r="K20" s="94" t="s">
        <v>411</v>
      </c>
      <c r="L20" s="94"/>
    </row>
    <row r="21" spans="3:12" x14ac:dyDescent="0.25">
      <c r="C21" s="137"/>
      <c r="D21" s="154"/>
      <c r="E21" s="119"/>
      <c r="F21" s="93">
        <f t="shared" si="0"/>
        <v>0</v>
      </c>
      <c r="G21" s="157"/>
      <c r="H21" s="138" t="s">
        <v>1073</v>
      </c>
      <c r="I21" s="126" t="str">
        <f>VLOOKUP(H21,Presupuesto!$B$11:$C$565,2,0)</f>
        <v>BECAS EXCELENCIA ACADEMICA</v>
      </c>
      <c r="J21" s="94" t="str">
        <f t="shared" si="1"/>
        <v>Posgrado</v>
      </c>
      <c r="K21" s="94" t="s">
        <v>411</v>
      </c>
      <c r="L21" s="94"/>
    </row>
    <row r="22" spans="3:12" x14ac:dyDescent="0.25">
      <c r="C22" s="137"/>
      <c r="D22" s="154"/>
      <c r="E22" s="119"/>
      <c r="F22" s="93">
        <f t="shared" si="0"/>
        <v>0</v>
      </c>
      <c r="G22" s="157"/>
      <c r="H22" s="138" t="s">
        <v>1075</v>
      </c>
      <c r="I22" s="126" t="str">
        <f>VLOOKUP(H22,Presupuesto!$B$11:$C$565,2,0)</f>
        <v>BECAS PARA HIJOS DE LOS TRABAJADORES</v>
      </c>
      <c r="J22" s="94" t="str">
        <f t="shared" si="1"/>
        <v>Posgrado</v>
      </c>
      <c r="K22" s="94" t="s">
        <v>400</v>
      </c>
      <c r="L22" s="94"/>
    </row>
    <row r="23" spans="3:12" x14ac:dyDescent="0.25">
      <c r="C23" s="137"/>
      <c r="D23" s="154"/>
      <c r="E23" s="119"/>
      <c r="F23" s="93">
        <f t="shared" si="0"/>
        <v>0</v>
      </c>
      <c r="G23" s="157"/>
      <c r="H23" s="138" t="s">
        <v>1077</v>
      </c>
      <c r="I23" s="126" t="str">
        <f>VLOOKUP(H23,Presupuesto!$B$11:$C$565,2,0)</f>
        <v>BECAS POST GRADO ECONOMIA</v>
      </c>
      <c r="J23" s="94" t="str">
        <f t="shared" si="1"/>
        <v>Posgrado</v>
      </c>
      <c r="K23" s="94" t="s">
        <v>411</v>
      </c>
      <c r="L23" s="94"/>
    </row>
    <row r="24" spans="3:12" x14ac:dyDescent="0.25">
      <c r="C24" s="137"/>
      <c r="D24" s="154"/>
      <c r="E24" s="119"/>
      <c r="F24" s="93">
        <f t="shared" si="0"/>
        <v>0</v>
      </c>
      <c r="G24" s="157"/>
      <c r="H24" s="138" t="s">
        <v>1079</v>
      </c>
      <c r="I24" s="126" t="str">
        <f>VLOOKUP(H24,Presupuesto!$B$11:$C$565,2,0)</f>
        <v>BECAS POST-GRADO DE TRABAJO SOCIAL</v>
      </c>
      <c r="J24" s="94" t="str">
        <f t="shared" si="1"/>
        <v>Posgrado</v>
      </c>
      <c r="K24" s="94" t="s">
        <v>411</v>
      </c>
      <c r="L24" s="94"/>
    </row>
    <row r="25" spans="3:12" x14ac:dyDescent="0.25">
      <c r="C25" s="137"/>
      <c r="D25" s="154"/>
      <c r="E25" s="119"/>
      <c r="F25" s="93">
        <f t="shared" si="0"/>
        <v>0</v>
      </c>
      <c r="G25" s="157"/>
      <c r="H25" s="138" t="s">
        <v>1081</v>
      </c>
      <c r="I25" s="126" t="str">
        <f>VLOOKUP(H25,Presupuesto!$B$11:$C$565,2,0)</f>
        <v>BECAS PROFESIONALIZANTES DOCENTE (PLAN DE REFORMA)</v>
      </c>
      <c r="J25" s="94" t="str">
        <f t="shared" si="1"/>
        <v>Posgrado</v>
      </c>
      <c r="K25" s="94" t="s">
        <v>411</v>
      </c>
      <c r="L25" s="94"/>
    </row>
    <row r="26" spans="3:12" x14ac:dyDescent="0.25">
      <c r="C26" s="137"/>
      <c r="D26" s="154"/>
      <c r="E26" s="119"/>
      <c r="F26" s="93">
        <f t="shared" si="0"/>
        <v>0</v>
      </c>
      <c r="G26" s="157"/>
      <c r="H26" s="138" t="s">
        <v>1083</v>
      </c>
      <c r="I26" s="126" t="str">
        <f>VLOOKUP(H26,Presupuesto!$B$11:$C$565,2,0)</f>
        <v>PRESTAMOS A ESTUDIANTES</v>
      </c>
      <c r="J26" s="94" t="str">
        <f t="shared" si="1"/>
        <v>Posgrado</v>
      </c>
      <c r="K26" s="94" t="s">
        <v>411</v>
      </c>
      <c r="L26" s="94"/>
    </row>
    <row r="27" spans="3:12" x14ac:dyDescent="0.25">
      <c r="C27" s="137"/>
      <c r="D27" s="154"/>
      <c r="E27" s="119"/>
      <c r="F27" s="93">
        <f t="shared" si="0"/>
        <v>0</v>
      </c>
      <c r="G27" s="157"/>
      <c r="H27" s="138" t="s">
        <v>1085</v>
      </c>
      <c r="I27" s="126" t="str">
        <f>VLOOKUP(H27,Presupuesto!$B$11:$C$565,2,0)</f>
        <v>BECAS TALLERES EMPLEADOS A ESTUDIANTES</v>
      </c>
      <c r="J27" s="94" t="str">
        <f t="shared" si="1"/>
        <v>Posgrado</v>
      </c>
      <c r="K27" s="94" t="s">
        <v>411</v>
      </c>
      <c r="L27" s="94"/>
    </row>
    <row r="28" spans="3:12" x14ac:dyDescent="0.25">
      <c r="C28" s="137"/>
      <c r="D28" s="154"/>
      <c r="E28" s="119"/>
      <c r="F28" s="93">
        <f t="shared" si="0"/>
        <v>0</v>
      </c>
      <c r="G28" s="157"/>
      <c r="H28" s="138" t="s">
        <v>1087</v>
      </c>
      <c r="I28" s="126" t="str">
        <f>VLOOKUP(H28,Presupuesto!$B$11:$C$565,2,0)</f>
        <v>BECAS EXTERNAS DE INVESTIGACION</v>
      </c>
      <c r="J28" s="94" t="str">
        <f t="shared" si="1"/>
        <v>Posgrado</v>
      </c>
      <c r="K28" s="94" t="s">
        <v>411</v>
      </c>
      <c r="L28" s="94"/>
    </row>
    <row r="29" spans="3:12" x14ac:dyDescent="0.25">
      <c r="C29" s="137"/>
      <c r="D29" s="154"/>
      <c r="E29" s="119"/>
      <c r="F29" s="93">
        <f t="shared" si="0"/>
        <v>0</v>
      </c>
      <c r="G29" s="157"/>
      <c r="H29" s="138" t="s">
        <v>1089</v>
      </c>
      <c r="I29" s="126" t="str">
        <f>VLOOKUP(H29,Presupuesto!$B$11:$C$565,2,0)</f>
        <v>BECAS SUSTANTIVAS DE INVESTIGACIÓN</v>
      </c>
      <c r="J29" s="94" t="str">
        <f t="shared" si="1"/>
        <v>Posgrado</v>
      </c>
      <c r="K29" s="94" t="s">
        <v>411</v>
      </c>
      <c r="L29" s="94"/>
    </row>
    <row r="30" spans="3:12" x14ac:dyDescent="0.25">
      <c r="C30" s="137"/>
      <c r="D30" s="154"/>
      <c r="E30" s="119"/>
      <c r="F30" s="93">
        <f t="shared" si="0"/>
        <v>0</v>
      </c>
      <c r="G30" s="157"/>
      <c r="H30" s="138" t="s">
        <v>1091</v>
      </c>
      <c r="I30" s="126" t="str">
        <f>VLOOKUP(H30,Presupuesto!$B$11:$C$565,2,0)</f>
        <v>BECAS DE INVEST, PARA ESTUD. DE PREGRADO</v>
      </c>
      <c r="J30" s="94" t="str">
        <f t="shared" si="1"/>
        <v>Posgrado</v>
      </c>
      <c r="K30" s="94" t="s">
        <v>411</v>
      </c>
      <c r="L30" s="94"/>
    </row>
    <row r="31" spans="3:12" x14ac:dyDescent="0.25">
      <c r="C31" s="137"/>
      <c r="D31" s="154"/>
      <c r="E31" s="119"/>
      <c r="F31" s="93">
        <f t="shared" si="0"/>
        <v>0</v>
      </c>
      <c r="G31" s="157"/>
      <c r="H31" s="138" t="s">
        <v>1093</v>
      </c>
      <c r="I31" s="126" t="str">
        <f>VLOOKUP(H31,Presupuesto!$B$11:$C$565,2,0)</f>
        <v>BECAS DE INVEST. PARA DOC.DE POST-GRADO</v>
      </c>
      <c r="J31" s="94" t="str">
        <f t="shared" si="1"/>
        <v>Posgrado</v>
      </c>
      <c r="K31" s="94" t="s">
        <v>411</v>
      </c>
      <c r="L31" s="94"/>
    </row>
    <row r="32" spans="3:12" x14ac:dyDescent="0.25">
      <c r="C32" s="137"/>
      <c r="D32" s="154"/>
      <c r="E32" s="119"/>
      <c r="F32" s="93">
        <f t="shared" si="0"/>
        <v>0</v>
      </c>
      <c r="G32" s="157"/>
      <c r="H32" s="138" t="s">
        <v>1095</v>
      </c>
      <c r="I32" s="126" t="str">
        <f>VLOOKUP(H32,Presupuesto!$B$11:$C$565,2,0)</f>
        <v>BECAS BÁSICAS DE INVESTIGACIÓN</v>
      </c>
      <c r="J32" s="94" t="str">
        <f t="shared" si="1"/>
        <v>Posgrado</v>
      </c>
      <c r="K32" s="94" t="s">
        <v>411</v>
      </c>
      <c r="L32" s="94"/>
    </row>
    <row r="33" spans="3:12" x14ac:dyDescent="0.25">
      <c r="C33" s="137"/>
      <c r="D33" s="154"/>
      <c r="E33" s="119"/>
      <c r="F33" s="93">
        <f t="shared" si="0"/>
        <v>0</v>
      </c>
      <c r="G33" s="157"/>
      <c r="H33" s="138" t="s">
        <v>1097</v>
      </c>
      <c r="I33" s="126" t="str">
        <f>VLOOKUP(H33,Presupuesto!$B$11:$C$565,2,0)</f>
        <v>BECAS RELEVO GENERACIONAL</v>
      </c>
      <c r="J33" s="94" t="str">
        <f t="shared" si="1"/>
        <v>Posgrado</v>
      </c>
      <c r="K33" s="94" t="s">
        <v>411</v>
      </c>
      <c r="L33" s="94"/>
    </row>
    <row r="34" spans="3:12" x14ac:dyDescent="0.25">
      <c r="C34" s="137"/>
      <c r="D34" s="154"/>
      <c r="E34" s="119"/>
      <c r="F34" s="93">
        <f t="shared" si="0"/>
        <v>0</v>
      </c>
      <c r="G34" s="157"/>
      <c r="H34" s="138" t="s">
        <v>1099</v>
      </c>
      <c r="I34" s="126" t="str">
        <f>VLOOKUP(H34,Presupuesto!$B$11:$C$565,2,0)</f>
        <v>BECAS DE EQUIDAD</v>
      </c>
      <c r="J34" s="94" t="str">
        <f t="shared" si="1"/>
        <v>Posgrado</v>
      </c>
      <c r="K34" s="94" t="s">
        <v>411</v>
      </c>
      <c r="L34" s="94"/>
    </row>
    <row r="35" spans="3:12" x14ac:dyDescent="0.25">
      <c r="C35" s="137"/>
      <c r="D35" s="154"/>
      <c r="E35" s="119"/>
      <c r="F35" s="93">
        <f t="shared" si="0"/>
        <v>0</v>
      </c>
      <c r="G35" s="157"/>
      <c r="H35" s="138" t="s">
        <v>1101</v>
      </c>
      <c r="I35" s="126" t="str">
        <f>VLOOKUP(H35,Presupuesto!$B$11:$C$565,2,0)</f>
        <v>PREMIOS AL INVESTIGADOR</v>
      </c>
      <c r="J35" s="94" t="str">
        <f t="shared" si="1"/>
        <v>Posgrado</v>
      </c>
      <c r="K35" s="94" t="s">
        <v>411</v>
      </c>
      <c r="L35" s="94"/>
    </row>
    <row r="36" spans="3:12" x14ac:dyDescent="0.25">
      <c r="C36" s="137"/>
      <c r="D36" s="154"/>
      <c r="E36" s="119"/>
      <c r="F36" s="93">
        <f t="shared" si="0"/>
        <v>0</v>
      </c>
      <c r="G36" s="157"/>
      <c r="H36" s="138" t="s">
        <v>1103</v>
      </c>
      <c r="I36" s="126" t="str">
        <f>VLOOKUP(H36,Presupuesto!$B$11:$C$565,2,0)</f>
        <v>BECAS DE INV. PARA ESTUDIANTES DE POSTGRADO</v>
      </c>
      <c r="J36" s="94" t="str">
        <f t="shared" si="1"/>
        <v>Posgrado</v>
      </c>
      <c r="K36" s="94" t="s">
        <v>411</v>
      </c>
      <c r="L36" s="94"/>
    </row>
    <row r="37" spans="3:12" x14ac:dyDescent="0.25">
      <c r="C37" s="137"/>
      <c r="D37" s="154"/>
      <c r="E37" s="119"/>
      <c r="F37" s="93">
        <f t="shared" si="0"/>
        <v>0</v>
      </c>
      <c r="G37" s="157"/>
      <c r="H37" s="138" t="s">
        <v>1105</v>
      </c>
      <c r="I37" s="126" t="str">
        <f>VLOOKUP(H37,Presupuesto!$B$11:$C$565,2,0)</f>
        <v>Becas Especiales de Investigación</v>
      </c>
      <c r="J37" s="94" t="str">
        <f t="shared" si="1"/>
        <v>Posgrado</v>
      </c>
      <c r="K37" s="94" t="s">
        <v>411</v>
      </c>
      <c r="L37" s="94"/>
    </row>
    <row r="38" spans="3:12" ht="15.75" thickBot="1" x14ac:dyDescent="0.3">
      <c r="C38" s="143"/>
      <c r="D38" s="212"/>
      <c r="E38" s="99"/>
      <c r="F38" s="101">
        <f t="shared" si="0"/>
        <v>0</v>
      </c>
      <c r="G38" s="158"/>
      <c r="H38" s="144"/>
      <c r="I38" s="128" t="e">
        <f>VLOOKUP(H38,Presupuesto!$B$11:$C$565,2,0)</f>
        <v>#N/A</v>
      </c>
      <c r="J38" s="102" t="str">
        <f t="shared" ref="J38" si="2">$J$17</f>
        <v>Posgrado</v>
      </c>
      <c r="K38" s="120" t="s">
        <v>393</v>
      </c>
      <c r="L38" s="120"/>
    </row>
    <row r="39" spans="3:12" x14ac:dyDescent="0.25">
      <c r="F39" s="86"/>
      <c r="G39" s="85"/>
      <c r="H39" s="86"/>
      <c r="I39" s="86"/>
    </row>
    <row r="40" spans="3:12" ht="15.75" thickBot="1" x14ac:dyDescent="0.3"/>
    <row r="41" spans="3:12" ht="15.75" thickBot="1" x14ac:dyDescent="0.3">
      <c r="C41" s="153" t="s">
        <v>53</v>
      </c>
      <c r="D41" s="307">
        <f>SUM(F48:F69)</f>
        <v>0</v>
      </c>
      <c r="F41" s="70"/>
      <c r="G41" s="76"/>
      <c r="H41" s="70"/>
      <c r="I41" s="70"/>
    </row>
    <row r="42" spans="3:12" x14ac:dyDescent="0.25">
      <c r="C42" s="70"/>
      <c r="D42" s="31"/>
      <c r="E42" s="89"/>
      <c r="F42" s="89"/>
      <c r="G42" s="89"/>
      <c r="H42" s="73"/>
      <c r="I42" s="73"/>
      <c r="J42" s="73"/>
      <c r="K42" s="108"/>
    </row>
    <row r="43" spans="3:12" x14ac:dyDescent="0.25">
      <c r="C43" s="70"/>
      <c r="D43" s="31"/>
      <c r="E43" s="89"/>
      <c r="F43" s="89"/>
      <c r="G43" s="89"/>
      <c r="H43" s="73"/>
      <c r="I43" s="73"/>
      <c r="J43" s="73"/>
      <c r="K43" s="108"/>
    </row>
    <row r="44" spans="3:12" ht="15.75" x14ac:dyDescent="0.25">
      <c r="C44" s="198" t="s">
        <v>391</v>
      </c>
      <c r="D44" s="306"/>
      <c r="E44" s="89"/>
      <c r="F44" s="89"/>
      <c r="G44" s="89"/>
      <c r="H44" s="73"/>
      <c r="I44" s="73"/>
      <c r="J44" s="73"/>
      <c r="K44" s="108"/>
    </row>
    <row r="45" spans="3:12" ht="18.75" x14ac:dyDescent="0.25">
      <c r="C45" s="200" t="e">
        <f>IFERROR(VLOOKUP(D44,'1. Desarrollo e Innov. Curricu.'!$F:$G,2,FALSE),IFERROR(VLOOKUP(D44,'2. Investigación Científica'!$F:$G,2,FALSE),IFERROR(VLOOKUP(D44,'3. Vinculación Univ. Sociedad'!$E:$G,2,FALSE),IFERROR(VLOOKUP(D44,'4.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89"/>
      <c r="F45" s="89"/>
      <c r="G45" s="89"/>
      <c r="H45" s="73"/>
      <c r="I45" s="73"/>
      <c r="J45" s="73"/>
      <c r="K45" s="108"/>
    </row>
    <row r="46" spans="3:12" ht="15.75" thickBot="1" x14ac:dyDescent="0.3">
      <c r="F46" s="89"/>
      <c r="G46" s="73"/>
      <c r="H46" s="73"/>
      <c r="I46" s="73"/>
    </row>
    <row r="47" spans="3:12" ht="30.75" thickBot="1" x14ac:dyDescent="0.3">
      <c r="C47" s="125" t="s">
        <v>44</v>
      </c>
      <c r="D47" s="130" t="s">
        <v>55</v>
      </c>
      <c r="E47" s="132" t="s">
        <v>57</v>
      </c>
      <c r="F47" s="131" t="s">
        <v>27</v>
      </c>
      <c r="G47" s="129" t="s">
        <v>130</v>
      </c>
      <c r="H47" s="132" t="s">
        <v>46</v>
      </c>
      <c r="I47" s="129" t="s">
        <v>131</v>
      </c>
      <c r="J47" s="129" t="s">
        <v>409</v>
      </c>
      <c r="K47" s="129" t="s">
        <v>410</v>
      </c>
      <c r="L47" s="129" t="s">
        <v>464</v>
      </c>
    </row>
    <row r="48" spans="3:12" x14ac:dyDescent="0.25">
      <c r="C48" s="137"/>
      <c r="D48" s="154"/>
      <c r="E48" s="111"/>
      <c r="F48" s="93">
        <f t="shared" ref="F48:F69" si="3">D48*E48</f>
        <v>0</v>
      </c>
      <c r="G48" s="157"/>
      <c r="H48" s="138" t="s">
        <v>1065</v>
      </c>
      <c r="I48" s="126" t="str">
        <f>VLOOKUP(H48,Presupuesto!$B$11:$C$565,2,0)</f>
        <v>BECAS</v>
      </c>
      <c r="J48" s="208" t="s">
        <v>1451</v>
      </c>
      <c r="K48" s="94" t="s">
        <v>393</v>
      </c>
      <c r="L48" s="94"/>
    </row>
    <row r="49" spans="3:12" x14ac:dyDescent="0.25">
      <c r="C49" s="137"/>
      <c r="D49" s="154"/>
      <c r="E49" s="119"/>
      <c r="F49" s="93">
        <f t="shared" si="3"/>
        <v>0</v>
      </c>
      <c r="G49" s="157"/>
      <c r="H49" s="138" t="s">
        <v>1067</v>
      </c>
      <c r="I49" s="126" t="str">
        <f>VLOOKUP(H49,Presupuesto!$B$11:$C$565,2,0)</f>
        <v>BECAS ESTUDIANTES DE PREGRADO (PLAN REFORMA)</v>
      </c>
      <c r="J49" s="94" t="str">
        <f>$J$48</f>
        <v>Posgrado</v>
      </c>
      <c r="K49" s="94" t="s">
        <v>411</v>
      </c>
      <c r="L49" s="94"/>
    </row>
    <row r="50" spans="3:12" x14ac:dyDescent="0.25">
      <c r="C50" s="137"/>
      <c r="D50" s="154"/>
      <c r="E50" s="119"/>
      <c r="F50" s="93">
        <f t="shared" si="3"/>
        <v>0</v>
      </c>
      <c r="G50" s="157"/>
      <c r="H50" s="138" t="s">
        <v>1069</v>
      </c>
      <c r="I50" s="126" t="str">
        <f>VLOOKUP(H50,Presupuesto!$B$11:$C$565,2,0)</f>
        <v>BECAS CONVENIO MINISTERIO SALUD -IHSS-UNAH</v>
      </c>
      <c r="J50" s="94" t="str">
        <f t="shared" ref="J50:J69" si="4">$J$48</f>
        <v>Posgrado</v>
      </c>
      <c r="K50" s="94" t="s">
        <v>411</v>
      </c>
      <c r="L50" s="94"/>
    </row>
    <row r="51" spans="3:12" x14ac:dyDescent="0.25">
      <c r="C51" s="137"/>
      <c r="D51" s="154"/>
      <c r="E51" s="119"/>
      <c r="F51" s="93">
        <f t="shared" si="3"/>
        <v>0</v>
      </c>
      <c r="G51" s="157"/>
      <c r="H51" s="138" t="s">
        <v>1071</v>
      </c>
      <c r="I51" s="126" t="str">
        <f>VLOOKUP(H51,Presupuesto!$B$11:$C$565,2,0)</f>
        <v>BECAS DE ACTUALIZACION Y CAPACITACION DOCENTE</v>
      </c>
      <c r="J51" s="94" t="str">
        <f t="shared" si="4"/>
        <v>Posgrado</v>
      </c>
      <c r="K51" s="94" t="s">
        <v>411</v>
      </c>
      <c r="L51" s="94"/>
    </row>
    <row r="52" spans="3:12" x14ac:dyDescent="0.25">
      <c r="C52" s="137"/>
      <c r="D52" s="154"/>
      <c r="E52" s="119"/>
      <c r="F52" s="93">
        <f t="shared" si="3"/>
        <v>0</v>
      </c>
      <c r="G52" s="157"/>
      <c r="H52" s="138" t="s">
        <v>1073</v>
      </c>
      <c r="I52" s="126" t="str">
        <f>VLOOKUP(H52,Presupuesto!$B$11:$C$565,2,0)</f>
        <v>BECAS EXCELENCIA ACADEMICA</v>
      </c>
      <c r="J52" s="94" t="str">
        <f t="shared" si="4"/>
        <v>Posgrado</v>
      </c>
      <c r="K52" s="94" t="s">
        <v>411</v>
      </c>
      <c r="L52" s="94"/>
    </row>
    <row r="53" spans="3:12" x14ac:dyDescent="0.25">
      <c r="C53" s="137"/>
      <c r="D53" s="154"/>
      <c r="E53" s="119"/>
      <c r="F53" s="93">
        <f t="shared" si="3"/>
        <v>0</v>
      </c>
      <c r="G53" s="157"/>
      <c r="H53" s="138" t="s">
        <v>1075</v>
      </c>
      <c r="I53" s="126" t="str">
        <f>VLOOKUP(H53,Presupuesto!$B$11:$C$565,2,0)</f>
        <v>BECAS PARA HIJOS DE LOS TRABAJADORES</v>
      </c>
      <c r="J53" s="94" t="str">
        <f t="shared" si="4"/>
        <v>Posgrado</v>
      </c>
      <c r="K53" s="94" t="s">
        <v>400</v>
      </c>
      <c r="L53" s="94"/>
    </row>
    <row r="54" spans="3:12" x14ac:dyDescent="0.25">
      <c r="C54" s="137"/>
      <c r="D54" s="154"/>
      <c r="E54" s="119"/>
      <c r="F54" s="93">
        <f t="shared" si="3"/>
        <v>0</v>
      </c>
      <c r="G54" s="157"/>
      <c r="H54" s="138" t="s">
        <v>1077</v>
      </c>
      <c r="I54" s="126" t="str">
        <f>VLOOKUP(H54,Presupuesto!$B$11:$C$565,2,0)</f>
        <v>BECAS POST GRADO ECONOMIA</v>
      </c>
      <c r="J54" s="94" t="str">
        <f t="shared" si="4"/>
        <v>Posgrado</v>
      </c>
      <c r="K54" s="94" t="s">
        <v>411</v>
      </c>
      <c r="L54" s="94"/>
    </row>
    <row r="55" spans="3:12" x14ac:dyDescent="0.25">
      <c r="C55" s="137"/>
      <c r="D55" s="154"/>
      <c r="E55" s="119"/>
      <c r="F55" s="93">
        <f t="shared" si="3"/>
        <v>0</v>
      </c>
      <c r="G55" s="157"/>
      <c r="H55" s="138" t="s">
        <v>1079</v>
      </c>
      <c r="I55" s="126" t="str">
        <f>VLOOKUP(H55,Presupuesto!$B$11:$C$565,2,0)</f>
        <v>BECAS POST-GRADO DE TRABAJO SOCIAL</v>
      </c>
      <c r="J55" s="94" t="str">
        <f t="shared" si="4"/>
        <v>Posgrado</v>
      </c>
      <c r="K55" s="94" t="s">
        <v>411</v>
      </c>
      <c r="L55" s="94"/>
    </row>
    <row r="56" spans="3:12" x14ac:dyDescent="0.25">
      <c r="C56" s="137"/>
      <c r="D56" s="154"/>
      <c r="E56" s="119"/>
      <c r="F56" s="93">
        <f t="shared" si="3"/>
        <v>0</v>
      </c>
      <c r="G56" s="157"/>
      <c r="H56" s="138" t="s">
        <v>1081</v>
      </c>
      <c r="I56" s="126" t="str">
        <f>VLOOKUP(H56,Presupuesto!$B$11:$C$565,2,0)</f>
        <v>BECAS PROFESIONALIZANTES DOCENTE (PLAN DE REFORMA)</v>
      </c>
      <c r="J56" s="94" t="str">
        <f t="shared" si="4"/>
        <v>Posgrado</v>
      </c>
      <c r="K56" s="94" t="s">
        <v>411</v>
      </c>
      <c r="L56" s="94"/>
    </row>
    <row r="57" spans="3:12" x14ac:dyDescent="0.25">
      <c r="C57" s="137"/>
      <c r="D57" s="154"/>
      <c r="E57" s="119"/>
      <c r="F57" s="93">
        <f t="shared" si="3"/>
        <v>0</v>
      </c>
      <c r="G57" s="157"/>
      <c r="H57" s="138" t="s">
        <v>1083</v>
      </c>
      <c r="I57" s="126" t="str">
        <f>VLOOKUP(H57,Presupuesto!$B$11:$C$565,2,0)</f>
        <v>PRESTAMOS A ESTUDIANTES</v>
      </c>
      <c r="J57" s="94" t="str">
        <f t="shared" si="4"/>
        <v>Posgrado</v>
      </c>
      <c r="K57" s="94" t="s">
        <v>411</v>
      </c>
      <c r="L57" s="94"/>
    </row>
    <row r="58" spans="3:12" x14ac:dyDescent="0.25">
      <c r="C58" s="137"/>
      <c r="D58" s="154"/>
      <c r="E58" s="119"/>
      <c r="F58" s="93">
        <f t="shared" si="3"/>
        <v>0</v>
      </c>
      <c r="G58" s="157"/>
      <c r="H58" s="138" t="s">
        <v>1085</v>
      </c>
      <c r="I58" s="126" t="str">
        <f>VLOOKUP(H58,Presupuesto!$B$11:$C$565,2,0)</f>
        <v>BECAS TALLERES EMPLEADOS A ESTUDIANTES</v>
      </c>
      <c r="J58" s="94" t="str">
        <f t="shared" si="4"/>
        <v>Posgrado</v>
      </c>
      <c r="K58" s="94" t="s">
        <v>411</v>
      </c>
      <c r="L58" s="94"/>
    </row>
    <row r="59" spans="3:12" x14ac:dyDescent="0.25">
      <c r="C59" s="137"/>
      <c r="D59" s="154"/>
      <c r="E59" s="119"/>
      <c r="F59" s="93">
        <f t="shared" si="3"/>
        <v>0</v>
      </c>
      <c r="G59" s="157"/>
      <c r="H59" s="138" t="s">
        <v>1087</v>
      </c>
      <c r="I59" s="126" t="str">
        <f>VLOOKUP(H59,Presupuesto!$B$11:$C$565,2,0)</f>
        <v>BECAS EXTERNAS DE INVESTIGACION</v>
      </c>
      <c r="J59" s="94" t="str">
        <f t="shared" si="4"/>
        <v>Posgrado</v>
      </c>
      <c r="K59" s="94" t="s">
        <v>411</v>
      </c>
      <c r="L59" s="94"/>
    </row>
    <row r="60" spans="3:12" x14ac:dyDescent="0.25">
      <c r="C60" s="137"/>
      <c r="D60" s="154"/>
      <c r="E60" s="119"/>
      <c r="F60" s="93">
        <f t="shared" si="3"/>
        <v>0</v>
      </c>
      <c r="G60" s="157"/>
      <c r="H60" s="138" t="s">
        <v>1089</v>
      </c>
      <c r="I60" s="126" t="str">
        <f>VLOOKUP(H60,Presupuesto!$B$11:$C$565,2,0)</f>
        <v>BECAS SUSTANTIVAS DE INVESTIGACIÓN</v>
      </c>
      <c r="J60" s="94" t="str">
        <f t="shared" si="4"/>
        <v>Posgrado</v>
      </c>
      <c r="K60" s="94" t="s">
        <v>411</v>
      </c>
      <c r="L60" s="94"/>
    </row>
    <row r="61" spans="3:12" x14ac:dyDescent="0.25">
      <c r="C61" s="137"/>
      <c r="D61" s="154"/>
      <c r="E61" s="119"/>
      <c r="F61" s="93">
        <f t="shared" si="3"/>
        <v>0</v>
      </c>
      <c r="G61" s="157"/>
      <c r="H61" s="138" t="s">
        <v>1091</v>
      </c>
      <c r="I61" s="126" t="str">
        <f>VLOOKUP(H61,Presupuesto!$B$11:$C$565,2,0)</f>
        <v>BECAS DE INVEST, PARA ESTUD. DE PREGRADO</v>
      </c>
      <c r="J61" s="94" t="str">
        <f t="shared" si="4"/>
        <v>Posgrado</v>
      </c>
      <c r="K61" s="94" t="s">
        <v>411</v>
      </c>
      <c r="L61" s="94"/>
    </row>
    <row r="62" spans="3:12" x14ac:dyDescent="0.25">
      <c r="C62" s="137"/>
      <c r="D62" s="154"/>
      <c r="E62" s="119"/>
      <c r="F62" s="93">
        <f t="shared" si="3"/>
        <v>0</v>
      </c>
      <c r="G62" s="157"/>
      <c r="H62" s="138" t="s">
        <v>1093</v>
      </c>
      <c r="I62" s="126" t="str">
        <f>VLOOKUP(H62,Presupuesto!$B$11:$C$565,2,0)</f>
        <v>BECAS DE INVEST. PARA DOC.DE POST-GRADO</v>
      </c>
      <c r="J62" s="94" t="str">
        <f t="shared" si="4"/>
        <v>Posgrado</v>
      </c>
      <c r="K62" s="94" t="s">
        <v>411</v>
      </c>
      <c r="L62" s="94"/>
    </row>
    <row r="63" spans="3:12" x14ac:dyDescent="0.25">
      <c r="C63" s="137"/>
      <c r="D63" s="154"/>
      <c r="E63" s="119"/>
      <c r="F63" s="93">
        <f t="shared" si="3"/>
        <v>0</v>
      </c>
      <c r="G63" s="157"/>
      <c r="H63" s="138" t="s">
        <v>1095</v>
      </c>
      <c r="I63" s="126" t="str">
        <f>VLOOKUP(H63,Presupuesto!$B$11:$C$565,2,0)</f>
        <v>BECAS BÁSICAS DE INVESTIGACIÓN</v>
      </c>
      <c r="J63" s="94" t="str">
        <f t="shared" si="4"/>
        <v>Posgrado</v>
      </c>
      <c r="K63" s="94" t="s">
        <v>411</v>
      </c>
      <c r="L63" s="94"/>
    </row>
    <row r="64" spans="3:12" x14ac:dyDescent="0.25">
      <c r="C64" s="137"/>
      <c r="D64" s="154"/>
      <c r="E64" s="119"/>
      <c r="F64" s="93">
        <f t="shared" si="3"/>
        <v>0</v>
      </c>
      <c r="G64" s="157"/>
      <c r="H64" s="138" t="s">
        <v>1097</v>
      </c>
      <c r="I64" s="126" t="str">
        <f>VLOOKUP(H64,Presupuesto!$B$11:$C$565,2,0)</f>
        <v>BECAS RELEVO GENERACIONAL</v>
      </c>
      <c r="J64" s="94" t="str">
        <f t="shared" si="4"/>
        <v>Posgrado</v>
      </c>
      <c r="K64" s="94" t="s">
        <v>411</v>
      </c>
      <c r="L64" s="94"/>
    </row>
    <row r="65" spans="3:12" x14ac:dyDescent="0.25">
      <c r="C65" s="137"/>
      <c r="D65" s="154"/>
      <c r="E65" s="119"/>
      <c r="F65" s="93">
        <f t="shared" si="3"/>
        <v>0</v>
      </c>
      <c r="G65" s="157"/>
      <c r="H65" s="138" t="s">
        <v>1099</v>
      </c>
      <c r="I65" s="126" t="str">
        <f>VLOOKUP(H65,Presupuesto!$B$11:$C$565,2,0)</f>
        <v>BECAS DE EQUIDAD</v>
      </c>
      <c r="J65" s="94" t="str">
        <f t="shared" si="4"/>
        <v>Posgrado</v>
      </c>
      <c r="K65" s="94" t="s">
        <v>411</v>
      </c>
      <c r="L65" s="94"/>
    </row>
    <row r="66" spans="3:12" x14ac:dyDescent="0.25">
      <c r="C66" s="137"/>
      <c r="D66" s="154"/>
      <c r="E66" s="119"/>
      <c r="F66" s="93">
        <f t="shared" si="3"/>
        <v>0</v>
      </c>
      <c r="G66" s="157"/>
      <c r="H66" s="138" t="s">
        <v>1101</v>
      </c>
      <c r="I66" s="126" t="str">
        <f>VLOOKUP(H66,Presupuesto!$B$11:$C$565,2,0)</f>
        <v>PREMIOS AL INVESTIGADOR</v>
      </c>
      <c r="J66" s="94" t="str">
        <f t="shared" si="4"/>
        <v>Posgrado</v>
      </c>
      <c r="K66" s="94" t="s">
        <v>411</v>
      </c>
      <c r="L66" s="94"/>
    </row>
    <row r="67" spans="3:12" x14ac:dyDescent="0.25">
      <c r="C67" s="137"/>
      <c r="D67" s="154"/>
      <c r="E67" s="119"/>
      <c r="F67" s="93">
        <f t="shared" si="3"/>
        <v>0</v>
      </c>
      <c r="G67" s="157"/>
      <c r="H67" s="138" t="s">
        <v>1103</v>
      </c>
      <c r="I67" s="126" t="str">
        <f>VLOOKUP(H67,Presupuesto!$B$11:$C$565,2,0)</f>
        <v>BECAS DE INV. PARA ESTUDIANTES DE POSTGRADO</v>
      </c>
      <c r="J67" s="94" t="str">
        <f t="shared" si="4"/>
        <v>Posgrado</v>
      </c>
      <c r="K67" s="94" t="s">
        <v>411</v>
      </c>
      <c r="L67" s="94"/>
    </row>
    <row r="68" spans="3:12" x14ac:dyDescent="0.25">
      <c r="C68" s="137"/>
      <c r="D68" s="154"/>
      <c r="E68" s="119"/>
      <c r="F68" s="93">
        <f t="shared" si="3"/>
        <v>0</v>
      </c>
      <c r="G68" s="157"/>
      <c r="H68" s="138" t="s">
        <v>1105</v>
      </c>
      <c r="I68" s="126" t="str">
        <f>VLOOKUP(H68,Presupuesto!$B$11:$C$565,2,0)</f>
        <v>Becas Especiales de Investigación</v>
      </c>
      <c r="J68" s="94" t="str">
        <f t="shared" si="4"/>
        <v>Posgrado</v>
      </c>
      <c r="K68" s="94" t="s">
        <v>411</v>
      </c>
      <c r="L68" s="94"/>
    </row>
    <row r="69" spans="3:12" ht="15.75" thickBot="1" x14ac:dyDescent="0.3">
      <c r="C69" s="143"/>
      <c r="D69" s="212"/>
      <c r="E69" s="99"/>
      <c r="F69" s="101">
        <f t="shared" si="3"/>
        <v>0</v>
      </c>
      <c r="G69" s="158"/>
      <c r="H69" s="144"/>
      <c r="I69" s="128" t="e">
        <f>VLOOKUP(H69,Presupuesto!$B$11:$C$565,2,0)</f>
        <v>#N/A</v>
      </c>
      <c r="J69" s="102" t="str">
        <f t="shared" si="4"/>
        <v>Posgrado</v>
      </c>
      <c r="K69" s="120" t="s">
        <v>393</v>
      </c>
      <c r="L69" s="120"/>
    </row>
    <row r="71" spans="3:12" ht="15.75" thickBot="1" x14ac:dyDescent="0.3"/>
    <row r="72" spans="3:12" ht="15.75" thickBot="1" x14ac:dyDescent="0.3">
      <c r="C72" s="153" t="s">
        <v>53</v>
      </c>
      <c r="D72" s="307">
        <f>SUM(F79:F100)</f>
        <v>0</v>
      </c>
      <c r="F72" s="70"/>
      <c r="G72" s="76"/>
      <c r="H72" s="70"/>
      <c r="I72" s="70"/>
    </row>
    <row r="73" spans="3:12" x14ac:dyDescent="0.25">
      <c r="C73" s="70"/>
      <c r="D73" s="31"/>
      <c r="E73" s="89"/>
      <c r="F73" s="89"/>
      <c r="G73" s="89"/>
      <c r="H73" s="73"/>
      <c r="I73" s="73"/>
      <c r="J73" s="73"/>
      <c r="K73" s="108"/>
    </row>
    <row r="74" spans="3:12" x14ac:dyDescent="0.25">
      <c r="C74" s="70"/>
      <c r="D74" s="31"/>
      <c r="E74" s="89"/>
      <c r="F74" s="89"/>
      <c r="G74" s="89"/>
      <c r="H74" s="73"/>
      <c r="I74" s="73"/>
      <c r="J74" s="73"/>
      <c r="K74" s="108"/>
    </row>
    <row r="75" spans="3:12" ht="15.75" x14ac:dyDescent="0.25">
      <c r="C75" s="198" t="s">
        <v>391</v>
      </c>
      <c r="D75" s="306"/>
      <c r="E75" s="89"/>
      <c r="F75" s="89"/>
      <c r="G75" s="89"/>
      <c r="H75" s="73"/>
      <c r="I75" s="73"/>
      <c r="J75" s="73"/>
      <c r="K75" s="108"/>
    </row>
    <row r="76" spans="3:12" ht="18.75" x14ac:dyDescent="0.25">
      <c r="C76" s="200" t="e">
        <f>IFERROR(VLOOKUP(D75,'1. Desarrollo e Innov. Curricu.'!$F:$G,2,FALSE),IFERROR(VLOOKUP(D75,'2. Investigación Científica'!$F:$G,2,FALSE),IFERROR(VLOOKUP(D75,'3. Vinculación Univ. Sociedad'!$E:$G,2,FALSE),IFERROR(VLOOKUP(D75,'4.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89"/>
      <c r="F76" s="89"/>
      <c r="G76" s="89"/>
      <c r="H76" s="73"/>
      <c r="I76" s="73"/>
      <c r="J76" s="73"/>
      <c r="K76" s="108"/>
    </row>
    <row r="77" spans="3:12" ht="15.75" thickBot="1" x14ac:dyDescent="0.3">
      <c r="F77" s="89"/>
      <c r="G77" s="73"/>
      <c r="H77" s="73"/>
      <c r="I77" s="73"/>
    </row>
    <row r="78" spans="3:12" ht="30.75" thickBot="1" x14ac:dyDescent="0.3">
      <c r="C78" s="125" t="s">
        <v>44</v>
      </c>
      <c r="D78" s="130" t="s">
        <v>55</v>
      </c>
      <c r="E78" s="132" t="s">
        <v>57</v>
      </c>
      <c r="F78" s="131" t="s">
        <v>27</v>
      </c>
      <c r="G78" s="129" t="s">
        <v>130</v>
      </c>
      <c r="H78" s="132" t="s">
        <v>46</v>
      </c>
      <c r="I78" s="129" t="s">
        <v>131</v>
      </c>
      <c r="J78" s="129" t="s">
        <v>409</v>
      </c>
      <c r="K78" s="129" t="s">
        <v>410</v>
      </c>
      <c r="L78" s="129" t="s">
        <v>464</v>
      </c>
    </row>
    <row r="79" spans="3:12" x14ac:dyDescent="0.25">
      <c r="C79" s="137"/>
      <c r="D79" s="154"/>
      <c r="E79" s="111"/>
      <c r="F79" s="93">
        <f t="shared" ref="F79:F100" si="5">D79*E79</f>
        <v>0</v>
      </c>
      <c r="G79" s="157"/>
      <c r="H79" s="138" t="s">
        <v>1065</v>
      </c>
      <c r="I79" s="126" t="str">
        <f>VLOOKUP(H79,Presupuesto!$B$11:$C$565,2,0)</f>
        <v>BECAS</v>
      </c>
      <c r="J79" s="208" t="s">
        <v>1451</v>
      </c>
      <c r="K79" s="94" t="s">
        <v>393</v>
      </c>
      <c r="L79" s="94"/>
    </row>
    <row r="80" spans="3:12" x14ac:dyDescent="0.25">
      <c r="C80" s="137"/>
      <c r="D80" s="154"/>
      <c r="E80" s="119"/>
      <c r="F80" s="93">
        <f t="shared" si="5"/>
        <v>0</v>
      </c>
      <c r="G80" s="157"/>
      <c r="H80" s="138" t="s">
        <v>1067</v>
      </c>
      <c r="I80" s="126" t="str">
        <f>VLOOKUP(H80,Presupuesto!$B$11:$C$565,2,0)</f>
        <v>BECAS ESTUDIANTES DE PREGRADO (PLAN REFORMA)</v>
      </c>
      <c r="J80" s="94" t="str">
        <f>$J$79</f>
        <v>Posgrado</v>
      </c>
      <c r="K80" s="94" t="s">
        <v>411</v>
      </c>
      <c r="L80" s="94"/>
    </row>
    <row r="81" spans="3:12" x14ac:dyDescent="0.25">
      <c r="C81" s="137"/>
      <c r="D81" s="154"/>
      <c r="E81" s="119"/>
      <c r="F81" s="93">
        <f t="shared" si="5"/>
        <v>0</v>
      </c>
      <c r="G81" s="157"/>
      <c r="H81" s="138" t="s">
        <v>1069</v>
      </c>
      <c r="I81" s="126" t="str">
        <f>VLOOKUP(H81,Presupuesto!$B$11:$C$565,2,0)</f>
        <v>BECAS CONVENIO MINISTERIO SALUD -IHSS-UNAH</v>
      </c>
      <c r="J81" s="94" t="str">
        <f t="shared" ref="J81:J100" si="6">$J$79</f>
        <v>Posgrado</v>
      </c>
      <c r="K81" s="94" t="s">
        <v>411</v>
      </c>
      <c r="L81" s="94"/>
    </row>
    <row r="82" spans="3:12" x14ac:dyDescent="0.25">
      <c r="C82" s="137"/>
      <c r="D82" s="154"/>
      <c r="E82" s="119"/>
      <c r="F82" s="93">
        <f t="shared" si="5"/>
        <v>0</v>
      </c>
      <c r="G82" s="157"/>
      <c r="H82" s="138" t="s">
        <v>1071</v>
      </c>
      <c r="I82" s="126" t="str">
        <f>VLOOKUP(H82,Presupuesto!$B$11:$C$565,2,0)</f>
        <v>BECAS DE ACTUALIZACION Y CAPACITACION DOCENTE</v>
      </c>
      <c r="J82" s="94" t="str">
        <f t="shared" si="6"/>
        <v>Posgrado</v>
      </c>
      <c r="K82" s="94" t="s">
        <v>411</v>
      </c>
      <c r="L82" s="94"/>
    </row>
    <row r="83" spans="3:12" x14ac:dyDescent="0.25">
      <c r="C83" s="137"/>
      <c r="D83" s="154"/>
      <c r="E83" s="119"/>
      <c r="F83" s="93">
        <f t="shared" si="5"/>
        <v>0</v>
      </c>
      <c r="G83" s="157"/>
      <c r="H83" s="138" t="s">
        <v>1073</v>
      </c>
      <c r="I83" s="126" t="str">
        <f>VLOOKUP(H83,Presupuesto!$B$11:$C$565,2,0)</f>
        <v>BECAS EXCELENCIA ACADEMICA</v>
      </c>
      <c r="J83" s="94" t="str">
        <f t="shared" si="6"/>
        <v>Posgrado</v>
      </c>
      <c r="K83" s="94" t="s">
        <v>411</v>
      </c>
      <c r="L83" s="94"/>
    </row>
    <row r="84" spans="3:12" x14ac:dyDescent="0.25">
      <c r="C84" s="137"/>
      <c r="D84" s="154"/>
      <c r="E84" s="119"/>
      <c r="F84" s="93">
        <f t="shared" si="5"/>
        <v>0</v>
      </c>
      <c r="G84" s="157"/>
      <c r="H84" s="138" t="s">
        <v>1075</v>
      </c>
      <c r="I84" s="126" t="str">
        <f>VLOOKUP(H84,Presupuesto!$B$11:$C$565,2,0)</f>
        <v>BECAS PARA HIJOS DE LOS TRABAJADORES</v>
      </c>
      <c r="J84" s="94" t="str">
        <f t="shared" si="6"/>
        <v>Posgrado</v>
      </c>
      <c r="K84" s="94" t="s">
        <v>400</v>
      </c>
      <c r="L84" s="94"/>
    </row>
    <row r="85" spans="3:12" x14ac:dyDescent="0.25">
      <c r="C85" s="137"/>
      <c r="D85" s="154"/>
      <c r="E85" s="119"/>
      <c r="F85" s="93">
        <f t="shared" si="5"/>
        <v>0</v>
      </c>
      <c r="G85" s="157"/>
      <c r="H85" s="138" t="s">
        <v>1077</v>
      </c>
      <c r="I85" s="126" t="str">
        <f>VLOOKUP(H85,Presupuesto!$B$11:$C$565,2,0)</f>
        <v>BECAS POST GRADO ECONOMIA</v>
      </c>
      <c r="J85" s="94" t="str">
        <f t="shared" si="6"/>
        <v>Posgrado</v>
      </c>
      <c r="K85" s="94" t="s">
        <v>411</v>
      </c>
      <c r="L85" s="94"/>
    </row>
    <row r="86" spans="3:12" x14ac:dyDescent="0.25">
      <c r="C86" s="137"/>
      <c r="D86" s="154"/>
      <c r="E86" s="119"/>
      <c r="F86" s="93">
        <f t="shared" si="5"/>
        <v>0</v>
      </c>
      <c r="G86" s="157"/>
      <c r="H86" s="138" t="s">
        <v>1079</v>
      </c>
      <c r="I86" s="126" t="str">
        <f>VLOOKUP(H86,Presupuesto!$B$11:$C$565,2,0)</f>
        <v>BECAS POST-GRADO DE TRABAJO SOCIAL</v>
      </c>
      <c r="J86" s="94" t="str">
        <f t="shared" si="6"/>
        <v>Posgrado</v>
      </c>
      <c r="K86" s="94" t="s">
        <v>411</v>
      </c>
      <c r="L86" s="94"/>
    </row>
    <row r="87" spans="3:12" x14ac:dyDescent="0.25">
      <c r="C87" s="137"/>
      <c r="D87" s="154"/>
      <c r="E87" s="119"/>
      <c r="F87" s="93">
        <f t="shared" si="5"/>
        <v>0</v>
      </c>
      <c r="G87" s="157"/>
      <c r="H87" s="138" t="s">
        <v>1081</v>
      </c>
      <c r="I87" s="126" t="str">
        <f>VLOOKUP(H87,Presupuesto!$B$11:$C$565,2,0)</f>
        <v>BECAS PROFESIONALIZANTES DOCENTE (PLAN DE REFORMA)</v>
      </c>
      <c r="J87" s="94" t="str">
        <f t="shared" si="6"/>
        <v>Posgrado</v>
      </c>
      <c r="K87" s="94" t="s">
        <v>411</v>
      </c>
      <c r="L87" s="94"/>
    </row>
    <row r="88" spans="3:12" x14ac:dyDescent="0.25">
      <c r="C88" s="137"/>
      <c r="D88" s="154"/>
      <c r="E88" s="119"/>
      <c r="F88" s="93">
        <f t="shared" si="5"/>
        <v>0</v>
      </c>
      <c r="G88" s="157"/>
      <c r="H88" s="138" t="s">
        <v>1083</v>
      </c>
      <c r="I88" s="126" t="str">
        <f>VLOOKUP(H88,Presupuesto!$B$11:$C$565,2,0)</f>
        <v>PRESTAMOS A ESTUDIANTES</v>
      </c>
      <c r="J88" s="94" t="str">
        <f t="shared" si="6"/>
        <v>Posgrado</v>
      </c>
      <c r="K88" s="94" t="s">
        <v>411</v>
      </c>
      <c r="L88" s="94"/>
    </row>
    <row r="89" spans="3:12" x14ac:dyDescent="0.25">
      <c r="C89" s="137"/>
      <c r="D89" s="154"/>
      <c r="E89" s="119"/>
      <c r="F89" s="93">
        <f t="shared" si="5"/>
        <v>0</v>
      </c>
      <c r="G89" s="157"/>
      <c r="H89" s="138" t="s">
        <v>1085</v>
      </c>
      <c r="I89" s="126" t="str">
        <f>VLOOKUP(H89,Presupuesto!$B$11:$C$565,2,0)</f>
        <v>BECAS TALLERES EMPLEADOS A ESTUDIANTES</v>
      </c>
      <c r="J89" s="94" t="str">
        <f t="shared" si="6"/>
        <v>Posgrado</v>
      </c>
      <c r="K89" s="94" t="s">
        <v>411</v>
      </c>
      <c r="L89" s="94"/>
    </row>
    <row r="90" spans="3:12" x14ac:dyDescent="0.25">
      <c r="C90" s="137"/>
      <c r="D90" s="154"/>
      <c r="E90" s="119"/>
      <c r="F90" s="93">
        <f t="shared" si="5"/>
        <v>0</v>
      </c>
      <c r="G90" s="157"/>
      <c r="H90" s="138" t="s">
        <v>1087</v>
      </c>
      <c r="I90" s="126" t="str">
        <f>VLOOKUP(H90,Presupuesto!$B$11:$C$565,2,0)</f>
        <v>BECAS EXTERNAS DE INVESTIGACION</v>
      </c>
      <c r="J90" s="94" t="str">
        <f t="shared" si="6"/>
        <v>Posgrado</v>
      </c>
      <c r="K90" s="94" t="s">
        <v>411</v>
      </c>
      <c r="L90" s="94"/>
    </row>
    <row r="91" spans="3:12" x14ac:dyDescent="0.25">
      <c r="C91" s="137"/>
      <c r="D91" s="154"/>
      <c r="E91" s="119"/>
      <c r="F91" s="93">
        <f t="shared" si="5"/>
        <v>0</v>
      </c>
      <c r="G91" s="157"/>
      <c r="H91" s="138" t="s">
        <v>1089</v>
      </c>
      <c r="I91" s="126" t="str">
        <f>VLOOKUP(H91,Presupuesto!$B$11:$C$565,2,0)</f>
        <v>BECAS SUSTANTIVAS DE INVESTIGACIÓN</v>
      </c>
      <c r="J91" s="94" t="str">
        <f t="shared" si="6"/>
        <v>Posgrado</v>
      </c>
      <c r="K91" s="94" t="s">
        <v>411</v>
      </c>
      <c r="L91" s="94"/>
    </row>
    <row r="92" spans="3:12" x14ac:dyDescent="0.25">
      <c r="C92" s="137"/>
      <c r="D92" s="154"/>
      <c r="E92" s="119"/>
      <c r="F92" s="93">
        <f t="shared" si="5"/>
        <v>0</v>
      </c>
      <c r="G92" s="157"/>
      <c r="H92" s="138" t="s">
        <v>1091</v>
      </c>
      <c r="I92" s="126" t="str">
        <f>VLOOKUP(H92,Presupuesto!$B$11:$C$565,2,0)</f>
        <v>BECAS DE INVEST, PARA ESTUD. DE PREGRADO</v>
      </c>
      <c r="J92" s="94" t="str">
        <f t="shared" si="6"/>
        <v>Posgrado</v>
      </c>
      <c r="K92" s="94" t="s">
        <v>411</v>
      </c>
      <c r="L92" s="94"/>
    </row>
    <row r="93" spans="3:12" x14ac:dyDescent="0.25">
      <c r="C93" s="137"/>
      <c r="D93" s="154"/>
      <c r="E93" s="119"/>
      <c r="F93" s="93">
        <f t="shared" si="5"/>
        <v>0</v>
      </c>
      <c r="G93" s="157"/>
      <c r="H93" s="138" t="s">
        <v>1093</v>
      </c>
      <c r="I93" s="126" t="str">
        <f>VLOOKUP(H93,Presupuesto!$B$11:$C$565,2,0)</f>
        <v>BECAS DE INVEST. PARA DOC.DE POST-GRADO</v>
      </c>
      <c r="J93" s="94" t="str">
        <f t="shared" si="6"/>
        <v>Posgrado</v>
      </c>
      <c r="K93" s="94" t="s">
        <v>411</v>
      </c>
      <c r="L93" s="94"/>
    </row>
    <row r="94" spans="3:12" x14ac:dyDescent="0.25">
      <c r="C94" s="137"/>
      <c r="D94" s="154"/>
      <c r="E94" s="119"/>
      <c r="F94" s="93">
        <f t="shared" si="5"/>
        <v>0</v>
      </c>
      <c r="G94" s="157"/>
      <c r="H94" s="138" t="s">
        <v>1095</v>
      </c>
      <c r="I94" s="126" t="str">
        <f>VLOOKUP(H94,Presupuesto!$B$11:$C$565,2,0)</f>
        <v>BECAS BÁSICAS DE INVESTIGACIÓN</v>
      </c>
      <c r="J94" s="94" t="str">
        <f t="shared" si="6"/>
        <v>Posgrado</v>
      </c>
      <c r="K94" s="94" t="s">
        <v>411</v>
      </c>
      <c r="L94" s="94"/>
    </row>
    <row r="95" spans="3:12" x14ac:dyDescent="0.25">
      <c r="C95" s="137"/>
      <c r="D95" s="154"/>
      <c r="E95" s="119"/>
      <c r="F95" s="93">
        <f t="shared" si="5"/>
        <v>0</v>
      </c>
      <c r="G95" s="157"/>
      <c r="H95" s="138" t="s">
        <v>1097</v>
      </c>
      <c r="I95" s="126" t="str">
        <f>VLOOKUP(H95,Presupuesto!$B$11:$C$565,2,0)</f>
        <v>BECAS RELEVO GENERACIONAL</v>
      </c>
      <c r="J95" s="94" t="str">
        <f t="shared" si="6"/>
        <v>Posgrado</v>
      </c>
      <c r="K95" s="94" t="s">
        <v>411</v>
      </c>
      <c r="L95" s="94"/>
    </row>
    <row r="96" spans="3:12" x14ac:dyDescent="0.25">
      <c r="C96" s="137"/>
      <c r="D96" s="154"/>
      <c r="E96" s="119"/>
      <c r="F96" s="93">
        <f t="shared" si="5"/>
        <v>0</v>
      </c>
      <c r="G96" s="157"/>
      <c r="H96" s="138" t="s">
        <v>1099</v>
      </c>
      <c r="I96" s="126" t="str">
        <f>VLOOKUP(H96,Presupuesto!$B$11:$C$565,2,0)</f>
        <v>BECAS DE EQUIDAD</v>
      </c>
      <c r="J96" s="94" t="str">
        <f t="shared" si="6"/>
        <v>Posgrado</v>
      </c>
      <c r="K96" s="94" t="s">
        <v>411</v>
      </c>
      <c r="L96" s="94"/>
    </row>
    <row r="97" spans="3:12" x14ac:dyDescent="0.25">
      <c r="C97" s="137"/>
      <c r="D97" s="154"/>
      <c r="E97" s="119"/>
      <c r="F97" s="93">
        <f t="shared" si="5"/>
        <v>0</v>
      </c>
      <c r="G97" s="157"/>
      <c r="H97" s="138" t="s">
        <v>1101</v>
      </c>
      <c r="I97" s="126" t="str">
        <f>VLOOKUP(H97,Presupuesto!$B$11:$C$565,2,0)</f>
        <v>PREMIOS AL INVESTIGADOR</v>
      </c>
      <c r="J97" s="94" t="str">
        <f t="shared" si="6"/>
        <v>Posgrado</v>
      </c>
      <c r="K97" s="94" t="s">
        <v>411</v>
      </c>
      <c r="L97" s="94"/>
    </row>
    <row r="98" spans="3:12" x14ac:dyDescent="0.25">
      <c r="C98" s="137"/>
      <c r="D98" s="154"/>
      <c r="E98" s="119"/>
      <c r="F98" s="93">
        <f t="shared" si="5"/>
        <v>0</v>
      </c>
      <c r="G98" s="157"/>
      <c r="H98" s="138" t="s">
        <v>1103</v>
      </c>
      <c r="I98" s="126" t="str">
        <f>VLOOKUP(H98,Presupuesto!$B$11:$C$565,2,0)</f>
        <v>BECAS DE INV. PARA ESTUDIANTES DE POSTGRADO</v>
      </c>
      <c r="J98" s="94" t="str">
        <f t="shared" si="6"/>
        <v>Posgrado</v>
      </c>
      <c r="K98" s="94" t="s">
        <v>411</v>
      </c>
      <c r="L98" s="94"/>
    </row>
    <row r="99" spans="3:12" x14ac:dyDescent="0.25">
      <c r="C99" s="137"/>
      <c r="D99" s="154"/>
      <c r="E99" s="119"/>
      <c r="F99" s="93">
        <f t="shared" si="5"/>
        <v>0</v>
      </c>
      <c r="G99" s="157"/>
      <c r="H99" s="138" t="s">
        <v>1105</v>
      </c>
      <c r="I99" s="126" t="str">
        <f>VLOOKUP(H99,Presupuesto!$B$11:$C$565,2,0)</f>
        <v>Becas Especiales de Investigación</v>
      </c>
      <c r="J99" s="94" t="str">
        <f t="shared" si="6"/>
        <v>Posgrado</v>
      </c>
      <c r="K99" s="94" t="s">
        <v>411</v>
      </c>
      <c r="L99" s="94"/>
    </row>
    <row r="100" spans="3:12" ht="15.75" thickBot="1" x14ac:dyDescent="0.3">
      <c r="C100" s="143"/>
      <c r="D100" s="212"/>
      <c r="E100" s="99"/>
      <c r="F100" s="101">
        <f t="shared" si="5"/>
        <v>0</v>
      </c>
      <c r="G100" s="158"/>
      <c r="H100" s="144"/>
      <c r="I100" s="128" t="e">
        <f>VLOOKUP(H100,Presupuesto!$B$11:$C$565,2,0)</f>
        <v>#N/A</v>
      </c>
      <c r="J100" s="102" t="str">
        <f t="shared" si="6"/>
        <v>Posgrado</v>
      </c>
      <c r="K100" s="120" t="s">
        <v>393</v>
      </c>
      <c r="L100" s="120"/>
    </row>
    <row r="102" spans="3:12" ht="15.75" thickBot="1" x14ac:dyDescent="0.3"/>
    <row r="103" spans="3:12" ht="15.75" thickBot="1" x14ac:dyDescent="0.3">
      <c r="C103" s="153" t="s">
        <v>53</v>
      </c>
      <c r="D103" s="307">
        <f>SUM(F110:F131)</f>
        <v>0</v>
      </c>
      <c r="F103" s="70"/>
      <c r="G103" s="76"/>
      <c r="H103" s="70"/>
      <c r="I103" s="70"/>
    </row>
    <row r="104" spans="3:12" x14ac:dyDescent="0.25">
      <c r="C104" s="70"/>
      <c r="D104" s="31"/>
      <c r="E104" s="89"/>
      <c r="F104" s="89"/>
      <c r="G104" s="89"/>
      <c r="H104" s="73"/>
      <c r="I104" s="73"/>
      <c r="J104" s="73"/>
      <c r="K104" s="108"/>
    </row>
    <row r="105" spans="3:12" x14ac:dyDescent="0.25">
      <c r="C105" s="70"/>
      <c r="D105" s="31"/>
      <c r="E105" s="89"/>
      <c r="F105" s="89"/>
      <c r="G105" s="89"/>
      <c r="H105" s="73"/>
      <c r="I105" s="73"/>
      <c r="J105" s="73"/>
      <c r="K105" s="108"/>
    </row>
    <row r="106" spans="3:12" ht="15.75" x14ac:dyDescent="0.25">
      <c r="C106" s="198" t="s">
        <v>391</v>
      </c>
      <c r="D106" s="306"/>
      <c r="E106" s="89"/>
      <c r="F106" s="89"/>
      <c r="G106" s="89"/>
      <c r="H106" s="73"/>
      <c r="I106" s="73"/>
      <c r="J106" s="73"/>
      <c r="K106" s="108"/>
    </row>
    <row r="107" spans="3:12" ht="18.75" x14ac:dyDescent="0.25">
      <c r="C107" s="200" t="e">
        <f>IFERROR(VLOOKUP(D106,'1. Desarrollo e Innov. Curricu.'!$F:$G,2,FALSE),IFERROR(VLOOKUP(D106,'2. Investigación Científica'!$F:$G,2,FALSE),IFERROR(VLOOKUP(D106,'3. Vinculación Univ. Sociedad'!$E:$G,2,FALSE),IFERROR(VLOOKUP(D106,'4.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89"/>
      <c r="F107" s="89"/>
      <c r="G107" s="89"/>
      <c r="H107" s="73"/>
      <c r="I107" s="73"/>
      <c r="J107" s="73"/>
      <c r="K107" s="108"/>
    </row>
    <row r="108" spans="3:12" ht="15.75" thickBot="1" x14ac:dyDescent="0.3">
      <c r="F108" s="89"/>
      <c r="G108" s="73"/>
      <c r="H108" s="73"/>
      <c r="I108" s="73"/>
    </row>
    <row r="109" spans="3:12" ht="30.75" thickBot="1" x14ac:dyDescent="0.3">
      <c r="C109" s="125" t="s">
        <v>44</v>
      </c>
      <c r="D109" s="130" t="s">
        <v>55</v>
      </c>
      <c r="E109" s="132" t="s">
        <v>57</v>
      </c>
      <c r="F109" s="131" t="s">
        <v>27</v>
      </c>
      <c r="G109" s="129" t="s">
        <v>130</v>
      </c>
      <c r="H109" s="132" t="s">
        <v>46</v>
      </c>
      <c r="I109" s="129" t="s">
        <v>131</v>
      </c>
      <c r="J109" s="129" t="s">
        <v>409</v>
      </c>
      <c r="K109" s="129" t="s">
        <v>410</v>
      </c>
      <c r="L109" s="129" t="s">
        <v>464</v>
      </c>
    </row>
    <row r="110" spans="3:12" x14ac:dyDescent="0.25">
      <c r="C110" s="137"/>
      <c r="D110" s="154"/>
      <c r="E110" s="111"/>
      <c r="F110" s="93">
        <f t="shared" ref="F110:F131" si="7">D110*E110</f>
        <v>0</v>
      </c>
      <c r="G110" s="157"/>
      <c r="H110" s="138" t="s">
        <v>1065</v>
      </c>
      <c r="I110" s="126" t="str">
        <f>VLOOKUP(H110,Presupuesto!$B$11:$C$565,2,0)</f>
        <v>BECAS</v>
      </c>
      <c r="J110" s="208" t="s">
        <v>1451</v>
      </c>
      <c r="K110" s="94" t="s">
        <v>393</v>
      </c>
      <c r="L110" s="94"/>
    </row>
    <row r="111" spans="3:12" x14ac:dyDescent="0.25">
      <c r="C111" s="137"/>
      <c r="D111" s="154"/>
      <c r="E111" s="119"/>
      <c r="F111" s="93">
        <f t="shared" si="7"/>
        <v>0</v>
      </c>
      <c r="G111" s="157"/>
      <c r="H111" s="138" t="s">
        <v>1067</v>
      </c>
      <c r="I111" s="126" t="str">
        <f>VLOOKUP(H111,Presupuesto!$B$11:$C$565,2,0)</f>
        <v>BECAS ESTUDIANTES DE PREGRADO (PLAN REFORMA)</v>
      </c>
      <c r="J111" s="94" t="str">
        <f>$J$110</f>
        <v>Posgrado</v>
      </c>
      <c r="K111" s="94" t="s">
        <v>411</v>
      </c>
      <c r="L111" s="94"/>
    </row>
    <row r="112" spans="3:12" x14ac:dyDescent="0.25">
      <c r="C112" s="137"/>
      <c r="D112" s="154"/>
      <c r="E112" s="119"/>
      <c r="F112" s="93">
        <f t="shared" si="7"/>
        <v>0</v>
      </c>
      <c r="G112" s="157"/>
      <c r="H112" s="138" t="s">
        <v>1069</v>
      </c>
      <c r="I112" s="126" t="str">
        <f>VLOOKUP(H112,Presupuesto!$B$11:$C$565,2,0)</f>
        <v>BECAS CONVENIO MINISTERIO SALUD -IHSS-UNAH</v>
      </c>
      <c r="J112" s="94" t="str">
        <f t="shared" ref="J112:J131" si="8">$J$110</f>
        <v>Posgrado</v>
      </c>
      <c r="K112" s="94" t="s">
        <v>411</v>
      </c>
      <c r="L112" s="94"/>
    </row>
    <row r="113" spans="3:12" x14ac:dyDescent="0.25">
      <c r="C113" s="137"/>
      <c r="D113" s="154"/>
      <c r="E113" s="119"/>
      <c r="F113" s="93">
        <f t="shared" si="7"/>
        <v>0</v>
      </c>
      <c r="G113" s="157"/>
      <c r="H113" s="138" t="s">
        <v>1071</v>
      </c>
      <c r="I113" s="126" t="str">
        <f>VLOOKUP(H113,Presupuesto!$B$11:$C$565,2,0)</f>
        <v>BECAS DE ACTUALIZACION Y CAPACITACION DOCENTE</v>
      </c>
      <c r="J113" s="94" t="str">
        <f t="shared" si="8"/>
        <v>Posgrado</v>
      </c>
      <c r="K113" s="94" t="s">
        <v>411</v>
      </c>
      <c r="L113" s="94"/>
    </row>
    <row r="114" spans="3:12" x14ac:dyDescent="0.25">
      <c r="C114" s="137"/>
      <c r="D114" s="154"/>
      <c r="E114" s="119"/>
      <c r="F114" s="93">
        <f t="shared" si="7"/>
        <v>0</v>
      </c>
      <c r="G114" s="157"/>
      <c r="H114" s="138" t="s">
        <v>1073</v>
      </c>
      <c r="I114" s="126" t="str">
        <f>VLOOKUP(H114,Presupuesto!$B$11:$C$565,2,0)</f>
        <v>BECAS EXCELENCIA ACADEMICA</v>
      </c>
      <c r="J114" s="94" t="str">
        <f t="shared" si="8"/>
        <v>Posgrado</v>
      </c>
      <c r="K114" s="94" t="s">
        <v>411</v>
      </c>
      <c r="L114" s="94"/>
    </row>
    <row r="115" spans="3:12" x14ac:dyDescent="0.25">
      <c r="C115" s="137"/>
      <c r="D115" s="154"/>
      <c r="E115" s="119"/>
      <c r="F115" s="93">
        <f t="shared" si="7"/>
        <v>0</v>
      </c>
      <c r="G115" s="157"/>
      <c r="H115" s="138" t="s">
        <v>1075</v>
      </c>
      <c r="I115" s="126" t="str">
        <f>VLOOKUP(H115,Presupuesto!$B$11:$C$565,2,0)</f>
        <v>BECAS PARA HIJOS DE LOS TRABAJADORES</v>
      </c>
      <c r="J115" s="94" t="str">
        <f t="shared" si="8"/>
        <v>Posgrado</v>
      </c>
      <c r="K115" s="94" t="s">
        <v>400</v>
      </c>
      <c r="L115" s="94"/>
    </row>
    <row r="116" spans="3:12" x14ac:dyDescent="0.25">
      <c r="C116" s="137"/>
      <c r="D116" s="154"/>
      <c r="E116" s="119"/>
      <c r="F116" s="93">
        <f t="shared" si="7"/>
        <v>0</v>
      </c>
      <c r="G116" s="157"/>
      <c r="H116" s="138" t="s">
        <v>1077</v>
      </c>
      <c r="I116" s="126" t="str">
        <f>VLOOKUP(H116,Presupuesto!$B$11:$C$565,2,0)</f>
        <v>BECAS POST GRADO ECONOMIA</v>
      </c>
      <c r="J116" s="94" t="str">
        <f t="shared" si="8"/>
        <v>Posgrado</v>
      </c>
      <c r="K116" s="94" t="s">
        <v>411</v>
      </c>
      <c r="L116" s="94"/>
    </row>
    <row r="117" spans="3:12" x14ac:dyDescent="0.25">
      <c r="C117" s="137"/>
      <c r="D117" s="154"/>
      <c r="E117" s="119"/>
      <c r="F117" s="93">
        <f t="shared" si="7"/>
        <v>0</v>
      </c>
      <c r="G117" s="157"/>
      <c r="H117" s="138" t="s">
        <v>1079</v>
      </c>
      <c r="I117" s="126" t="str">
        <f>VLOOKUP(H117,Presupuesto!$B$11:$C$565,2,0)</f>
        <v>BECAS POST-GRADO DE TRABAJO SOCIAL</v>
      </c>
      <c r="J117" s="94" t="str">
        <f t="shared" si="8"/>
        <v>Posgrado</v>
      </c>
      <c r="K117" s="94" t="s">
        <v>411</v>
      </c>
      <c r="L117" s="94"/>
    </row>
    <row r="118" spans="3:12" x14ac:dyDescent="0.25">
      <c r="C118" s="137"/>
      <c r="D118" s="154"/>
      <c r="E118" s="119"/>
      <c r="F118" s="93">
        <f t="shared" si="7"/>
        <v>0</v>
      </c>
      <c r="G118" s="157"/>
      <c r="H118" s="138" t="s">
        <v>1081</v>
      </c>
      <c r="I118" s="126" t="str">
        <f>VLOOKUP(H118,Presupuesto!$B$11:$C$565,2,0)</f>
        <v>BECAS PROFESIONALIZANTES DOCENTE (PLAN DE REFORMA)</v>
      </c>
      <c r="J118" s="94" t="str">
        <f t="shared" si="8"/>
        <v>Posgrado</v>
      </c>
      <c r="K118" s="94" t="s">
        <v>411</v>
      </c>
      <c r="L118" s="94"/>
    </row>
    <row r="119" spans="3:12" x14ac:dyDescent="0.25">
      <c r="C119" s="137"/>
      <c r="D119" s="154"/>
      <c r="E119" s="119"/>
      <c r="F119" s="93">
        <f t="shared" si="7"/>
        <v>0</v>
      </c>
      <c r="G119" s="157"/>
      <c r="H119" s="138" t="s">
        <v>1083</v>
      </c>
      <c r="I119" s="126" t="str">
        <f>VLOOKUP(H119,Presupuesto!$B$11:$C$565,2,0)</f>
        <v>PRESTAMOS A ESTUDIANTES</v>
      </c>
      <c r="J119" s="94" t="str">
        <f t="shared" si="8"/>
        <v>Posgrado</v>
      </c>
      <c r="K119" s="94" t="s">
        <v>411</v>
      </c>
      <c r="L119" s="94"/>
    </row>
    <row r="120" spans="3:12" x14ac:dyDescent="0.25">
      <c r="C120" s="137"/>
      <c r="D120" s="154"/>
      <c r="E120" s="119"/>
      <c r="F120" s="93">
        <f t="shared" si="7"/>
        <v>0</v>
      </c>
      <c r="G120" s="157"/>
      <c r="H120" s="138" t="s">
        <v>1085</v>
      </c>
      <c r="I120" s="126" t="str">
        <f>VLOOKUP(H120,Presupuesto!$B$11:$C$565,2,0)</f>
        <v>BECAS TALLERES EMPLEADOS A ESTUDIANTES</v>
      </c>
      <c r="J120" s="94" t="str">
        <f t="shared" si="8"/>
        <v>Posgrado</v>
      </c>
      <c r="K120" s="94" t="s">
        <v>411</v>
      </c>
      <c r="L120" s="94"/>
    </row>
    <row r="121" spans="3:12" x14ac:dyDescent="0.25">
      <c r="C121" s="137"/>
      <c r="D121" s="154"/>
      <c r="E121" s="119"/>
      <c r="F121" s="93">
        <f t="shared" si="7"/>
        <v>0</v>
      </c>
      <c r="G121" s="157"/>
      <c r="H121" s="138" t="s">
        <v>1087</v>
      </c>
      <c r="I121" s="126" t="str">
        <f>VLOOKUP(H121,Presupuesto!$B$11:$C$565,2,0)</f>
        <v>BECAS EXTERNAS DE INVESTIGACION</v>
      </c>
      <c r="J121" s="94" t="str">
        <f t="shared" si="8"/>
        <v>Posgrado</v>
      </c>
      <c r="K121" s="94" t="s">
        <v>411</v>
      </c>
      <c r="L121" s="94"/>
    </row>
    <row r="122" spans="3:12" x14ac:dyDescent="0.25">
      <c r="C122" s="137"/>
      <c r="D122" s="154"/>
      <c r="E122" s="119"/>
      <c r="F122" s="93">
        <f t="shared" si="7"/>
        <v>0</v>
      </c>
      <c r="G122" s="157"/>
      <c r="H122" s="138" t="s">
        <v>1089</v>
      </c>
      <c r="I122" s="126" t="str">
        <f>VLOOKUP(H122,Presupuesto!$B$11:$C$565,2,0)</f>
        <v>BECAS SUSTANTIVAS DE INVESTIGACIÓN</v>
      </c>
      <c r="J122" s="94" t="str">
        <f t="shared" si="8"/>
        <v>Posgrado</v>
      </c>
      <c r="K122" s="94" t="s">
        <v>411</v>
      </c>
      <c r="L122" s="94"/>
    </row>
    <row r="123" spans="3:12" x14ac:dyDescent="0.25">
      <c r="C123" s="137"/>
      <c r="D123" s="154"/>
      <c r="E123" s="119"/>
      <c r="F123" s="93">
        <f t="shared" si="7"/>
        <v>0</v>
      </c>
      <c r="G123" s="157"/>
      <c r="H123" s="138" t="s">
        <v>1091</v>
      </c>
      <c r="I123" s="126" t="str">
        <f>VLOOKUP(H123,Presupuesto!$B$11:$C$565,2,0)</f>
        <v>BECAS DE INVEST, PARA ESTUD. DE PREGRADO</v>
      </c>
      <c r="J123" s="94" t="str">
        <f t="shared" si="8"/>
        <v>Posgrado</v>
      </c>
      <c r="K123" s="94" t="s">
        <v>411</v>
      </c>
      <c r="L123" s="94"/>
    </row>
    <row r="124" spans="3:12" x14ac:dyDescent="0.25">
      <c r="C124" s="137"/>
      <c r="D124" s="154"/>
      <c r="E124" s="119"/>
      <c r="F124" s="93">
        <f t="shared" si="7"/>
        <v>0</v>
      </c>
      <c r="G124" s="157"/>
      <c r="H124" s="138" t="s">
        <v>1093</v>
      </c>
      <c r="I124" s="126" t="str">
        <f>VLOOKUP(H124,Presupuesto!$B$11:$C$565,2,0)</f>
        <v>BECAS DE INVEST. PARA DOC.DE POST-GRADO</v>
      </c>
      <c r="J124" s="94" t="str">
        <f t="shared" si="8"/>
        <v>Posgrado</v>
      </c>
      <c r="K124" s="94" t="s">
        <v>411</v>
      </c>
      <c r="L124" s="94"/>
    </row>
    <row r="125" spans="3:12" x14ac:dyDescent="0.25">
      <c r="C125" s="137"/>
      <c r="D125" s="154"/>
      <c r="E125" s="119"/>
      <c r="F125" s="93">
        <f t="shared" si="7"/>
        <v>0</v>
      </c>
      <c r="G125" s="157"/>
      <c r="H125" s="138" t="s">
        <v>1095</v>
      </c>
      <c r="I125" s="126" t="str">
        <f>VLOOKUP(H125,Presupuesto!$B$11:$C$565,2,0)</f>
        <v>BECAS BÁSICAS DE INVESTIGACIÓN</v>
      </c>
      <c r="J125" s="94" t="str">
        <f t="shared" si="8"/>
        <v>Posgrado</v>
      </c>
      <c r="K125" s="94" t="s">
        <v>411</v>
      </c>
      <c r="L125" s="94"/>
    </row>
    <row r="126" spans="3:12" x14ac:dyDescent="0.25">
      <c r="C126" s="137"/>
      <c r="D126" s="154"/>
      <c r="E126" s="119"/>
      <c r="F126" s="93">
        <f t="shared" si="7"/>
        <v>0</v>
      </c>
      <c r="G126" s="157"/>
      <c r="H126" s="138" t="s">
        <v>1097</v>
      </c>
      <c r="I126" s="126" t="str">
        <f>VLOOKUP(H126,Presupuesto!$B$11:$C$565,2,0)</f>
        <v>BECAS RELEVO GENERACIONAL</v>
      </c>
      <c r="J126" s="94" t="str">
        <f t="shared" si="8"/>
        <v>Posgrado</v>
      </c>
      <c r="K126" s="94" t="s">
        <v>411</v>
      </c>
      <c r="L126" s="94"/>
    </row>
    <row r="127" spans="3:12" x14ac:dyDescent="0.25">
      <c r="C127" s="137"/>
      <c r="D127" s="154"/>
      <c r="E127" s="119"/>
      <c r="F127" s="93">
        <f t="shared" si="7"/>
        <v>0</v>
      </c>
      <c r="G127" s="157"/>
      <c r="H127" s="138" t="s">
        <v>1099</v>
      </c>
      <c r="I127" s="126" t="str">
        <f>VLOOKUP(H127,Presupuesto!$B$11:$C$565,2,0)</f>
        <v>BECAS DE EQUIDAD</v>
      </c>
      <c r="J127" s="94" t="str">
        <f t="shared" si="8"/>
        <v>Posgrado</v>
      </c>
      <c r="K127" s="94" t="s">
        <v>411</v>
      </c>
      <c r="L127" s="94"/>
    </row>
    <row r="128" spans="3:12" x14ac:dyDescent="0.25">
      <c r="C128" s="137"/>
      <c r="D128" s="154"/>
      <c r="E128" s="119"/>
      <c r="F128" s="93">
        <f t="shared" si="7"/>
        <v>0</v>
      </c>
      <c r="G128" s="157"/>
      <c r="H128" s="138" t="s">
        <v>1101</v>
      </c>
      <c r="I128" s="126" t="str">
        <f>VLOOKUP(H128,Presupuesto!$B$11:$C$565,2,0)</f>
        <v>PREMIOS AL INVESTIGADOR</v>
      </c>
      <c r="J128" s="94" t="str">
        <f t="shared" si="8"/>
        <v>Posgrado</v>
      </c>
      <c r="K128" s="94" t="s">
        <v>411</v>
      </c>
      <c r="L128" s="94"/>
    </row>
    <row r="129" spans="3:12" x14ac:dyDescent="0.25">
      <c r="C129" s="137"/>
      <c r="D129" s="154"/>
      <c r="E129" s="119"/>
      <c r="F129" s="93">
        <f t="shared" si="7"/>
        <v>0</v>
      </c>
      <c r="G129" s="157"/>
      <c r="H129" s="138" t="s">
        <v>1103</v>
      </c>
      <c r="I129" s="126" t="str">
        <f>VLOOKUP(H129,Presupuesto!$B$11:$C$565,2,0)</f>
        <v>BECAS DE INV. PARA ESTUDIANTES DE POSTGRADO</v>
      </c>
      <c r="J129" s="94" t="str">
        <f t="shared" si="8"/>
        <v>Posgrado</v>
      </c>
      <c r="K129" s="94" t="s">
        <v>411</v>
      </c>
      <c r="L129" s="94"/>
    </row>
    <row r="130" spans="3:12" x14ac:dyDescent="0.25">
      <c r="C130" s="137"/>
      <c r="D130" s="154"/>
      <c r="E130" s="119"/>
      <c r="F130" s="93">
        <f t="shared" si="7"/>
        <v>0</v>
      </c>
      <c r="G130" s="157"/>
      <c r="H130" s="138" t="s">
        <v>1105</v>
      </c>
      <c r="I130" s="126" t="str">
        <f>VLOOKUP(H130,Presupuesto!$B$11:$C$565,2,0)</f>
        <v>Becas Especiales de Investigación</v>
      </c>
      <c r="J130" s="94" t="str">
        <f t="shared" si="8"/>
        <v>Posgrado</v>
      </c>
      <c r="K130" s="94" t="s">
        <v>411</v>
      </c>
      <c r="L130" s="94"/>
    </row>
    <row r="131" spans="3:12" ht="15.75" thickBot="1" x14ac:dyDescent="0.3">
      <c r="C131" s="143"/>
      <c r="D131" s="212"/>
      <c r="E131" s="99"/>
      <c r="F131" s="101">
        <f t="shared" si="7"/>
        <v>0</v>
      </c>
      <c r="G131" s="158"/>
      <c r="H131" s="144"/>
      <c r="I131" s="128" t="e">
        <f>VLOOKUP(H131,Presupuesto!$B$11:$C$565,2,0)</f>
        <v>#N/A</v>
      </c>
      <c r="J131" s="102" t="str">
        <f t="shared" si="8"/>
        <v>Posgrado</v>
      </c>
      <c r="K131" s="120" t="s">
        <v>393</v>
      </c>
      <c r="L131" s="120"/>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Javier Alexis Martinez Moncada</cp:lastModifiedBy>
  <cp:lastPrinted>2014-04-11T16:36:49Z</cp:lastPrinted>
  <dcterms:created xsi:type="dcterms:W3CDTF">2010-05-02T01:28:32Z</dcterms:created>
  <dcterms:modified xsi:type="dcterms:W3CDTF">2016-04-28T14:23:19Z</dcterms:modified>
</cp:coreProperties>
</file>